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8b8ef05fd6245b8/Documents/0001_DataAnalystCourse/01_Module1/Module_One_Assignment/"/>
    </mc:Choice>
  </mc:AlternateContent>
  <xr:revisionPtr revIDLastSave="941" documentId="13_ncr:1_{D754642E-E684-4F4D-953B-1821B0424A6E}" xr6:coauthVersionLast="46" xr6:coauthVersionMax="46" xr10:uidLastSave="{BBBAFB9C-D737-4304-A6FD-B320747864D4}"/>
  <bookViews>
    <workbookView xWindow="9480" yWindow="1320" windowWidth="28800" windowHeight="7770" activeTab="1" xr2:uid="{00000000-000D-0000-FFFF-FFFF00000000}"/>
  </bookViews>
  <sheets>
    <sheet name="Kickstarter" sheetId="1" r:id="rId1"/>
    <sheet name="Outcomes Based on Goals" sheetId="11" r:id="rId2"/>
    <sheet name="Theater Outcomes by Launch Date" sheetId="10" r:id="rId3"/>
    <sheet name="Outcomes Based on Launch Date" sheetId="4" r:id="rId4"/>
    <sheet name="Descriptive Statistics" sheetId="8" r:id="rId5"/>
    <sheet name="Category Statistics" sheetId="2" r:id="rId6"/>
    <sheet name="Subcategory Statistics" sheetId="3" r:id="rId7"/>
    <sheet name="Edinburgh Research" sheetId="5" r:id="rId8"/>
  </sheets>
  <definedNames>
    <definedName name="_xlnm._FilterDatabase" localSheetId="4" hidden="1">'Descriptive Statistics'!$A$16:$A$246</definedName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5" i="11"/>
  <c r="D13" i="11"/>
  <c r="D12" i="11"/>
  <c r="D11" i="11"/>
  <c r="D10" i="11"/>
  <c r="D9" i="11"/>
  <c r="D8" i="11"/>
  <c r="D7" i="11"/>
  <c r="D6" i="11"/>
  <c r="D3" i="11"/>
  <c r="D2" i="11"/>
  <c r="D4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E16" i="8"/>
  <c r="B13" i="8"/>
  <c r="C13" i="8"/>
  <c r="C12" i="8"/>
  <c r="C14" i="8" s="1"/>
  <c r="B12" i="8"/>
  <c r="B14" i="8" s="1"/>
  <c r="C11" i="8"/>
  <c r="B11" i="8"/>
  <c r="C6" i="8"/>
  <c r="C5" i="8"/>
  <c r="C4" i="8"/>
  <c r="B6" i="8"/>
  <c r="B5" i="8"/>
  <c r="B7" i="8" s="1"/>
  <c r="B4" i="8"/>
  <c r="C3" i="8"/>
  <c r="C10" i="8"/>
  <c r="B10" i="8"/>
  <c r="B3" i="8"/>
  <c r="C2" i="8"/>
  <c r="C9" i="8"/>
  <c r="B9" i="8"/>
  <c r="B2" i="8"/>
  <c r="C6" i="5"/>
  <c r="F3" i="5"/>
  <c r="F4" i="5"/>
  <c r="F5" i="5"/>
  <c r="F6" i="5"/>
  <c r="F2" i="5"/>
  <c r="D3" i="5"/>
  <c r="D4" i="5"/>
  <c r="D5" i="5"/>
  <c r="D6" i="5"/>
  <c r="D2" i="5"/>
  <c r="C3" i="5"/>
  <c r="C4" i="5"/>
  <c r="C5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</calcChain>
</file>

<file path=xl/sharedStrings.xml><?xml version="1.0" encoding="utf-8"?>
<sst xmlns="http://schemas.openxmlformats.org/spreadsheetml/2006/main" count="33055" uniqueCount="8423">
  <si>
    <t>id</t>
  </si>
  <si>
    <t>name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</si>
  <si>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</si>
  <si>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</si>
  <si>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</si>
  <si>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</si>
  <si>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</si>
  <si>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</si>
  <si>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</si>
  <si>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</si>
  <si>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</si>
  <si>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</si>
  <si>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</si>
  <si>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</si>
  <si>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</si>
  <si>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</si>
  <si>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</si>
  <si>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</si>
  <si>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</si>
  <si>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</si>
  <si>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</si>
  <si>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</si>
  <si>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</si>
  <si>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</si>
  <si>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</si>
  <si>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</si>
  <si>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</si>
  <si>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</si>
  <si>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</si>
  <si>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</si>
  <si>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</si>
  <si>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</si>
  <si>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</si>
  <si>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</si>
  <si>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</si>
  <si>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</si>
  <si>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</si>
  <si>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</si>
  <si>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</si>
  <si>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</si>
  <si>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</si>
  <si>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</si>
  <si>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</si>
  <si>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</si>
  <si>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</si>
  <si>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</si>
  <si>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</si>
  <si>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</si>
  <si>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</si>
  <si>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</si>
  <si>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</si>
  <si>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</si>
  <si>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</si>
  <si>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</si>
  <si>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</si>
  <si>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</si>
  <si>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</si>
  <si>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</si>
  <si>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</si>
  <si>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</si>
  <si>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</si>
  <si>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</si>
  <si>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</si>
  <si>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</si>
  <si>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</si>
  <si>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</si>
  <si>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</si>
  <si>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</si>
  <si>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</si>
  <si>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</si>
  <si>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</si>
  <si>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</si>
  <si>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</si>
  <si>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</si>
  <si>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</si>
  <si>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</si>
  <si>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</si>
  <si>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</si>
  <si>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</si>
  <si>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</si>
  <si>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</si>
  <si>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</si>
  <si>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</si>
  <si>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</si>
  <si>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</si>
  <si>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</si>
  <si>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</si>
  <si>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</si>
  <si>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</si>
  <si>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</si>
  <si>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</si>
  <si>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</si>
  <si>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</si>
  <si>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</si>
  <si>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</si>
  <si>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</si>
  <si>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</si>
  <si>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</si>
  <si>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</si>
  <si>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</si>
  <si>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</si>
  <si>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</si>
  <si>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</si>
  <si>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</si>
  <si>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</si>
  <si>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</si>
  <si>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</si>
  <si>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</si>
  <si>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</si>
  <si>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</si>
  <si>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</si>
  <si>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</si>
  <si>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</si>
  <si>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</si>
  <si>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</si>
  <si>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</si>
  <si>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</si>
  <si>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</si>
  <si>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</si>
  <si>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</si>
  <si>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</si>
  <si>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</si>
  <si>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</si>
  <si>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</si>
  <si>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</si>
  <si>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</si>
  <si>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</si>
  <si>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</si>
  <si>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</si>
  <si>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</si>
  <si>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</si>
  <si>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</si>
  <si>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</si>
  <si>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</si>
  <si>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</si>
  <si>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</si>
  <si>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</si>
  <si>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</si>
  <si>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</si>
  <si>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</si>
  <si>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</si>
  <si>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</si>
  <si>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</si>
  <si>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</si>
  <si>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</si>
  <si>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</si>
  <si>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</si>
  <si>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</si>
  <si>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</si>
  <si>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</si>
  <si>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</si>
  <si>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</si>
  <si>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</si>
  <si>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</si>
  <si>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</si>
  <si>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</si>
  <si>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</si>
  <si>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</si>
  <si>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</si>
  <si>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</si>
  <si>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</si>
  <si>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</si>
  <si>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</si>
  <si>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</si>
  <si>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</si>
  <si>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</si>
  <si>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</si>
  <si>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</si>
  <si>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</si>
  <si>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</si>
  <si>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</si>
  <si>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</si>
  <si>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</si>
  <si>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</si>
  <si>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</si>
  <si>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</si>
  <si>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</si>
  <si>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</si>
  <si>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</si>
  <si>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</si>
  <si>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</si>
  <si>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</si>
  <si>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</si>
  <si>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</si>
  <si>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</si>
  <si>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</si>
  <si>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</si>
  <si>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</si>
  <si>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</si>
  <si>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</si>
  <si>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</si>
  <si>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</si>
  <si>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</si>
  <si>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</si>
  <si>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</si>
  <si>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</si>
  <si>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</si>
  <si>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</si>
  <si>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</si>
  <si>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</si>
  <si>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</si>
  <si>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</si>
  <si>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</si>
  <si>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</si>
  <si>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</si>
  <si>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</si>
  <si>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</si>
  <si>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</si>
  <si>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</si>
  <si>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</si>
  <si>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</si>
  <si>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</si>
  <si>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</si>
  <si>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</si>
  <si>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</si>
  <si>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</si>
  <si>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</si>
  <si>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</si>
  <si>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</si>
  <si>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</si>
  <si>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</si>
  <si>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</si>
  <si>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</si>
  <si>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</si>
  <si>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</si>
  <si>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</si>
  <si>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</si>
  <si>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</si>
  <si>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</si>
  <si>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</si>
  <si>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</si>
  <si>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</si>
  <si>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</si>
  <si>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</si>
  <si>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</si>
  <si>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</si>
  <si>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</si>
  <si>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</si>
  <si>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</si>
  <si>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</si>
  <si>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</si>
  <si>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</si>
  <si>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</si>
  <si>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</si>
  <si>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</si>
  <si>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</si>
  <si>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</si>
  <si>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</si>
  <si>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</si>
  <si>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</si>
  <si>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</si>
  <si>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</si>
  <si>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</si>
  <si>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</si>
  <si>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</si>
  <si>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</si>
  <si>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</si>
  <si>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</si>
  <si>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</si>
  <si>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</si>
  <si>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</si>
  <si>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</si>
  <si>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</si>
  <si>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</si>
  <si>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</si>
  <si>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</si>
  <si>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</si>
  <si>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</si>
  <si>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</si>
  <si>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</si>
  <si>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</si>
  <si>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</si>
  <si>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</si>
  <si>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</si>
  <si>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</si>
  <si>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</si>
  <si>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</si>
  <si>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</si>
  <si>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</si>
  <si>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</si>
  <si>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</si>
  <si>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</si>
  <si>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</si>
  <si>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</si>
  <si>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</si>
  <si>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</si>
  <si>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</si>
  <si>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</si>
  <si>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</si>
  <si>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</si>
  <si>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</si>
  <si>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</si>
  <si>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</si>
  <si>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</si>
  <si>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</si>
  <si>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</si>
  <si>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</si>
  <si>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</si>
  <si>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</si>
  <si>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</si>
  <si>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</si>
  <si>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</si>
  <si>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</si>
  <si>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</si>
  <si>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</si>
  <si>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</si>
  <si>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</si>
  <si>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</si>
  <si>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</si>
  <si>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</si>
  <si>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</si>
  <si>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</si>
  <si>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</si>
  <si>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</si>
  <si>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</si>
  <si>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</si>
  <si>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</si>
  <si>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</si>
  <si>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</si>
  <si>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</si>
  <si>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</si>
  <si>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</si>
  <si>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</si>
  <si>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</si>
  <si>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</si>
  <si>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</si>
  <si>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</si>
  <si>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</si>
  <si>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</si>
  <si>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</si>
  <si>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</si>
  <si>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</si>
  <si>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</si>
  <si>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</si>
  <si>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</si>
  <si>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</si>
  <si>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</si>
  <si>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</si>
  <si>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</si>
  <si>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</si>
  <si>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</si>
  <si>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</si>
  <si>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</si>
  <si>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</si>
  <si>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</si>
  <si>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</si>
  <si>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</si>
  <si>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</si>
  <si>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</si>
  <si>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</si>
  <si>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</si>
  <si>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</si>
  <si>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</si>
  <si>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</si>
  <si>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</si>
  <si>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</si>
  <si>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</si>
  <si>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</si>
  <si>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</si>
  <si>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</si>
  <si>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</si>
  <si>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</si>
  <si>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</si>
  <si>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</si>
  <si>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</si>
  <si>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</si>
  <si>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</si>
  <si>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</si>
  <si>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</si>
  <si>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</si>
  <si>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</si>
  <si>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</si>
  <si>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</si>
  <si>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</si>
  <si>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</si>
  <si>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</si>
  <si>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</si>
  <si>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</si>
  <si>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</si>
  <si>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</si>
  <si>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</si>
  <si>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</si>
  <si>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</si>
  <si>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</si>
  <si>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</si>
  <si>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</si>
  <si>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</si>
  <si>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</si>
  <si>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</si>
  <si>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</si>
  <si>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</si>
  <si>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</si>
  <si>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</si>
  <si>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</si>
  <si>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</si>
  <si>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</si>
  <si>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</si>
  <si>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</si>
  <si>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</si>
  <si>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</si>
  <si>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</si>
  <si>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</si>
  <si>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</si>
  <si>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</si>
  <si>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</si>
  <si>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</si>
  <si>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</si>
  <si>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</si>
  <si>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</si>
  <si>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</si>
  <si>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</si>
  <si>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</si>
  <si>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</si>
  <si>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</si>
  <si>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</si>
  <si>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</si>
  <si>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</si>
  <si>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</si>
  <si>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</si>
  <si>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</si>
  <si>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</si>
  <si>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</si>
  <si>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</si>
  <si>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</si>
  <si>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</si>
  <si>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</si>
  <si>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</si>
  <si>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</si>
  <si>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</si>
  <si>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</si>
  <si>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</si>
  <si>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</si>
  <si>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</si>
  <si>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</si>
  <si>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</si>
  <si>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</si>
  <si>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</si>
  <si>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</si>
  <si>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</si>
  <si>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</si>
  <si>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</si>
  <si>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</si>
  <si>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</si>
  <si>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</si>
  <si>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</si>
  <si>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</si>
  <si>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</si>
  <si>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</si>
  <si>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</si>
  <si>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</si>
  <si>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</si>
  <si>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</si>
  <si>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</si>
  <si>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</si>
  <si>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</si>
  <si>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</si>
  <si>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</si>
  <si>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</si>
  <si>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</si>
  <si>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</si>
  <si>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</si>
  <si>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</si>
  <si>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</si>
  <si>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</si>
  <si>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</si>
  <si>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</si>
  <si>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</si>
  <si>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</si>
  <si>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</si>
  <si>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</si>
  <si>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</si>
  <si>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</si>
  <si>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</si>
  <si>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</si>
  <si>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</si>
  <si>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</si>
  <si>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</si>
  <si>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</si>
  <si>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</si>
  <si>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</si>
  <si>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</si>
  <si>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</si>
  <si>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</si>
  <si>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</si>
  <si>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</si>
  <si>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</si>
  <si>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</si>
  <si>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</si>
  <si>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</si>
  <si>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</si>
  <si>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</si>
  <si>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</si>
  <si>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</si>
  <si>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</si>
  <si>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</si>
  <si>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</si>
  <si>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</si>
  <si>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</si>
  <si>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</si>
  <si>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</si>
  <si>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</si>
  <si>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</si>
  <si>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</si>
  <si>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</si>
  <si>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</si>
  <si>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</si>
  <si>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</si>
  <si>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</si>
  <si>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</si>
  <si>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</si>
  <si>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</si>
  <si>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</si>
  <si>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</si>
  <si>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</si>
  <si>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</si>
  <si>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</si>
  <si>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</si>
  <si>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</si>
  <si>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</si>
  <si>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</si>
  <si>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</si>
  <si>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</si>
  <si>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</si>
  <si>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</si>
  <si>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</si>
  <si>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</si>
  <si>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</si>
  <si>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</si>
  <si>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</si>
  <si>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</si>
  <si>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</si>
  <si>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</si>
  <si>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</si>
  <si>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</si>
  <si>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</si>
  <si>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</si>
  <si>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</si>
  <si>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</si>
  <si>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</si>
  <si>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</si>
  <si>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</si>
  <si>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</si>
  <si>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</si>
  <si>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</si>
  <si>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</si>
  <si>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</si>
  <si>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</si>
  <si>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</si>
  <si>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</si>
  <si>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</si>
  <si>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</si>
  <si>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</si>
  <si>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</si>
  <si>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</si>
  <si>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</si>
  <si>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</si>
  <si>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</si>
  <si>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</si>
  <si>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</si>
  <si>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</si>
  <si>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</si>
  <si>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</si>
  <si>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</si>
  <si>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</si>
  <si>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</si>
  <si>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</si>
  <si>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</si>
  <si>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</si>
  <si>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</si>
  <si>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</si>
  <si>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</si>
  <si>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</si>
  <si>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</si>
  <si>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</si>
  <si>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</si>
  <si>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</si>
  <si>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</si>
  <si>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</si>
  <si>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</si>
  <si>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</si>
  <si>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</si>
  <si>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</si>
  <si>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</si>
  <si>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</si>
  <si>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</si>
  <si>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</si>
  <si>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</si>
  <si>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</si>
  <si>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</si>
  <si>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</si>
  <si>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</si>
  <si>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</si>
  <si>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</si>
  <si>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</si>
  <si>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</si>
  <si>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</si>
  <si>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</si>
  <si>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</si>
  <si>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</si>
  <si>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</si>
  <si>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</si>
  <si>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</si>
  <si>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</si>
  <si>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</si>
  <si>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</si>
  <si>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</si>
  <si>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</si>
  <si>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</si>
  <si>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</si>
  <si>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</si>
  <si>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</si>
  <si>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</si>
  <si>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</si>
  <si>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</si>
  <si>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</si>
  <si>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</si>
  <si>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</si>
  <si>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</si>
  <si>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</si>
  <si>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</si>
  <si>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</si>
  <si>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</si>
  <si>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</si>
  <si>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</si>
  <si>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</si>
  <si>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</si>
  <si>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</si>
  <si>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</si>
  <si>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</si>
  <si>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</si>
  <si>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</si>
  <si>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</si>
  <si>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</si>
  <si>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</si>
  <si>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</si>
  <si>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</si>
  <si>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</si>
  <si>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</si>
  <si>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</si>
  <si>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</si>
  <si>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</si>
  <si>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</si>
  <si>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</si>
  <si>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</si>
  <si>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</si>
  <si>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</si>
  <si>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</si>
  <si>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</si>
  <si>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</si>
  <si>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</si>
  <si>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</si>
  <si>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</si>
  <si>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</si>
  <si>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</si>
  <si>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</si>
  <si>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</si>
  <si>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</si>
  <si>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</si>
  <si>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</si>
  <si>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</si>
  <si>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</si>
  <si>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</si>
  <si>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</si>
  <si>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</si>
  <si>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</si>
  <si>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</si>
  <si>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</si>
  <si>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</si>
  <si>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</si>
  <si>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</si>
  <si>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</si>
  <si>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</si>
  <si>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</si>
  <si>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</si>
  <si>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</si>
  <si>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</si>
  <si>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</si>
  <si>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</si>
  <si>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</si>
  <si>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</si>
  <si>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</si>
  <si>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</si>
  <si>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</si>
  <si>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</si>
  <si>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</si>
  <si>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</si>
  <si>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</si>
  <si>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</si>
  <si>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</si>
  <si>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</si>
  <si>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</si>
  <si>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</si>
  <si>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</si>
  <si>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</si>
  <si>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</si>
  <si>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</si>
  <si>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</si>
  <si>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</si>
  <si>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</si>
  <si>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</si>
  <si>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</si>
  <si>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</si>
  <si>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</si>
  <si>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</si>
  <si>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</si>
  <si>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</si>
  <si>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</si>
  <si>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</si>
  <si>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</si>
  <si>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</si>
  <si>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</si>
  <si>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</si>
  <si>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</si>
  <si>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</si>
  <si>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</si>
  <si>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</si>
  <si>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</si>
  <si>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</si>
  <si>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</si>
  <si>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</si>
  <si>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</si>
  <si>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</si>
  <si>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</si>
  <si>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</si>
  <si>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</si>
  <si>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</si>
  <si>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</si>
  <si>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</si>
  <si>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</si>
  <si>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</si>
  <si>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</si>
  <si>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</si>
  <si>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</si>
  <si>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</si>
  <si>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</si>
  <si>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</si>
  <si>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</si>
  <si>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</si>
  <si>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</si>
  <si>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</si>
  <si>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</si>
  <si>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</si>
  <si>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</si>
  <si>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</si>
  <si>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</si>
  <si>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</si>
  <si>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</si>
  <si>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</si>
  <si>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</si>
  <si>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</si>
  <si>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</si>
  <si>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</si>
  <si>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</si>
  <si>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</si>
  <si>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</si>
  <si>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</si>
  <si>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</si>
  <si>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</si>
  <si>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</si>
  <si>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</si>
  <si>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</si>
  <si>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</si>
  <si>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</si>
  <si>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</si>
  <si>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</si>
  <si>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</si>
  <si>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</si>
  <si>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</si>
  <si>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</si>
  <si>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</si>
  <si>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</si>
  <si>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</si>
  <si>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</si>
  <si>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</si>
  <si>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</si>
  <si>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</si>
  <si>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</si>
  <si>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</si>
  <si>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</si>
  <si>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</si>
  <si>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</si>
  <si>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</si>
  <si>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</si>
  <si>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</si>
  <si>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</si>
  <si>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</si>
  <si>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</si>
  <si>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</si>
  <si>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</si>
  <si>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</si>
  <si>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</si>
  <si>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</si>
  <si>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</si>
  <si>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</si>
  <si>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</si>
  <si>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</si>
  <si>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</si>
  <si>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</si>
  <si>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</si>
  <si>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</si>
  <si>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</si>
  <si>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</si>
  <si>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</si>
  <si>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</si>
  <si>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</si>
  <si>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</si>
  <si>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</si>
  <si>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</si>
  <si>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</si>
  <si>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</si>
  <si>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</si>
  <si>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</si>
  <si>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</si>
  <si>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</si>
  <si>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</si>
  <si>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</si>
  <si>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</si>
  <si>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</si>
  <si>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</si>
  <si>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</si>
  <si>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</si>
  <si>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</si>
  <si>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</si>
  <si>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</si>
  <si>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</si>
  <si>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</si>
  <si>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</si>
  <si>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</si>
  <si>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</si>
  <si>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</si>
  <si>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</si>
  <si>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</si>
  <si>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</si>
  <si>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</si>
  <si>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</si>
  <si>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</si>
  <si>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</si>
  <si>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</si>
  <si>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</si>
  <si>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</si>
  <si>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</si>
  <si>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</si>
  <si>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</si>
  <si>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</si>
  <si>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</si>
  <si>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</si>
  <si>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</si>
  <si>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</si>
  <si>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</si>
  <si>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</si>
  <si>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</si>
  <si>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</si>
  <si>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</si>
  <si>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</si>
  <si>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</si>
  <si>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</si>
  <si>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</si>
  <si>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</si>
  <si>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</si>
  <si>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</si>
  <si>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</si>
  <si>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</si>
  <si>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</si>
  <si>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</si>
  <si>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</si>
  <si>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</si>
  <si>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</si>
  <si>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</si>
  <si>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</si>
  <si>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</si>
  <si>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</si>
  <si>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</si>
  <si>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</si>
  <si>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</si>
  <si>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</si>
  <si>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</si>
  <si>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</si>
  <si>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</si>
  <si>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</si>
  <si>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</si>
  <si>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</si>
  <si>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</si>
  <si>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</si>
  <si>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</si>
  <si>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</si>
  <si>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</si>
  <si>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</si>
  <si>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</si>
  <si>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</si>
  <si>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</si>
  <si>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</si>
  <si>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</si>
  <si>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</si>
  <si>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</si>
  <si>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</si>
  <si>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</si>
  <si>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</si>
  <si>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</si>
  <si>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</si>
  <si>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</si>
  <si>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</si>
  <si>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</si>
  <si>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</si>
  <si>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</si>
  <si>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</si>
  <si>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</si>
  <si>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</si>
  <si>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</si>
  <si>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</si>
  <si>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</si>
  <si>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</si>
  <si>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</si>
  <si>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</si>
  <si>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</si>
  <si>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</si>
  <si>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</si>
  <si>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</si>
  <si>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</si>
  <si>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</si>
  <si>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</si>
  <si>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</si>
  <si>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</si>
  <si>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</si>
  <si>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</si>
  <si>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</si>
  <si>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</si>
  <si>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</si>
  <si>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</si>
  <si>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</si>
  <si>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</si>
  <si>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</si>
  <si>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</si>
  <si>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</si>
  <si>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</si>
  <si>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</si>
  <si>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</si>
  <si>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</si>
  <si>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</si>
  <si>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</si>
  <si>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</si>
  <si>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</si>
  <si>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</si>
  <si>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</si>
  <si>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</si>
  <si>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</si>
  <si>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</si>
  <si>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</si>
  <si>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</si>
  <si>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</si>
  <si>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</si>
  <si>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</si>
  <si>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</si>
  <si>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</si>
  <si>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</si>
  <si>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</si>
  <si>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</si>
  <si>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</si>
  <si>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</si>
  <si>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</si>
  <si>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</si>
  <si>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</si>
  <si>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</si>
  <si>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</si>
  <si>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</si>
  <si>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</si>
  <si>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</si>
  <si>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</si>
  <si>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</si>
  <si>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</si>
  <si>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</si>
  <si>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</si>
  <si>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</si>
  <si>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</si>
  <si>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</si>
  <si>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</si>
  <si>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</si>
  <si>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</si>
  <si>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</si>
  <si>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</si>
  <si>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</si>
  <si>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</si>
  <si>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</si>
  <si>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</si>
  <si>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</si>
  <si>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</si>
  <si>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</si>
  <si>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</si>
  <si>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</si>
  <si>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</si>
  <si>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</si>
  <si>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</si>
  <si>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</si>
  <si>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</si>
  <si>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</si>
  <si>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</si>
  <si>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</si>
  <si>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</si>
  <si>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</si>
  <si>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</si>
  <si>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</si>
  <si>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</si>
  <si>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</si>
  <si>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</si>
  <si>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</si>
  <si>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</si>
  <si>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</si>
  <si>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</si>
  <si>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</si>
  <si>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</si>
  <si>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</si>
  <si>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</si>
  <si>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</si>
  <si>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</si>
  <si>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</si>
  <si>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</si>
  <si>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</si>
  <si>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</si>
  <si>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</si>
  <si>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</si>
  <si>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</si>
  <si>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</si>
  <si>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</si>
  <si>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</si>
  <si>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</si>
  <si>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</si>
  <si>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</si>
  <si>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</si>
  <si>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</si>
  <si>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</si>
  <si>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</si>
  <si>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</si>
  <si>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</si>
  <si>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</si>
  <si>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</si>
  <si>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</si>
  <si>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</si>
  <si>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</si>
  <si>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</si>
  <si>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</si>
  <si>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</si>
  <si>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</si>
  <si>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</si>
  <si>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</si>
  <si>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</si>
  <si>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</si>
  <si>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</si>
  <si>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</si>
  <si>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</si>
  <si>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</si>
  <si>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</si>
  <si>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</si>
  <si>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</si>
  <si>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</si>
  <si>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</si>
  <si>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</si>
  <si>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</si>
  <si>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</si>
  <si>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</si>
  <si>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</si>
  <si>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</si>
  <si>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</si>
  <si>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</si>
  <si>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</si>
  <si>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</si>
  <si>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</si>
  <si>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</si>
  <si>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</si>
  <si>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</si>
  <si>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</si>
  <si>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</si>
  <si>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</si>
  <si>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</si>
  <si>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</si>
  <si>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</si>
  <si>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</si>
  <si>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</si>
  <si>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</si>
  <si>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</si>
  <si>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</si>
  <si>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</si>
  <si>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</si>
  <si>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</si>
  <si>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</si>
  <si>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</si>
  <si>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</si>
  <si>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</si>
  <si>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</si>
  <si>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</si>
  <si>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</si>
  <si>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</si>
  <si>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</si>
  <si>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</si>
  <si>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</si>
  <si>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</si>
  <si>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</si>
  <si>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</si>
  <si>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</si>
  <si>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</si>
  <si>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</si>
  <si>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</si>
  <si>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</si>
  <si>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</si>
  <si>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</si>
  <si>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</si>
  <si>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</si>
  <si>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</si>
  <si>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</si>
  <si>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</si>
  <si>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</si>
  <si>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</si>
  <si>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</si>
  <si>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</si>
  <si>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</si>
  <si>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</si>
  <si>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</si>
  <si>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</si>
  <si>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</si>
  <si>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</si>
  <si>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</si>
  <si>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</si>
  <si>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</si>
  <si>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</si>
  <si>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</si>
  <si>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</si>
  <si>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</si>
  <si>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</si>
  <si>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</si>
  <si>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</si>
  <si>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</si>
  <si>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</si>
  <si>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</si>
  <si>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</si>
  <si>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</si>
  <si>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</si>
  <si>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</si>
  <si>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</si>
  <si>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</si>
  <si>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</si>
  <si>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</si>
  <si>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</si>
  <si>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</si>
  <si>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</si>
  <si>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</si>
  <si>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</si>
  <si>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</si>
  <si>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</si>
  <si>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</si>
  <si>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</si>
  <si>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</si>
  <si>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</si>
  <si>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</si>
  <si>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</si>
  <si>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</si>
  <si>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</si>
  <si>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</si>
  <si>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</si>
  <si>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</si>
  <si>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</si>
  <si>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</si>
  <si>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</si>
  <si>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</si>
  <si>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</si>
  <si>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</si>
  <si>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</si>
  <si>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</si>
  <si>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</si>
  <si>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</si>
  <si>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</si>
  <si>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</si>
  <si>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</si>
  <si>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</si>
  <si>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</si>
  <si>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</si>
  <si>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</si>
  <si>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</si>
  <si>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</si>
  <si>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</si>
  <si>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</si>
  <si>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</si>
  <si>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</si>
  <si>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</si>
  <si>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</si>
  <si>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</si>
  <si>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</si>
  <si>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</si>
  <si>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</si>
  <si>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</si>
  <si>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</si>
  <si>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</si>
  <si>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</si>
  <si>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</si>
  <si>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</si>
  <si>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</si>
  <si>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</si>
  <si>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</si>
  <si>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</si>
  <si>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</si>
  <si>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</si>
  <si>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</si>
  <si>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</si>
  <si>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</si>
  <si>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</si>
  <si>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</si>
  <si>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</si>
  <si>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</si>
  <si>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</si>
  <si>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</si>
  <si>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</si>
  <si>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</si>
  <si>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</si>
  <si>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</si>
  <si>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</si>
  <si>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</si>
  <si>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</si>
  <si>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</si>
  <si>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</si>
  <si>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</si>
  <si>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</si>
  <si>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</si>
  <si>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</si>
  <si>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</si>
  <si>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</si>
  <si>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</si>
  <si>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</si>
  <si>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</si>
  <si>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</si>
  <si>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</si>
  <si>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</si>
  <si>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</si>
  <si>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</si>
  <si>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</si>
  <si>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</si>
  <si>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</si>
  <si>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</si>
  <si>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</si>
  <si>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</si>
  <si>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</si>
  <si>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</si>
  <si>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</si>
  <si>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</si>
  <si>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</si>
  <si>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</si>
  <si>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</si>
  <si>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</si>
  <si>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</si>
  <si>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</si>
  <si>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</si>
  <si>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</si>
  <si>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</si>
  <si>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</si>
  <si>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</si>
  <si>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</si>
  <si>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</si>
  <si>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</si>
  <si>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</si>
  <si>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</si>
  <si>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</si>
  <si>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</si>
  <si>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</si>
  <si>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</si>
  <si>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</si>
  <si>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</si>
  <si>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</si>
  <si>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</si>
  <si>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</si>
  <si>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</si>
  <si>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</si>
  <si>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</si>
  <si>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</si>
  <si>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</si>
  <si>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</si>
  <si>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</si>
  <si>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</si>
  <si>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</si>
  <si>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</si>
  <si>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</si>
  <si>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</si>
  <si>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</si>
  <si>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</si>
  <si>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</si>
  <si>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</si>
  <si>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</si>
  <si>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</si>
  <si>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</si>
  <si>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</si>
  <si>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</si>
  <si>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</si>
  <si>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</si>
  <si>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</si>
  <si>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</si>
  <si>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</si>
  <si>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</si>
  <si>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</si>
  <si>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</si>
  <si>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</si>
  <si>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</si>
  <si>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</si>
  <si>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</si>
  <si>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</si>
  <si>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</si>
  <si>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</si>
  <si>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</si>
  <si>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</si>
  <si>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</si>
  <si>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</si>
  <si>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</si>
  <si>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</si>
  <si>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</si>
  <si>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</si>
  <si>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</si>
  <si>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</si>
  <si>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</si>
  <si>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</si>
  <si>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</si>
  <si>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</si>
  <si>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</si>
  <si>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</si>
  <si>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</si>
  <si>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</si>
  <si>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</si>
  <si>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</si>
  <si>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</si>
  <si>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</si>
  <si>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</si>
  <si>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</si>
  <si>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</si>
  <si>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</si>
  <si>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</si>
  <si>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</si>
  <si>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</si>
  <si>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</si>
  <si>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</si>
  <si>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</si>
  <si>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</si>
  <si>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</si>
  <si>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</si>
  <si>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</si>
  <si>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</si>
  <si>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</si>
  <si>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</si>
  <si>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</si>
  <si>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</si>
  <si>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</si>
  <si>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</si>
  <si>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</si>
  <si>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</si>
  <si>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</si>
  <si>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</si>
  <si>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</si>
  <si>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</si>
  <si>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</si>
  <si>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</si>
  <si>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</si>
  <si>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</si>
  <si>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</si>
  <si>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</si>
  <si>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</si>
  <si>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</si>
  <si>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</si>
  <si>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</si>
  <si>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</si>
  <si>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</si>
  <si>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</si>
  <si>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</si>
  <si>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</si>
  <si>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</si>
  <si>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</si>
  <si>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</si>
  <si>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</si>
  <si>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</si>
  <si>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</si>
  <si>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</si>
  <si>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</si>
  <si>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</si>
  <si>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</si>
  <si>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</si>
  <si>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</si>
  <si>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</si>
  <si>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</si>
  <si>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</si>
  <si>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</si>
  <si>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</si>
  <si>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</si>
  <si>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</si>
  <si>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</si>
  <si>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</si>
  <si>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</si>
  <si>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</si>
  <si>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</si>
  <si>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</si>
  <si>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</si>
  <si>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</si>
  <si>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</si>
  <si>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</si>
  <si>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</si>
  <si>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</si>
  <si>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</si>
  <si>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</si>
  <si>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</si>
  <si>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</si>
  <si>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</si>
  <si>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</si>
  <si>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</si>
  <si>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</si>
  <si>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</si>
  <si>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</si>
  <si>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</si>
  <si>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</si>
  <si>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</si>
  <si>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</si>
  <si>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</si>
  <si>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</si>
  <si>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</si>
  <si>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</si>
  <si>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</si>
  <si>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</si>
  <si>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</si>
  <si>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</si>
  <si>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</si>
  <si>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</si>
  <si>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</si>
  <si>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</si>
  <si>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</si>
  <si>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</si>
  <si>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</si>
  <si>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</si>
  <si>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</si>
  <si>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</si>
  <si>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</si>
  <si>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</si>
  <si>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</si>
  <si>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</si>
  <si>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</si>
  <si>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</si>
  <si>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</si>
  <si>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</si>
  <si>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</si>
  <si>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</si>
  <si>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</si>
  <si>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</si>
  <si>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</si>
  <si>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</si>
  <si>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</si>
  <si>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</si>
  <si>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</si>
  <si>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</si>
  <si>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</si>
  <si>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</si>
  <si>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</si>
  <si>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</si>
  <si>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</si>
  <si>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</si>
  <si>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</si>
  <si>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</si>
  <si>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</si>
  <si>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</si>
  <si>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</si>
  <si>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</si>
  <si>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</si>
  <si>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</si>
  <si>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</si>
  <si>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</si>
  <si>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</si>
  <si>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</si>
  <si>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</si>
  <si>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</si>
  <si>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</si>
  <si>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</si>
  <si>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</si>
  <si>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</si>
  <si>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</si>
  <si>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</si>
  <si>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</si>
  <si>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</si>
  <si>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</si>
  <si>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</si>
  <si>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</si>
  <si>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</si>
  <si>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</si>
  <si>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</si>
  <si>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</si>
  <si>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</si>
  <si>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</si>
  <si>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</si>
  <si>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</si>
  <si>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</si>
  <si>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</si>
  <si>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</si>
  <si>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</si>
  <si>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</si>
  <si>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</si>
  <si>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</si>
  <si>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</si>
  <si>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</si>
  <si>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</si>
  <si>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</si>
  <si>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</si>
  <si>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</si>
  <si>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</si>
  <si>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</si>
  <si>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</si>
  <si>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</si>
  <si>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</si>
  <si>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</si>
  <si>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</si>
  <si>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</si>
  <si>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</si>
  <si>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</si>
  <si>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</si>
  <si>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</si>
  <si>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</si>
  <si>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</si>
  <si>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</si>
  <si>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</si>
  <si>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</si>
  <si>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</si>
  <si>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</si>
  <si>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</si>
  <si>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</si>
  <si>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</si>
  <si>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</si>
  <si>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</si>
  <si>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</si>
  <si>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</si>
  <si>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</si>
  <si>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</si>
  <si>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</si>
  <si>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</si>
  <si>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</si>
  <si>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</si>
  <si>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</si>
  <si>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</si>
  <si>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</si>
  <si>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</si>
  <si>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</si>
  <si>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</si>
  <si>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</si>
  <si>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</si>
  <si>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</si>
  <si>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</si>
  <si>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</si>
  <si>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</si>
  <si>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</si>
  <si>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</si>
  <si>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</si>
  <si>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</si>
  <si>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</si>
  <si>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</si>
  <si>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</si>
  <si>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</si>
  <si>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</si>
  <si>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</si>
  <si>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</si>
  <si>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</si>
  <si>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</si>
  <si>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</si>
  <si>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</si>
  <si>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</si>
  <si>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</si>
  <si>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</si>
  <si>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</si>
  <si>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</si>
  <si>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</si>
  <si>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</si>
  <si>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</si>
  <si>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</si>
  <si>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</si>
  <si>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</si>
  <si>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</si>
  <si>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</si>
  <si>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</si>
  <si>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</si>
  <si>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</si>
  <si>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</si>
  <si>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</si>
  <si>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</si>
  <si>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</si>
  <si>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</si>
  <si>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</si>
  <si>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</si>
  <si>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</si>
  <si>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</si>
  <si>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</si>
  <si>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</si>
  <si>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</si>
  <si>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</si>
  <si>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</si>
  <si>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</si>
  <si>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</si>
  <si>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</si>
  <si>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</si>
  <si>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</si>
  <si>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</si>
  <si>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</si>
  <si>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</si>
  <si>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</si>
  <si>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</si>
  <si>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</si>
  <si>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</si>
  <si>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</si>
  <si>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</si>
  <si>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</si>
  <si>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</si>
  <si>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</si>
  <si>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</si>
  <si>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</si>
  <si>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</si>
  <si>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</si>
  <si>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</si>
  <si>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</si>
  <si>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</si>
  <si>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</si>
  <si>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</si>
  <si>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</si>
  <si>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</si>
  <si>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</si>
  <si>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</si>
  <si>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</si>
  <si>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</si>
  <si>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</si>
  <si>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</si>
  <si>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</si>
  <si>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</si>
  <si>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</si>
  <si>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</si>
  <si>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</si>
  <si>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</si>
  <si>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</si>
  <si>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</si>
  <si>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</si>
  <si>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</si>
  <si>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</si>
  <si>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</si>
  <si>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</si>
  <si>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</si>
  <si>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</si>
  <si>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</si>
  <si>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</si>
  <si>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</si>
  <si>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</si>
  <si>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</si>
  <si>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</si>
  <si>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</si>
  <si>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</si>
  <si>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</si>
  <si>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</si>
  <si>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</si>
  <si>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</si>
  <si>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</si>
  <si>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</si>
  <si>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</si>
  <si>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</si>
  <si>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</si>
  <si>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</si>
  <si>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</si>
  <si>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</si>
  <si>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</si>
  <si>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</si>
  <si>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</si>
  <si>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</si>
  <si>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</si>
  <si>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</si>
  <si>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</si>
  <si>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</si>
  <si>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</si>
  <si>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</si>
  <si>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</si>
  <si>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</si>
  <si>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</si>
  <si>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</si>
  <si>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</si>
  <si>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</si>
  <si>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</si>
  <si>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</si>
  <si>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</si>
  <si>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</si>
  <si>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</si>
  <si>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</si>
  <si>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</si>
  <si>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</si>
  <si>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</si>
  <si>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</si>
  <si>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</si>
  <si>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</si>
  <si>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</si>
  <si>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</si>
  <si>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</si>
  <si>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</si>
  <si>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</si>
  <si>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</si>
  <si>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</si>
  <si>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</si>
  <si>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</si>
  <si>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</si>
  <si>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</si>
  <si>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</si>
  <si>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</si>
  <si>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</si>
  <si>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</si>
  <si>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</si>
  <si>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</si>
  <si>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</si>
  <si>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</si>
  <si>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</si>
  <si>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</si>
  <si>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</si>
  <si>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</si>
  <si>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</si>
  <si>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</si>
  <si>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</si>
  <si>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</si>
  <si>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</si>
  <si>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</si>
  <si>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</si>
  <si>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</si>
  <si>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</si>
  <si>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</si>
  <si>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</si>
  <si>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</si>
  <si>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</si>
  <si>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</si>
  <si>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</si>
  <si>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</si>
  <si>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</si>
  <si>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</si>
  <si>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</si>
  <si>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</si>
  <si>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</si>
  <si>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</si>
  <si>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</si>
  <si>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</si>
  <si>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</si>
  <si>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</si>
  <si>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</si>
  <si>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</si>
  <si>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</si>
  <si>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</si>
  <si>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</si>
  <si>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</si>
  <si>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</si>
  <si>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</si>
  <si>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</si>
  <si>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</si>
  <si>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</si>
  <si>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</si>
  <si>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</si>
  <si>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</si>
  <si>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</si>
  <si>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</si>
  <si>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</si>
  <si>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</si>
  <si>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</si>
  <si>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</si>
  <si>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</si>
  <si>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</si>
  <si>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</si>
  <si>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</si>
  <si>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</si>
  <si>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</si>
  <si>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</si>
  <si>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</si>
  <si>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</si>
  <si>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</si>
  <si>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</si>
  <si>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</si>
  <si>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</si>
  <si>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</si>
  <si>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</si>
  <si>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</si>
  <si>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</si>
  <si>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</si>
  <si>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</si>
  <si>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</si>
  <si>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</si>
  <si>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</si>
  <si>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</si>
  <si>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</si>
  <si>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</si>
  <si>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</si>
  <si>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</si>
  <si>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</si>
  <si>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</si>
  <si>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</si>
  <si>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</si>
  <si>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</si>
  <si>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</si>
  <si>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</si>
  <si>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</si>
  <si>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</si>
  <si>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</si>
  <si>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</si>
  <si>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</si>
  <si>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</si>
  <si>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</si>
  <si>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</si>
  <si>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</si>
  <si>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</si>
  <si>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</si>
  <si>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</si>
  <si>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</si>
  <si>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</si>
  <si>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</si>
  <si>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</si>
  <si>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</si>
  <si>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</si>
  <si>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</si>
  <si>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</si>
  <si>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</si>
  <si>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</si>
  <si>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</si>
  <si>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</si>
  <si>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</si>
  <si>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</si>
  <si>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</si>
  <si>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</si>
  <si>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</si>
  <si>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</si>
  <si>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</si>
  <si>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</si>
  <si>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</si>
  <si>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</si>
  <si>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</si>
  <si>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</si>
  <si>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</si>
  <si>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</si>
  <si>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</si>
  <si>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</si>
  <si>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</si>
  <si>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</si>
  <si>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</si>
  <si>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</si>
  <si>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</si>
  <si>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</si>
  <si>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</si>
  <si>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</si>
  <si>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</si>
  <si>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</si>
  <si>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</si>
  <si>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</si>
  <si>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</si>
  <si>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</si>
  <si>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</si>
  <si>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</si>
  <si>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</si>
  <si>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</si>
  <si>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</si>
  <si>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</si>
  <si>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</si>
  <si>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</si>
  <si>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</si>
  <si>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</si>
  <si>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</si>
  <si>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</si>
  <si>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</si>
  <si>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</si>
  <si>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</si>
  <si>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</si>
  <si>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</si>
  <si>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</si>
  <si>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</si>
  <si>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</si>
  <si>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</si>
  <si>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</si>
  <si>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</si>
  <si>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</si>
  <si>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</si>
  <si>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</si>
  <si>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</si>
  <si>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</si>
  <si>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</si>
  <si>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</si>
  <si>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</si>
  <si>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</si>
  <si>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</si>
  <si>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</si>
  <si>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</si>
  <si>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</si>
  <si>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</si>
  <si>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</si>
  <si>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</si>
  <si>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</si>
  <si>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</si>
  <si>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</si>
  <si>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</si>
  <si>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</si>
  <si>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</si>
  <si>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</si>
  <si>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</si>
  <si>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</si>
  <si>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</si>
  <si>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</si>
  <si>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</si>
  <si>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</si>
  <si>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</si>
  <si>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</si>
  <si>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</si>
  <si>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</si>
  <si>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</si>
  <si>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</si>
  <si>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</si>
  <si>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</si>
  <si>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</si>
  <si>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</si>
  <si>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</si>
  <si>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</si>
  <si>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</si>
  <si>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</si>
  <si>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</si>
  <si>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</si>
  <si>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</si>
  <si>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</si>
  <si>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</si>
  <si>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</si>
  <si>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</si>
  <si>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</si>
  <si>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</si>
  <si>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</si>
  <si>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</si>
  <si>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</si>
  <si>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</si>
  <si>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</si>
  <si>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</si>
  <si>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</si>
  <si>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</si>
  <si>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</si>
  <si>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</si>
  <si>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</si>
  <si>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</si>
  <si>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</si>
  <si>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</si>
  <si>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</si>
  <si>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</si>
  <si>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</si>
  <si>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</si>
  <si>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</si>
  <si>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</si>
  <si>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</si>
  <si>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</si>
  <si>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</si>
  <si>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</si>
  <si>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</si>
  <si>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</si>
  <si>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</si>
  <si>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</si>
  <si>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</si>
  <si>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</si>
  <si>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</si>
  <si>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</si>
  <si>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</si>
  <si>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</si>
  <si>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</si>
  <si>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</si>
  <si>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</si>
  <si>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</si>
  <si>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</si>
  <si>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</si>
  <si>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</si>
  <si>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</si>
  <si>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</si>
  <si>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</si>
  <si>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</si>
  <si>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</si>
  <si>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</si>
  <si>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</si>
  <si>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</si>
  <si>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</si>
  <si>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</si>
  <si>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</si>
  <si>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</si>
  <si>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</si>
  <si>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</si>
  <si>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</si>
  <si>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</si>
  <si>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</si>
  <si>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</si>
  <si>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</si>
  <si>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</si>
  <si>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</si>
  <si>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</si>
  <si>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</si>
  <si>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</si>
  <si>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</si>
  <si>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</si>
  <si>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</si>
  <si>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</si>
  <si>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</si>
  <si>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</si>
  <si>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</si>
  <si>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</si>
  <si>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</si>
  <si>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</si>
  <si>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</si>
  <si>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</si>
  <si>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</si>
  <si>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</si>
  <si>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</si>
  <si>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</si>
  <si>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</si>
  <si>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</si>
  <si>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</si>
  <si>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</si>
  <si>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</si>
  <si>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</si>
  <si>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</si>
  <si>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</si>
  <si>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</si>
  <si>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</si>
  <si>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</si>
  <si>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</si>
  <si>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</si>
  <si>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</si>
  <si>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</si>
  <si>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</si>
  <si>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</si>
  <si>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</si>
  <si>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</si>
  <si>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</si>
  <si>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</si>
  <si>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</si>
  <si>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</si>
  <si>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</si>
  <si>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</si>
  <si>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</si>
  <si>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</si>
  <si>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</si>
  <si>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</si>
  <si>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</si>
  <si>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</si>
  <si>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</si>
  <si>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</si>
  <si>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</si>
  <si>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</si>
  <si>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</si>
  <si>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</si>
  <si>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</si>
  <si>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</si>
  <si>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</si>
  <si>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</si>
  <si>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</si>
  <si>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</si>
  <si>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</si>
  <si>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</si>
  <si>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</si>
  <si>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</si>
  <si>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</si>
  <si>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</si>
  <si>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</si>
  <si>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</si>
  <si>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</si>
  <si>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</si>
  <si>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</si>
  <si>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</si>
  <si>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</si>
  <si>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</si>
  <si>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</si>
  <si>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</si>
  <si>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</si>
  <si>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</si>
  <si>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</si>
  <si>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</si>
  <si>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</si>
  <si>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</si>
  <si>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</si>
  <si>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</si>
  <si>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</si>
  <si>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</si>
  <si>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</si>
  <si>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</si>
  <si>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</si>
  <si>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</si>
  <si>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</si>
  <si>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</si>
  <si>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</si>
  <si>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</si>
  <si>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</si>
  <si>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</si>
  <si>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</si>
  <si>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</si>
  <si>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</si>
  <si>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</si>
  <si>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</si>
  <si>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</si>
  <si>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</si>
  <si>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</si>
  <si>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</si>
  <si>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</si>
  <si>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</si>
  <si>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</si>
  <si>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</si>
  <si>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</si>
  <si>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</si>
  <si>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</si>
  <si>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</si>
  <si>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</si>
  <si>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</si>
  <si>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</si>
  <si>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</si>
  <si>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</si>
  <si>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</si>
  <si>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</si>
  <si>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</si>
  <si>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</si>
  <si>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</si>
  <si>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</si>
  <si>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</si>
  <si>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</si>
  <si>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</si>
  <si>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</si>
  <si>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</si>
  <si>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</si>
  <si>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</si>
  <si>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</si>
  <si>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</si>
  <si>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</si>
  <si>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</si>
  <si>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</si>
  <si>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</si>
  <si>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</si>
  <si>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</si>
  <si>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</si>
  <si>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</si>
  <si>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</si>
  <si>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</si>
  <si>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</si>
  <si>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</si>
  <si>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</si>
  <si>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</si>
  <si>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</si>
  <si>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</si>
  <si>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</si>
  <si>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</si>
  <si>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</si>
  <si>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</si>
  <si>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</si>
  <si>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</si>
  <si>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</si>
  <si>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</si>
  <si>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</si>
  <si>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</si>
  <si>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</si>
  <si>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</si>
  <si>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</si>
  <si>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</si>
  <si>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</si>
  <si>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</si>
  <si>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</si>
  <si>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</si>
  <si>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</si>
  <si>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</si>
  <si>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</si>
  <si>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</si>
  <si>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</si>
  <si>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</si>
  <si>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</si>
  <si>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</si>
  <si>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</si>
  <si>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</si>
  <si>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</si>
  <si>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</si>
  <si>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</si>
  <si>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</si>
  <si>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</si>
  <si>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</si>
  <si>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</si>
  <si>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</si>
  <si>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</si>
  <si>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</si>
  <si>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</si>
  <si>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</si>
  <si>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</si>
  <si>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</si>
  <si>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</si>
  <si>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</si>
  <si>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</si>
  <si>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</si>
  <si>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</si>
  <si>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</si>
  <si>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</si>
  <si>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</si>
  <si>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</si>
  <si>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</si>
  <si>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</si>
  <si>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</si>
  <si>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</si>
  <si>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</si>
  <si>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</si>
  <si>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</si>
  <si>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</si>
  <si>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</si>
  <si>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</si>
  <si>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</si>
  <si>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</si>
  <si>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</si>
  <si>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</si>
  <si>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</si>
  <si>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</si>
  <si>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</si>
  <si>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</si>
  <si>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</si>
  <si>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</si>
  <si>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</si>
  <si>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</si>
  <si>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</si>
  <si>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</si>
  <si>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</si>
  <si>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</si>
  <si>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</si>
  <si>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</si>
  <si>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</si>
  <si>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</si>
  <si>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</si>
  <si>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</si>
  <si>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</si>
  <si>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</si>
  <si>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</si>
  <si>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</si>
  <si>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</si>
  <si>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</si>
  <si>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</si>
  <si>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</si>
  <si>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</si>
  <si>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</si>
  <si>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</si>
  <si>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</si>
  <si>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</si>
  <si>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</si>
  <si>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</si>
  <si>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</si>
  <si>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</si>
  <si>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</si>
  <si>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</si>
  <si>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</si>
  <si>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</si>
  <si>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</si>
  <si>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</si>
  <si>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</si>
  <si>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</si>
  <si>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</si>
  <si>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</si>
  <si>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</si>
  <si>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</si>
  <si>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</si>
  <si>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</si>
  <si>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</si>
  <si>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</si>
  <si>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</si>
  <si>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</si>
  <si>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</si>
  <si>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</si>
  <si>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</si>
  <si>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</si>
  <si>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</si>
  <si>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</si>
  <si>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</si>
  <si>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</si>
  <si>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</si>
  <si>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</si>
  <si>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</si>
  <si>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</si>
  <si>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</si>
  <si>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</si>
  <si>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</si>
  <si>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</si>
  <si>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</si>
  <si>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</si>
  <si>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</si>
  <si>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</si>
  <si>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</si>
  <si>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</si>
  <si>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</si>
  <si>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</si>
  <si>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</si>
  <si>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</si>
  <si>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</si>
  <si>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</si>
  <si>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</si>
  <si>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</si>
  <si>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</si>
  <si>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</si>
  <si>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</si>
  <si>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</si>
  <si>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</si>
  <si>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</si>
  <si>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</si>
  <si>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</si>
  <si>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</si>
  <si>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</si>
  <si>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</si>
  <si>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</si>
  <si>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</si>
  <si>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</si>
  <si>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</si>
  <si>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</si>
  <si>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</si>
  <si>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</si>
  <si>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</si>
  <si>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</si>
  <si>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</si>
  <si>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</si>
  <si>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</si>
  <si>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</si>
  <si>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</si>
  <si>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</si>
  <si>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</si>
  <si>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</si>
  <si>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</si>
  <si>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</si>
  <si>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</si>
  <si>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</si>
  <si>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</si>
  <si>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</si>
  <si>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</si>
  <si>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</si>
  <si>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</si>
  <si>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</si>
  <si>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</si>
  <si>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</si>
  <si>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</si>
  <si>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</si>
  <si>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</si>
  <si>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</si>
  <si>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</si>
  <si>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</si>
  <si>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</si>
  <si>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</si>
  <si>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</si>
  <si>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</si>
  <si>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</si>
  <si>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</si>
  <si>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</si>
  <si>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</si>
  <si>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</si>
  <si>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</si>
  <si>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</si>
  <si>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</si>
  <si>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</si>
  <si>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</si>
  <si>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</si>
  <si>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</si>
  <si>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</si>
  <si>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</si>
  <si>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</si>
  <si>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</si>
  <si>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</si>
  <si>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</si>
  <si>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</si>
  <si>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</si>
  <si>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</si>
  <si>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</si>
  <si>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</si>
  <si>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</si>
  <si>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</si>
  <si>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</si>
  <si>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</si>
  <si>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</si>
  <si>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</si>
  <si>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</si>
  <si>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</si>
  <si>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</si>
  <si>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</si>
  <si>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</si>
  <si>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</si>
  <si>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</si>
  <si>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</si>
  <si>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</si>
  <si>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</si>
  <si>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</si>
  <si>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</si>
  <si>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</si>
  <si>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</si>
  <si>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</si>
  <si>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</si>
  <si>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</si>
  <si>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</si>
  <si>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</si>
  <si>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</si>
  <si>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</si>
  <si>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</si>
  <si>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</si>
  <si>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</si>
  <si>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</si>
  <si>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</si>
  <si>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</si>
  <si>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</si>
  <si>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</si>
  <si>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</si>
  <si>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</si>
  <si>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</si>
  <si>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</si>
  <si>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</si>
  <si>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</si>
  <si>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</si>
  <si>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</si>
  <si>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</si>
  <si>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</si>
  <si>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</si>
  <si>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</si>
  <si>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</si>
  <si>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</si>
  <si>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</si>
  <si>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</si>
  <si>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</si>
  <si>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</si>
  <si>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</si>
  <si>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</si>
  <si>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</si>
  <si>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</si>
  <si>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</si>
  <si>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</si>
  <si>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</si>
  <si>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</si>
  <si>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</si>
  <si>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</si>
  <si>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</si>
  <si>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</si>
  <si>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</si>
  <si>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</si>
  <si>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</si>
  <si>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</si>
  <si>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</si>
  <si>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</si>
  <si>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</si>
  <si>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</si>
  <si>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</si>
  <si>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</si>
  <si>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</si>
  <si>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</si>
  <si>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</si>
  <si>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</si>
  <si>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</si>
  <si>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</si>
  <si>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</si>
  <si>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</si>
  <si>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</si>
  <si>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</si>
  <si>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</si>
  <si>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</si>
  <si>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</si>
  <si>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</si>
  <si>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</si>
  <si>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</si>
  <si>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</si>
  <si>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</si>
  <si>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</si>
  <si>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</si>
  <si>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</si>
  <si>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</si>
  <si>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</si>
  <si>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</si>
  <si>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</si>
  <si>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</si>
  <si>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</si>
  <si>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</si>
  <si>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</si>
  <si>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</si>
  <si>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</si>
  <si>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</si>
  <si>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</si>
  <si>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</si>
  <si>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</si>
  <si>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</si>
  <si>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</si>
  <si>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</si>
  <si>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</si>
  <si>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</si>
  <si>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</si>
  <si>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</si>
  <si>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</si>
  <si>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</si>
  <si>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</si>
  <si>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</si>
  <si>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</si>
  <si>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</si>
  <si>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</si>
  <si>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</si>
  <si>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</si>
  <si>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</si>
  <si>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</si>
  <si>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</si>
  <si>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</si>
  <si>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</si>
  <si>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</si>
  <si>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</si>
  <si>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</si>
  <si>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</si>
  <si>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</si>
  <si>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</si>
  <si>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</si>
  <si>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</si>
  <si>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</si>
  <si>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</si>
  <si>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</si>
  <si>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</si>
  <si>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</si>
  <si>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</si>
  <si>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</si>
  <si>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</si>
  <si>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</si>
  <si>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</si>
  <si>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</si>
  <si>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</si>
  <si>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</si>
  <si>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</si>
  <si>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</si>
  <si>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</si>
  <si>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</si>
  <si>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</si>
  <si>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</si>
  <si>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</si>
  <si>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</si>
  <si>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</si>
  <si>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</si>
  <si>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</si>
  <si>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</si>
  <si>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</si>
  <si>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</si>
  <si>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</si>
  <si>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</si>
  <si>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</si>
  <si>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</si>
  <si>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</si>
  <si>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</si>
  <si>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</si>
  <si>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</si>
  <si>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</si>
  <si>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</si>
  <si>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</si>
  <si>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</si>
  <si>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</si>
  <si>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</si>
  <si>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</si>
  <si>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</si>
  <si>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</si>
  <si>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</si>
  <si>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</si>
  <si>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</si>
  <si>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</si>
  <si>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</si>
  <si>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</si>
  <si>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</si>
  <si>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</si>
  <si>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</si>
  <si>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</si>
  <si>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</si>
  <si>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</si>
  <si>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</si>
  <si>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</si>
  <si>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</si>
  <si>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</si>
  <si>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</si>
  <si>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</si>
  <si>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</si>
  <si>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</si>
  <si>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</si>
  <si>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</si>
  <si>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</si>
  <si>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</si>
  <si>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</si>
  <si>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</si>
  <si>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</si>
  <si>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</si>
  <si>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</si>
  <si>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</si>
  <si>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</si>
  <si>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</si>
  <si>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</si>
  <si>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</si>
  <si>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</si>
  <si>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</si>
  <si>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</si>
  <si>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</si>
  <si>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</si>
  <si>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</si>
  <si>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</si>
  <si>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</si>
  <si>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</si>
  <si>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</si>
  <si>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</si>
  <si>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</si>
  <si>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</si>
  <si>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</si>
  <si>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</si>
  <si>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</si>
  <si>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</si>
  <si>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</si>
  <si>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</si>
  <si>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</si>
  <si>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</si>
  <si>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</si>
  <si>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</si>
  <si>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</si>
  <si>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</si>
  <si>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</si>
  <si>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</si>
  <si>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</si>
  <si>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</si>
  <si>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</si>
  <si>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</si>
  <si>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</si>
  <si>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</si>
  <si>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</si>
  <si>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</si>
  <si>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</si>
  <si>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</si>
  <si>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</si>
  <si>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</si>
  <si>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</si>
  <si>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</si>
  <si>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</si>
  <si>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</si>
  <si>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</si>
  <si>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</si>
  <si>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</si>
  <si>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</si>
  <si>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</si>
  <si>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</si>
  <si>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</si>
  <si>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</si>
  <si>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</si>
  <si>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</si>
  <si>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</si>
  <si>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</si>
  <si>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</si>
  <si>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</si>
  <si>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</si>
  <si>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</si>
  <si>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</si>
  <si>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</si>
  <si>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</si>
  <si>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</si>
  <si>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</si>
  <si>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</si>
  <si>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</si>
  <si>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</si>
  <si>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</si>
  <si>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</si>
  <si>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</si>
  <si>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</si>
  <si>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</si>
  <si>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</si>
  <si>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</si>
  <si>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</si>
  <si>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</si>
  <si>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</si>
  <si>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</si>
  <si>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</si>
  <si>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</si>
  <si>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</si>
  <si>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</si>
  <si>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</si>
  <si>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</si>
  <si>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</si>
  <si>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</si>
  <si>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</si>
  <si>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</si>
  <si>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</si>
  <si>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</si>
  <si>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</si>
  <si>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</si>
  <si>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</si>
  <si>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</si>
  <si>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</si>
  <si>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</si>
  <si>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</si>
  <si>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</si>
  <si>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</si>
  <si>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</si>
  <si>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</si>
  <si>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</si>
  <si>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</si>
  <si>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</si>
  <si>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</si>
  <si>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</si>
  <si>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</si>
  <si>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</si>
  <si>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</si>
  <si>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</si>
  <si>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</si>
  <si>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</si>
  <si>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</si>
  <si>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</si>
  <si>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</si>
  <si>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</si>
  <si>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</si>
  <si>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</si>
  <si>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</si>
  <si>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</si>
  <si>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</si>
  <si>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</si>
  <si>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</si>
  <si>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</si>
  <si>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</si>
  <si>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</si>
  <si>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</si>
  <si>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</si>
  <si>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</si>
  <si>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</si>
  <si>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</si>
  <si>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</si>
  <si>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</si>
  <si>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</si>
  <si>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</si>
  <si>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</si>
  <si>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</si>
  <si>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</si>
  <si>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</si>
  <si>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</si>
  <si>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</si>
  <si>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</si>
  <si>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</si>
  <si>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</si>
  <si>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</si>
  <si>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</si>
  <si>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</si>
  <si>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</si>
  <si>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</si>
  <si>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</si>
  <si>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</si>
  <si>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</si>
  <si>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</si>
  <si>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</si>
  <si>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</si>
  <si>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</si>
  <si>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</si>
  <si>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</si>
  <si>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</si>
  <si>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</si>
  <si>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</si>
  <si>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</si>
  <si>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</si>
  <si>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</si>
  <si>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</si>
  <si>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</si>
  <si>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</si>
  <si>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</si>
  <si>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</si>
  <si>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</si>
  <si>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</si>
  <si>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</si>
  <si>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</si>
  <si>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</si>
  <si>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</si>
  <si>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</si>
  <si>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</si>
  <si>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</si>
  <si>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</si>
  <si>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</si>
  <si>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</si>
  <si>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</si>
  <si>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</si>
  <si>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</si>
  <si>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</si>
  <si>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</si>
  <si>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</si>
  <si>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</si>
  <si>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</si>
  <si>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</si>
  <si>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</si>
  <si>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</si>
  <si>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</si>
  <si>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</si>
  <si>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</si>
  <si>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</si>
  <si>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</si>
  <si>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</si>
  <si>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</si>
  <si>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</si>
  <si>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</si>
  <si>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</si>
  <si>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</si>
  <si>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</si>
  <si>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</si>
  <si>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</si>
  <si>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</si>
  <si>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</si>
  <si>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</si>
  <si>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</si>
  <si>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</si>
  <si>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</si>
  <si>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</si>
  <si>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</si>
  <si>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</si>
  <si>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</si>
  <si>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</si>
  <si>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</si>
  <si>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</si>
  <si>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</si>
  <si>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</si>
  <si>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</si>
  <si>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</si>
  <si>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</si>
  <si>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</si>
  <si>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</si>
  <si>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</si>
  <si>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</si>
  <si>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</si>
  <si>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</si>
  <si>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</si>
  <si>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</si>
  <si>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</si>
  <si>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</si>
  <si>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</si>
  <si>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</si>
  <si>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</si>
  <si>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</si>
  <si>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</si>
  <si>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</si>
  <si>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</si>
  <si>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</si>
  <si>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</si>
  <si>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</si>
  <si>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</si>
  <si>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</si>
  <si>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</si>
  <si>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</si>
  <si>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</si>
  <si>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</si>
  <si>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</si>
  <si>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</si>
  <si>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</si>
  <si>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</si>
  <si>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</si>
  <si>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</si>
  <si>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</si>
  <si>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</si>
  <si>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</si>
  <si>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</si>
  <si>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</si>
  <si>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</si>
  <si>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</si>
  <si>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</si>
  <si>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</si>
  <si>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</si>
  <si>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</si>
  <si>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</si>
  <si>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</si>
  <si>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</si>
  <si>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</si>
  <si>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</si>
  <si>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</si>
  <si>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</si>
  <si>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</si>
  <si>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</si>
  <si>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</si>
  <si>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</si>
  <si>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</si>
  <si>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</si>
  <si>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</si>
  <si>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</si>
  <si>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</si>
  <si>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</si>
  <si>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</si>
  <si>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</si>
  <si>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</si>
  <si>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</si>
  <si>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</si>
  <si>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</si>
  <si>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</si>
  <si>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</si>
  <si>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</si>
  <si>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</si>
  <si>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</si>
  <si>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</si>
  <si>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</si>
  <si>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</si>
  <si>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</si>
  <si>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</si>
  <si>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</si>
  <si>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</si>
  <si>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</si>
  <si>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</si>
  <si>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</si>
  <si>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</si>
  <si>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</si>
  <si>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</si>
  <si>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</si>
  <si>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</si>
  <si>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</si>
  <si>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</si>
  <si>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</si>
  <si>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</si>
  <si>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</si>
  <si>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</si>
  <si>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</si>
  <si>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</si>
  <si>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</si>
  <si>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</si>
  <si>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</si>
  <si>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</si>
  <si>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</si>
  <si>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</si>
  <si>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</si>
  <si>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</si>
  <si>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</si>
  <si>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</si>
  <si>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</si>
  <si>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</si>
  <si>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</si>
  <si>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</si>
  <si>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</si>
  <si>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</si>
  <si>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</si>
  <si>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</si>
  <si>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</si>
  <si>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</si>
  <si>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</si>
  <si>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</si>
  <si>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</si>
  <si>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</si>
  <si>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</si>
  <si>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</si>
  <si>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</si>
  <si>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</si>
  <si>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</si>
  <si>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</si>
  <si>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</si>
  <si>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</si>
  <si>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</si>
  <si>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</si>
  <si>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</si>
  <si>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</si>
  <si>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</si>
  <si>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</si>
  <si>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</si>
  <si>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</si>
  <si>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</si>
  <si>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</si>
  <si>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</si>
  <si>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</si>
  <si>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</si>
  <si>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</si>
  <si>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</si>
  <si>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</si>
  <si>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</si>
  <si>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</si>
  <si>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</si>
  <si>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</si>
  <si>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</si>
  <si>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</si>
  <si>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</si>
  <si>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</si>
  <si>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</si>
  <si>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</si>
  <si>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</si>
  <si>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</si>
  <si>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</si>
  <si>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</si>
  <si>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</si>
  <si>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</si>
  <si>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</si>
  <si>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</si>
  <si>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</si>
  <si>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</si>
  <si>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</si>
  <si>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</si>
  <si>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</si>
  <si>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</si>
  <si>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</si>
  <si>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</si>
  <si>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</si>
  <si>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</si>
  <si>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</si>
  <si>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</si>
  <si>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</si>
  <si>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</si>
  <si>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</si>
  <si>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</si>
  <si>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</si>
  <si>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</si>
  <si>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</si>
  <si>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</si>
  <si>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</si>
  <si>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</si>
  <si>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</si>
  <si>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</si>
  <si>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</si>
  <si>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</si>
  <si>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</si>
  <si>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</si>
  <si>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</si>
  <si>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</si>
  <si>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</si>
  <si>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</si>
  <si>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</si>
  <si>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</si>
  <si>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</si>
  <si>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</si>
  <si>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</si>
  <si>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</si>
  <si>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</si>
  <si>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</si>
  <si>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</si>
  <si>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</si>
  <si>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</si>
  <si>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</si>
  <si>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</si>
  <si>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</si>
  <si>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</si>
  <si>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</si>
  <si>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</si>
  <si>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</si>
  <si>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</si>
  <si>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</si>
  <si>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</si>
  <si>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</si>
  <si>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</si>
  <si>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</si>
  <si>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</si>
  <si>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</si>
  <si>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</si>
  <si>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</si>
  <si>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</si>
  <si>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</si>
  <si>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</si>
  <si>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</si>
  <si>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</si>
  <si>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</si>
  <si>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</si>
  <si>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</si>
  <si>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</si>
  <si>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</si>
  <si>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</si>
  <si>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</si>
  <si>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</si>
  <si>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</si>
  <si>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</si>
  <si>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</si>
  <si>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</si>
  <si>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</si>
  <si>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</si>
  <si>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</si>
  <si>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</si>
  <si>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</si>
  <si>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</si>
  <si>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</si>
  <si>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</si>
  <si>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</si>
  <si>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</si>
  <si>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</si>
  <si>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</si>
  <si>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</si>
  <si>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</si>
  <si>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</si>
  <si>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</si>
  <si>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</si>
  <si>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</si>
  <si>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</si>
  <si>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</si>
  <si>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</si>
  <si>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</si>
  <si>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</si>
  <si>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</si>
  <si>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</si>
  <si>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</si>
  <si>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</si>
  <si>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</si>
  <si>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</si>
  <si>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</si>
  <si>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</si>
  <si>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</si>
  <si>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</si>
  <si>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</si>
  <si>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</si>
  <si>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</si>
  <si>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</si>
  <si>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</si>
  <si>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</si>
  <si>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</si>
  <si>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</si>
  <si>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</si>
  <si>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</si>
  <si>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</si>
  <si>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</si>
  <si>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</si>
  <si>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</si>
  <si>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</si>
  <si>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</si>
  <si>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</si>
  <si>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</si>
  <si>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</si>
  <si>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</si>
  <si>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</si>
  <si>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</si>
  <si>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</si>
  <si>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</si>
  <si>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</si>
  <si>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</si>
  <si>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</si>
  <si>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</si>
  <si>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</si>
  <si>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</si>
  <si>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</si>
  <si>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</si>
  <si>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</si>
  <si>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</si>
  <si>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</si>
  <si>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</si>
  <si>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</si>
  <si>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</si>
  <si>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</si>
  <si>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</si>
  <si>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</si>
  <si>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</si>
  <si>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</si>
  <si>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</si>
  <si>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</si>
  <si>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</si>
  <si>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</si>
  <si>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</si>
  <si>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</si>
  <si>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</si>
  <si>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</si>
  <si>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</si>
  <si>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</si>
  <si>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</si>
  <si>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</si>
  <si>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</si>
  <si>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</si>
  <si>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</si>
  <si>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</si>
  <si>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</si>
  <si>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</si>
  <si>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</si>
  <si>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</si>
  <si>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</si>
  <si>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</si>
  <si>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</si>
  <si>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</si>
  <si>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</si>
  <si>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</si>
  <si>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</si>
  <si>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</si>
  <si>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</si>
  <si>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</si>
  <si>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</si>
  <si>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</si>
  <si>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</si>
  <si>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</si>
  <si>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</si>
  <si>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</si>
  <si>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</si>
  <si>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</si>
  <si>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</si>
  <si>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</si>
  <si>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</si>
  <si>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</si>
  <si>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</si>
  <si>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</si>
  <si>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</si>
  <si>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</si>
  <si>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</si>
  <si>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</si>
  <si>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</si>
  <si>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</si>
  <si>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</si>
  <si>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</si>
  <si>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</si>
  <si>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</si>
  <si>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</si>
  <si>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</si>
  <si>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</si>
  <si>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</si>
  <si>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</si>
  <si>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</si>
  <si>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</si>
  <si>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</si>
  <si>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</si>
  <si>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</si>
  <si>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</si>
  <si>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</si>
  <si>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</si>
  <si>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</si>
  <si>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</si>
  <si>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</si>
  <si>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</si>
  <si>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</si>
  <si>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</si>
  <si>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</si>
  <si>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</si>
  <si>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</si>
  <si>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</si>
  <si>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</si>
  <si>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</si>
  <si>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</si>
  <si>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</si>
  <si>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</si>
  <si>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</si>
  <si>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</si>
  <si>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</si>
  <si>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</si>
  <si>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</si>
  <si>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</si>
  <si>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</si>
  <si>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</si>
  <si>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</si>
  <si>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</si>
  <si>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</si>
  <si>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</si>
  <si>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</si>
  <si>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</si>
  <si>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</si>
  <si>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</si>
  <si>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</si>
  <si>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</si>
  <si>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</si>
  <si>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</si>
  <si>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</si>
  <si>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</si>
  <si>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</si>
  <si>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</si>
  <si>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</si>
  <si>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</si>
  <si>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</si>
  <si>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</si>
  <si>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</si>
  <si>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</si>
  <si>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</si>
  <si>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</si>
  <si>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</si>
  <si>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</si>
  <si>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</si>
  <si>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</si>
  <si>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</si>
  <si>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</si>
  <si>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</si>
  <si>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</si>
  <si>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</si>
  <si>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</si>
  <si>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</si>
  <si>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</si>
  <si>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</si>
  <si>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</si>
  <si>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</si>
  <si>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</si>
  <si>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</si>
  <si>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</si>
  <si>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</si>
  <si>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</si>
  <si>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</si>
  <si>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</si>
  <si>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</si>
  <si>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</si>
  <si>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</si>
  <si>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</si>
  <si>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</si>
  <si>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</si>
  <si>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</si>
  <si>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</si>
  <si>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</si>
  <si>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</si>
  <si>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</si>
  <si>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</si>
  <si>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</si>
  <si>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</si>
  <si>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</si>
  <si>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</si>
  <si>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</si>
  <si>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</si>
  <si>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</si>
  <si>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</si>
  <si>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</si>
  <si>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</si>
  <si>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</si>
  <si>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</si>
  <si>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</si>
  <si>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</si>
  <si>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</si>
  <si>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</si>
  <si>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</si>
  <si>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</si>
  <si>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</si>
  <si>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</si>
  <si>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</si>
  <si>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</si>
  <si>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</si>
  <si>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</si>
  <si>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</si>
  <si>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</si>
  <si>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</si>
  <si>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</si>
  <si>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</si>
  <si>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</si>
  <si>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</si>
  <si>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</si>
  <si>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</si>
  <si>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</si>
  <si>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</si>
  <si>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</si>
  <si>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</si>
  <si>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</si>
  <si>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</si>
  <si>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</si>
  <si>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</si>
  <si>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</si>
  <si>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</si>
  <si>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</si>
  <si>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</si>
  <si>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</si>
  <si>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</si>
  <si>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</si>
  <si>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</si>
  <si>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</si>
  <si>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</si>
  <si>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</si>
  <si>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</si>
  <si>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</si>
  <si>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</si>
  <si>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</si>
  <si>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</si>
  <si>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</si>
  <si>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</si>
  <si>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</si>
  <si>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</si>
  <si>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</si>
  <si>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</si>
  <si>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</si>
  <si>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</si>
  <si>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</si>
  <si>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</si>
  <si>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</si>
  <si>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</si>
  <si>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</si>
  <si>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</si>
  <si>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</si>
  <si>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</si>
  <si>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</si>
  <si>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</si>
  <si>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</si>
  <si>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</si>
  <si>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</si>
  <si>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</si>
  <si>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</si>
  <si>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</si>
  <si>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</si>
  <si>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</si>
  <si>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</si>
  <si>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</si>
  <si>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</si>
  <si>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</si>
  <si>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</si>
  <si>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</si>
  <si>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</si>
  <si>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</si>
  <si>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</si>
  <si>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</si>
  <si>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</si>
  <si>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</si>
  <si>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</si>
  <si>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</si>
  <si>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</si>
  <si>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</si>
  <si>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</si>
  <si>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</si>
  <si>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</si>
  <si>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</si>
  <si>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</si>
  <si>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</si>
  <si>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</si>
  <si>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</si>
  <si>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</si>
  <si>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</si>
  <si>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</si>
  <si>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</si>
  <si>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</si>
  <si>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</si>
  <si>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</si>
  <si>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</si>
  <si>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</si>
  <si>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</si>
  <si>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</si>
  <si>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</si>
  <si>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</si>
  <si>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</si>
  <si>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</si>
  <si>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</si>
  <si>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</si>
  <si>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</si>
  <si>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</si>
  <si>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</si>
  <si>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</si>
  <si>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</si>
  <si>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</si>
  <si>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</si>
  <si>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</si>
  <si>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</si>
  <si>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</si>
  <si>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</si>
  <si>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</si>
  <si>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</si>
  <si>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</si>
  <si>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</si>
  <si>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</si>
  <si>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</si>
  <si>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</si>
  <si>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</si>
  <si>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</si>
  <si>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</si>
  <si>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</si>
  <si>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</si>
  <si>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</si>
  <si>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</si>
  <si>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</si>
  <si>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</si>
  <si>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</si>
  <si>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</si>
  <si>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</si>
  <si>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</si>
  <si>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</si>
  <si>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</si>
  <si>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</si>
  <si>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</si>
  <si>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</si>
  <si>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</si>
  <si>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</si>
  <si>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</si>
  <si>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</si>
  <si>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</si>
  <si>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</si>
  <si>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</si>
  <si>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</si>
  <si>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</si>
  <si>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</si>
  <si>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</si>
  <si>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</si>
  <si>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</si>
  <si>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</si>
  <si>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</si>
  <si>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</si>
  <si>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</si>
  <si>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</si>
  <si>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</si>
  <si>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</si>
  <si>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</si>
  <si>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</si>
  <si>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</si>
  <si>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</si>
  <si>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</si>
  <si>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</si>
  <si>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</si>
  <si>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</si>
  <si>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</si>
  <si>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</si>
  <si>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</si>
  <si>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</si>
  <si>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</si>
  <si>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</si>
  <si>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</si>
  <si>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</si>
  <si>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</si>
  <si>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</si>
  <si>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</si>
  <si>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</si>
  <si>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</si>
  <si>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</si>
  <si>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</si>
  <si>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</si>
  <si>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</si>
  <si>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</si>
  <si>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</si>
  <si>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</si>
  <si>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</si>
  <si>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</si>
  <si>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</si>
  <si>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</si>
  <si>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</si>
  <si>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</si>
  <si>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</si>
  <si>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</si>
  <si>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</si>
  <si>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</si>
  <si>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</si>
  <si>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</si>
  <si>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</si>
  <si>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</si>
  <si>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</si>
  <si>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</si>
  <si>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</si>
  <si>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</si>
  <si>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</si>
  <si>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</si>
  <si>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</si>
  <si>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</si>
  <si>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</si>
  <si>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</si>
  <si>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</si>
  <si>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</si>
  <si>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</si>
  <si>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</si>
  <si>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</si>
  <si>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</si>
  <si>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</si>
  <si>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</si>
  <si>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</si>
  <si>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</si>
  <si>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</si>
  <si>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</si>
  <si>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</si>
  <si>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</si>
  <si>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</si>
  <si>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</si>
  <si>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</si>
  <si>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</si>
  <si>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</si>
  <si>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</si>
  <si>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</si>
  <si>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</si>
  <si>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</si>
  <si>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</si>
  <si>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</si>
  <si>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</si>
  <si>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</si>
  <si>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</si>
  <si>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</si>
  <si>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</si>
  <si>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</si>
  <si>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</si>
  <si>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</si>
  <si>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</si>
  <si>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</si>
  <si>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</si>
  <si>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</si>
  <si>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</si>
  <si>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</si>
  <si>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</si>
  <si>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</si>
  <si>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</si>
  <si>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</si>
  <si>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</si>
  <si>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</si>
  <si>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</si>
  <si>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</si>
  <si>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</si>
  <si>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</si>
  <si>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</si>
  <si>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</si>
  <si>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</si>
  <si>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</si>
  <si>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</si>
  <si>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</si>
  <si>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</si>
  <si>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</si>
  <si>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</si>
  <si>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</si>
  <si>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</si>
  <si>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</si>
  <si>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</si>
  <si>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</si>
  <si>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</si>
  <si>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</si>
  <si>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</si>
  <si>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</si>
  <si>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</si>
  <si>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</si>
  <si>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</si>
  <si>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</si>
  <si>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</si>
  <si>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</si>
  <si>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</si>
  <si>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</si>
  <si>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</si>
  <si>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</si>
  <si>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</si>
  <si>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</si>
  <si>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</si>
  <si>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</si>
  <si>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</si>
  <si>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</si>
  <si>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</si>
  <si>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</si>
  <si>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</si>
  <si>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</si>
  <si>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</si>
  <si>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</si>
  <si>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</si>
  <si>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</si>
  <si>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</si>
  <si>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</si>
  <si>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</si>
  <si>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</si>
  <si>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</si>
  <si>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</si>
  <si>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</si>
  <si>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</si>
  <si>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</si>
  <si>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</si>
  <si>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</si>
  <si>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</si>
  <si>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</si>
  <si>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</si>
  <si>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</si>
  <si>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</si>
  <si>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</si>
  <si>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</si>
  <si>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</si>
  <si>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</si>
  <si>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</si>
  <si>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</si>
  <si>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</si>
  <si>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</si>
  <si>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</si>
  <si>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</si>
  <si>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</si>
  <si>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</si>
  <si>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</si>
  <si>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</si>
  <si>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</si>
  <si>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</si>
  <si>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</si>
  <si>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</si>
  <si>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</si>
  <si>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</si>
  <si>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</si>
  <si>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</si>
  <si>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</si>
  <si>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</si>
  <si>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</si>
  <si>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</si>
  <si>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</si>
  <si>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</si>
  <si>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</si>
  <si>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</si>
  <si>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</si>
  <si>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</si>
  <si>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</si>
  <si>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</si>
  <si>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</si>
  <si>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</si>
  <si>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</si>
  <si>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</si>
  <si>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</si>
  <si>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</si>
  <si>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</si>
  <si>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</si>
  <si>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</si>
  <si>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</si>
  <si>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</si>
  <si>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</si>
  <si>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</si>
  <si>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</si>
  <si>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</si>
  <si>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</si>
  <si>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</si>
  <si>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</si>
  <si>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</si>
  <si>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</si>
  <si>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</si>
  <si>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</si>
  <si>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</si>
  <si>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</si>
  <si>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</si>
  <si>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</si>
  <si>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</si>
  <si>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</si>
  <si>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</si>
  <si>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</si>
  <si>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</si>
  <si>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</si>
  <si>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</si>
  <si>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</si>
  <si>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</si>
  <si>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</si>
  <si>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</si>
  <si>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</si>
  <si>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</si>
  <si>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</si>
  <si>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</si>
  <si>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</si>
  <si>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</si>
  <si>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</si>
  <si>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</si>
  <si>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</si>
  <si>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</si>
  <si>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</si>
  <si>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</si>
  <si>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</si>
  <si>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</si>
  <si>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</si>
  <si>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</si>
  <si>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</si>
  <si>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</si>
  <si>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</si>
  <si>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</si>
  <si>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</si>
  <si>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</si>
  <si>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</si>
  <si>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</si>
  <si>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</si>
  <si>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</si>
  <si>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</si>
  <si>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</si>
  <si>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</si>
  <si>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</si>
  <si>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</si>
  <si>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</si>
  <si>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</si>
  <si>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</si>
  <si>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</si>
  <si>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</si>
  <si>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</si>
  <si>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</si>
  <si>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</si>
  <si>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</si>
  <si>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</si>
  <si>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</si>
  <si>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</si>
  <si>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</si>
  <si>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</si>
  <si>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</si>
  <si>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</si>
  <si>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</si>
  <si>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</si>
  <si>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</si>
  <si>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</si>
  <si>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</si>
  <si>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</si>
  <si>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</si>
  <si>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</si>
  <si>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</si>
  <si>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</si>
  <si>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</si>
  <si>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</si>
  <si>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</si>
  <si>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</si>
  <si>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</si>
  <si>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</si>
  <si>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</si>
  <si>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</si>
  <si>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</si>
  <si>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</si>
  <si>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</si>
  <si>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</si>
  <si>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</si>
  <si>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</si>
  <si>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</si>
  <si>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</si>
  <si>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</si>
  <si>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</si>
  <si>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</si>
  <si>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</si>
  <si>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</si>
  <si>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</si>
  <si>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</si>
  <si>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</si>
  <si>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</si>
  <si>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</si>
  <si>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</si>
  <si>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</si>
  <si>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</si>
  <si>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</si>
  <si>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</si>
  <si>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</si>
  <si>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</si>
  <si>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</si>
  <si>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</si>
  <si>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</si>
  <si>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</si>
  <si>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</si>
  <si>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</si>
  <si>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</si>
  <si>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</si>
  <si>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</si>
  <si>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</si>
  <si>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</si>
  <si>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</si>
  <si>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</si>
  <si>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</si>
  <si>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</si>
  <si>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</si>
  <si>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</si>
  <si>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</si>
  <si>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</si>
  <si>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</si>
  <si>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</si>
  <si>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</si>
  <si>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</si>
  <si>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</si>
  <si>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</si>
  <si>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</si>
  <si>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</si>
  <si>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</si>
  <si>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</si>
  <si>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</si>
  <si>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</si>
  <si>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</si>
  <si>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</si>
  <si>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</si>
  <si>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</si>
  <si>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</si>
  <si>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</si>
  <si>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</si>
  <si>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</si>
  <si>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</si>
  <si>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</si>
  <si>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</si>
  <si>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</si>
  <si>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</si>
  <si>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</si>
  <si>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</si>
  <si>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</si>
  <si>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</si>
  <si>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</si>
  <si>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</si>
  <si>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</si>
  <si>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</si>
  <si>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</si>
  <si>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</si>
  <si>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</si>
  <si>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</si>
  <si>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</si>
  <si>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</si>
  <si>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</si>
  <si>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</si>
  <si>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</si>
  <si>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</si>
  <si>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</si>
  <si>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</si>
  <si>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</si>
  <si>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</si>
  <si>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</si>
  <si>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</si>
  <si>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</si>
  <si>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</si>
  <si>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</si>
  <si>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</si>
  <si>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</si>
  <si>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</si>
  <si>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</si>
  <si>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</si>
  <si>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</si>
  <si>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</si>
  <si>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</si>
  <si>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</si>
  <si>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</si>
  <si>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</si>
  <si>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</si>
  <si>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</si>
  <si>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</si>
  <si>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</si>
  <si>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</si>
  <si>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</si>
  <si>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</si>
  <si>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</si>
  <si>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</si>
  <si>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</si>
  <si>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</si>
  <si>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</si>
  <si>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</si>
  <si>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</si>
  <si>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</si>
  <si>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</si>
  <si>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</si>
  <si>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</si>
  <si>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</si>
  <si>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</si>
  <si>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</si>
  <si>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</si>
  <si>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</si>
  <si>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</si>
  <si>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</si>
  <si>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</si>
  <si>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</si>
  <si>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</si>
  <si>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</si>
  <si>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</si>
  <si>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</si>
  <si>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</si>
  <si>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</si>
  <si>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</si>
  <si>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</si>
  <si>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</si>
  <si>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</si>
  <si>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</si>
  <si>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</si>
  <si>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</si>
  <si>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</si>
  <si>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</si>
  <si>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</si>
  <si>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</si>
  <si>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</si>
  <si>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</si>
  <si>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</si>
  <si>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</si>
  <si>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</si>
  <si>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</si>
  <si>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</si>
  <si>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</si>
  <si>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</si>
  <si>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</si>
  <si>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</si>
  <si>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</si>
  <si>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</si>
  <si>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</si>
  <si>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</si>
  <si>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</si>
  <si>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</si>
  <si>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</si>
  <si>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</si>
  <si>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</si>
  <si>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</si>
  <si>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</si>
  <si>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</si>
  <si>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</si>
  <si>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</si>
  <si>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</si>
  <si>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</si>
  <si>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</si>
  <si>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</si>
  <si>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</si>
  <si>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</si>
  <si>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</si>
  <si>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</si>
  <si>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</si>
  <si>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</si>
  <si>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</si>
  <si>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</si>
  <si>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</si>
  <si>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</si>
  <si>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</si>
  <si>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</si>
  <si>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</si>
  <si>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</si>
  <si>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</si>
  <si>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</si>
  <si>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</si>
  <si>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</si>
  <si>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</si>
  <si>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</si>
  <si>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</si>
  <si>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</si>
  <si>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</si>
  <si>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</si>
  <si>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</si>
  <si>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</si>
  <si>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</si>
  <si>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</si>
  <si>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</si>
  <si>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</si>
  <si>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</si>
  <si>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</si>
  <si>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</si>
  <si>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</si>
  <si>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</si>
  <si>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</si>
  <si>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</si>
  <si>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</si>
  <si>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</si>
  <si>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</si>
  <si>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</si>
  <si>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</si>
  <si>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</si>
  <si>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</si>
  <si>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</si>
  <si>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</si>
  <si>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</si>
  <si>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</si>
  <si>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</si>
  <si>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</si>
  <si>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</si>
  <si>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</si>
  <si>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</si>
  <si>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</si>
  <si>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</si>
  <si>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</si>
  <si>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</si>
  <si>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</si>
  <si>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</si>
  <si>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</si>
  <si>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</si>
  <si>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</si>
  <si>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</si>
  <si>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</si>
  <si>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</si>
  <si>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</si>
  <si>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</si>
  <si>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</si>
  <si>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</si>
  <si>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</si>
  <si>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</si>
  <si>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</si>
  <si>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</si>
  <si>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</si>
  <si>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</si>
  <si>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</si>
  <si>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</si>
  <si>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</si>
  <si>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</si>
  <si>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</si>
  <si>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</si>
  <si>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</si>
  <si>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</si>
  <si>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</si>
  <si>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</si>
  <si>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</si>
  <si>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</si>
  <si>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</si>
  <si>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</si>
  <si>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</si>
  <si>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</si>
  <si>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</si>
  <si>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</si>
  <si>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</si>
  <si>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</si>
  <si>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</si>
  <si>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</si>
  <si>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</si>
  <si>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</si>
  <si>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</si>
  <si>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</si>
  <si>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</si>
  <si>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</si>
  <si>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</si>
  <si>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</si>
  <si>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</si>
  <si>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</si>
  <si>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</si>
  <si>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</si>
  <si>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</si>
  <si>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</si>
  <si>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</si>
  <si>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</si>
  <si>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</si>
  <si>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</si>
  <si>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</si>
  <si>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</si>
  <si>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</si>
  <si>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</si>
  <si>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</si>
  <si>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</si>
  <si>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</si>
  <si>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</si>
  <si>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</si>
  <si>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</si>
  <si>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</si>
  <si>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</si>
  <si>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</si>
  <si>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</si>
  <si>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</si>
  <si>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</si>
  <si>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</si>
  <si>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</si>
  <si>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</si>
  <si>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</si>
  <si>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</si>
  <si>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</si>
  <si>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</si>
  <si>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</si>
  <si>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</si>
  <si>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</si>
  <si>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</si>
  <si>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</si>
  <si>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</si>
  <si>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</si>
  <si>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</si>
  <si>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</si>
  <si>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</si>
  <si>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</si>
  <si>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</si>
  <si>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</si>
  <si>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</si>
  <si>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</si>
  <si>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</si>
  <si>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</si>
  <si>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</si>
  <si>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</si>
  <si>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</si>
  <si>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</si>
  <si>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</si>
  <si>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</si>
  <si>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</si>
  <si>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</si>
  <si>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</si>
  <si>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</si>
  <si>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</si>
  <si>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</si>
  <si>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</si>
  <si>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</si>
  <si>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</si>
  <si>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</si>
  <si>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</si>
  <si>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</si>
  <si>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</si>
  <si>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</si>
  <si>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</si>
  <si>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</si>
  <si>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</si>
  <si>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</si>
  <si>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</si>
  <si>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</si>
  <si>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</si>
  <si>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</si>
  <si>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</si>
  <si>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</si>
  <si>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</si>
  <si>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</si>
  <si>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</si>
  <si>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</si>
  <si>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</si>
  <si>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</si>
  <si>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</si>
  <si>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</si>
  <si>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</si>
  <si>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</si>
  <si>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</si>
  <si>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</si>
  <si>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</si>
  <si>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</si>
  <si>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</si>
  <si>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</si>
  <si>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</si>
  <si>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</si>
  <si>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</si>
  <si>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</si>
  <si>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</si>
  <si>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</si>
  <si>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</si>
  <si>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</si>
  <si>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</si>
  <si>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</si>
  <si>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</si>
  <si>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</si>
  <si>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</si>
  <si>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</si>
  <si>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</si>
  <si>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</si>
  <si>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</si>
  <si>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</si>
  <si>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</si>
  <si>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</si>
  <si>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</si>
  <si>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</si>
  <si>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</si>
  <si>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</si>
  <si>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</si>
  <si>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</si>
  <si>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</si>
  <si>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</si>
  <si>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</si>
  <si>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</si>
  <si>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</si>
  <si>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</si>
  <si>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</si>
  <si>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</si>
  <si>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</si>
  <si>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</si>
  <si>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</si>
  <si>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</si>
  <si>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</si>
  <si>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</si>
  <si>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</si>
  <si>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</si>
  <si>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</si>
  <si>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</si>
  <si>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</si>
  <si>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</si>
  <si>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</si>
  <si>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</si>
  <si>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</si>
  <si>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</si>
  <si>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</si>
  <si>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</si>
  <si>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</si>
  <si>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</si>
  <si>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</si>
  <si>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</si>
  <si>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</si>
  <si>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</si>
  <si>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</si>
  <si>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</si>
  <si>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</si>
  <si>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</si>
  <si>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</si>
  <si>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</si>
  <si>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</si>
  <si>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</si>
  <si>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</si>
  <si>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</si>
  <si>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</si>
  <si>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</si>
  <si>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</si>
  <si>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</si>
  <si>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</si>
  <si>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</si>
  <si>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</si>
  <si>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</si>
  <si>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</si>
  <si>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</si>
  <si>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</si>
  <si>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</si>
  <si>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</si>
  <si>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</si>
  <si>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</si>
  <si>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</si>
  <si>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</si>
  <si>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</si>
  <si>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</si>
  <si>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</si>
  <si>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</si>
  <si>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</si>
  <si>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</si>
  <si>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</si>
  <si>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</si>
  <si>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</si>
  <si>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</si>
  <si>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</si>
  <si>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</si>
  <si>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</si>
  <si>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</si>
  <si>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</si>
  <si>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</si>
  <si>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</si>
  <si>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</si>
  <si>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</si>
  <si>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</si>
  <si>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</si>
  <si>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</si>
  <si>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</si>
  <si>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</si>
  <si>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</si>
  <si>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</si>
  <si>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</si>
  <si>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</si>
  <si>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</si>
  <si>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</si>
  <si>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</si>
  <si>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</si>
  <si>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</si>
  <si>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</si>
  <si>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</si>
  <si>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</si>
  <si>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</si>
  <si>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</si>
  <si>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</si>
  <si>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</si>
  <si>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</si>
  <si>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</si>
  <si>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</si>
  <si>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</si>
  <si>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</si>
  <si>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</si>
  <si>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</si>
  <si>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</si>
  <si>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</si>
  <si>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</si>
  <si>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</si>
  <si>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</si>
  <si>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</si>
  <si>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</si>
  <si>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</si>
  <si>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</si>
  <si>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</si>
  <si>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</si>
  <si>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</si>
  <si>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</si>
  <si>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</si>
  <si>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</si>
  <si>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</si>
  <si>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</si>
  <si>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</si>
  <si>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</si>
  <si>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</si>
  <si>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</si>
  <si>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</si>
  <si>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</si>
  <si>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</si>
  <si>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</si>
  <si>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</si>
  <si>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</si>
  <si>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</si>
  <si>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</si>
  <si>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</si>
  <si>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</si>
  <si>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</si>
  <si>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</si>
  <si>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</si>
  <si>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</si>
  <si>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</si>
  <si>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</si>
  <si>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</si>
  <si>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</si>
  <si>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</si>
  <si>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</si>
  <si>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</si>
  <si>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</si>
  <si>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</si>
  <si>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</si>
  <si>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</si>
  <si>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</si>
  <si>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</si>
  <si>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</si>
  <si>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</si>
  <si>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</si>
  <si>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</si>
  <si>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</si>
  <si>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</si>
  <si>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</si>
  <si>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</si>
  <si>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</si>
  <si>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</si>
  <si>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</si>
  <si>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</si>
  <si>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</si>
  <si>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</si>
  <si>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</si>
  <si>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</si>
  <si>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</si>
  <si>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</si>
  <si>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</si>
  <si>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</si>
  <si>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</si>
  <si>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</si>
  <si>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</si>
  <si>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</si>
  <si>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</si>
  <si>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</si>
  <si>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</si>
  <si>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</si>
  <si>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</si>
  <si>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</si>
  <si>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</si>
  <si>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</si>
  <si>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</si>
  <si>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</si>
  <si>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</si>
  <si>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</si>
  <si>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</si>
  <si>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</si>
  <si>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</si>
  <si>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</si>
  <si>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</si>
  <si>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</si>
  <si>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</si>
  <si>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</si>
  <si>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</si>
  <si>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</si>
  <si>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</si>
  <si>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</si>
  <si>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</si>
  <si>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</si>
  <si>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</si>
  <si>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</si>
  <si>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</si>
  <si>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</si>
  <si>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</si>
  <si>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</si>
  <si>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</si>
  <si>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</si>
  <si>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</si>
  <si>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</si>
  <si>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</si>
  <si>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</si>
  <si>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</si>
  <si>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</si>
  <si>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</si>
  <si>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</si>
  <si>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</si>
  <si>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</si>
  <si>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</si>
  <si>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</si>
  <si>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</si>
  <si>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</si>
  <si>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</si>
  <si>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</si>
  <si>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</si>
  <si>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</si>
  <si>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</si>
  <si>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</si>
  <si>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</si>
  <si>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</si>
  <si>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</si>
  <si>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</si>
  <si>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</si>
  <si>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</si>
  <si>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</si>
  <si>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</si>
  <si>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</si>
  <si>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</si>
  <si>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</si>
  <si>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</si>
  <si>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</si>
  <si>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</si>
  <si>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</si>
  <si>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</si>
  <si>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</si>
  <si>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</si>
  <si>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</si>
  <si>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</si>
  <si>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</si>
  <si>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</si>
  <si>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</si>
  <si>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</si>
  <si>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</si>
  <si>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</si>
  <si>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</si>
  <si>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</si>
  <si>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</si>
  <si>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</si>
  <si>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</si>
  <si>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</si>
  <si>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</si>
  <si>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</si>
  <si>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</si>
  <si>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</si>
  <si>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</si>
  <si>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</si>
  <si>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</si>
  <si>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</si>
  <si>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</si>
  <si>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</si>
  <si>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</si>
  <si>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</si>
  <si>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</si>
  <si>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</si>
  <si>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</si>
  <si>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</si>
  <si>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</si>
  <si>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</si>
  <si>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</si>
  <si>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</si>
  <si>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</si>
  <si>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</si>
  <si>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</si>
  <si>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</si>
  <si>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</si>
  <si>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</si>
  <si>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</si>
  <si>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</si>
  <si>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</si>
  <si>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</si>
  <si>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</si>
  <si>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</si>
  <si>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</si>
  <si>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</si>
  <si>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</si>
  <si>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</si>
  <si>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</si>
  <si>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</si>
  <si>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</si>
  <si>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</si>
  <si>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</si>
  <si>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</si>
  <si>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</si>
  <si>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</si>
  <si>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</si>
  <si>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</si>
  <si>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</si>
  <si>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</si>
  <si>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</si>
  <si>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</si>
  <si>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</si>
  <si>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</si>
  <si>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</si>
  <si>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</si>
  <si>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</si>
  <si>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</si>
  <si>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</si>
  <si>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</si>
  <si>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</si>
  <si>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</si>
  <si>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</si>
  <si>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</si>
  <si>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</si>
  <si>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</si>
  <si>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</si>
  <si>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</si>
  <si>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</si>
  <si>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</si>
  <si>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</si>
  <si>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</si>
  <si>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</si>
  <si>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</si>
  <si>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</si>
  <si>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</si>
  <si>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</si>
  <si>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</si>
  <si>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</si>
  <si>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</si>
  <si>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</si>
  <si>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</si>
  <si>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</si>
  <si>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</si>
  <si>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</si>
  <si>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</si>
  <si>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</si>
  <si>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</si>
  <si>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</si>
  <si>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</si>
  <si>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</si>
  <si>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</si>
  <si>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</si>
  <si>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</si>
  <si>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</si>
  <si>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</si>
  <si>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</si>
  <si>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</si>
  <si>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</si>
  <si>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</si>
  <si>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</si>
  <si>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</si>
  <si>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</si>
  <si>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</si>
  <si>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</si>
  <si>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</si>
  <si>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</si>
  <si>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</si>
  <si>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</si>
  <si>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</si>
  <si>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</si>
  <si>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</si>
  <si>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</si>
  <si>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</si>
  <si>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</si>
  <si>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</si>
  <si>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</si>
  <si>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</si>
  <si>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</si>
  <si>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</si>
  <si>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</si>
  <si>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</si>
  <si>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</si>
  <si>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</si>
  <si>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</si>
  <si>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</si>
  <si>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</si>
  <si>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</si>
  <si>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</si>
  <si>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</si>
  <si>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</si>
  <si>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</si>
  <si>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</si>
  <si>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</si>
  <si>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</si>
  <si>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</si>
  <si>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</si>
  <si>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</si>
  <si>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</si>
  <si>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</si>
  <si>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</si>
  <si>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</si>
  <si>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</si>
  <si>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</si>
  <si>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</si>
  <si>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</si>
  <si>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</si>
  <si>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</si>
  <si>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</si>
  <si>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</si>
  <si>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</si>
  <si>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</si>
  <si>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</si>
  <si>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</si>
  <si>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</si>
  <si>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</si>
  <si>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</si>
  <si>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</si>
  <si>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</si>
  <si>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</si>
  <si>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</si>
  <si>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</si>
  <si>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</si>
  <si>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</si>
  <si>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</si>
  <si>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</si>
  <si>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</si>
  <si>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</si>
  <si>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</si>
  <si>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</si>
  <si>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</si>
  <si>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</si>
  <si>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</si>
  <si>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</si>
  <si>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</si>
  <si>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</si>
  <si>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</si>
  <si>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</si>
  <si>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</si>
  <si>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</si>
  <si>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</si>
  <si>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</si>
  <si>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</si>
  <si>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</si>
  <si>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</si>
  <si>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</si>
  <si>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</si>
  <si>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</si>
  <si>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</si>
  <si>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</si>
  <si>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</si>
  <si>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</si>
  <si>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</si>
  <si>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</si>
  <si>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</si>
  <si>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</si>
  <si>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</si>
  <si>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</si>
  <si>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</si>
  <si>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</si>
  <si>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</si>
  <si>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</si>
  <si>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</si>
  <si>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</si>
  <si>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</si>
  <si>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</si>
  <si>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</si>
  <si>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</si>
  <si>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</si>
  <si>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</si>
  <si>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</si>
  <si>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</si>
  <si>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</si>
  <si>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</si>
  <si>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</si>
  <si>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</si>
  <si>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</si>
  <si>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</si>
  <si>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</si>
  <si>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</si>
  <si>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</si>
  <si>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</si>
  <si>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</si>
  <si>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</si>
  <si>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</si>
  <si>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</si>
  <si>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</si>
  <si>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</si>
  <si>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</si>
  <si>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</si>
  <si>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</si>
  <si>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</si>
  <si>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</si>
  <si>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</si>
  <si>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</si>
  <si>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</si>
  <si>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</si>
  <si>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</si>
  <si>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</si>
  <si>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</si>
  <si>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</si>
  <si>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</si>
  <si>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</si>
  <si>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</si>
  <si>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</si>
  <si>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</si>
  <si>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</si>
  <si>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</si>
  <si>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</si>
  <si>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</si>
  <si>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</si>
  <si>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</si>
  <si>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</si>
  <si>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</si>
  <si>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</si>
  <si>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</si>
  <si>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</si>
  <si>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</si>
  <si>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</si>
  <si>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</si>
  <si>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</si>
  <si>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</si>
  <si>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</si>
  <si>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</si>
  <si>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</si>
  <si>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</si>
  <si>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</si>
  <si>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</si>
  <si>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</si>
  <si>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</si>
  <si>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</si>
  <si>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</si>
  <si>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</si>
  <si>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</si>
  <si>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</si>
  <si>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</si>
  <si>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</si>
  <si>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</si>
  <si>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</si>
  <si>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</si>
  <si>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</si>
  <si>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</si>
  <si>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</si>
  <si>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</si>
  <si>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</si>
  <si>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</si>
  <si>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</si>
  <si>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</si>
  <si>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</si>
  <si>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</si>
  <si>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</si>
  <si>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</si>
  <si>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</si>
  <si>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</si>
  <si>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</si>
  <si>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</si>
  <si>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</si>
  <si>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</si>
  <si>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</si>
  <si>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</si>
  <si>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</si>
  <si>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</si>
  <si>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</si>
  <si>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</si>
  <si>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</si>
  <si>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</si>
  <si>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</si>
  <si>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</si>
  <si>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</si>
  <si>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</si>
  <si>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</si>
  <si>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</si>
  <si>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</si>
  <si>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</si>
  <si>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</si>
  <si>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</si>
  <si>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</si>
  <si>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</si>
  <si>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</si>
  <si>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</si>
  <si>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</si>
  <si>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</si>
  <si>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</si>
  <si>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</si>
  <si>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</si>
  <si>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</si>
  <si>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</si>
  <si>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</si>
  <si>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</si>
  <si>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</si>
  <si>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</si>
  <si>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</si>
  <si>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</si>
  <si>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</si>
  <si>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</si>
  <si>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</si>
  <si>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</si>
  <si>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</si>
  <si>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</si>
  <si>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</si>
  <si>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</si>
  <si>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</si>
  <si>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</si>
  <si>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</si>
  <si>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</si>
  <si>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</si>
  <si>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</si>
  <si>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</si>
  <si>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</si>
  <si>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</si>
  <si>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</si>
  <si>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</si>
  <si>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</si>
  <si>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</si>
  <si>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</si>
  <si>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</si>
  <si>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</si>
  <si>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</si>
  <si>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</si>
  <si>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</si>
  <si>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</si>
  <si>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</si>
  <si>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</si>
  <si>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</si>
  <si>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</si>
  <si>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</si>
  <si>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</si>
  <si>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</si>
  <si>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</si>
  <si>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</si>
  <si>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</si>
  <si>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</si>
  <si>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</si>
  <si>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</si>
  <si>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</si>
  <si>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</si>
  <si>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</si>
  <si>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</si>
  <si>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</si>
  <si>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</si>
  <si>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</si>
  <si>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</si>
  <si>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</si>
  <si>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</si>
  <si>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</si>
  <si>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</si>
  <si>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</si>
  <si>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</si>
  <si>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</si>
  <si>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</si>
  <si>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</si>
  <si>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</si>
  <si>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</si>
  <si>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</si>
  <si>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</si>
  <si>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</si>
  <si>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</si>
  <si>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</si>
  <si>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</si>
  <si>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</si>
  <si>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</si>
  <si>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</si>
  <si>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</si>
  <si>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</si>
  <si>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</si>
  <si>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</si>
  <si>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</si>
  <si>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</si>
  <si>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</si>
  <si>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</si>
  <si>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</si>
  <si>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</si>
  <si>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</si>
  <si>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</si>
  <si>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</si>
  <si>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</si>
  <si>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</si>
  <si>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</si>
  <si>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</si>
  <si>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</si>
  <si>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</si>
  <si>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</si>
  <si>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</si>
  <si>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</si>
  <si>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</si>
  <si>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</si>
  <si>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</si>
  <si>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</si>
  <si>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</si>
  <si>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</si>
  <si>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</si>
  <si>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</si>
  <si>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</si>
  <si>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</si>
  <si>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</si>
  <si>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</si>
  <si>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</si>
  <si>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</si>
  <si>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</si>
  <si>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</si>
  <si>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</si>
  <si>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</si>
  <si>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</si>
  <si>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</si>
  <si>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</si>
  <si>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</si>
  <si>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</si>
  <si>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</si>
  <si>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</si>
  <si>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</si>
  <si>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</si>
  <si>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</si>
  <si>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</si>
  <si>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</si>
  <si>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</si>
  <si>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</si>
  <si>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</si>
  <si>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</si>
  <si>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</si>
  <si>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</si>
  <si>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</si>
  <si>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</si>
  <si>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</si>
  <si>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</si>
  <si>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</si>
  <si>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</si>
  <si>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</si>
  <si>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</si>
  <si>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</si>
  <si>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</si>
  <si>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</si>
  <si>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</si>
  <si>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</si>
  <si>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</si>
  <si>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</si>
  <si>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</si>
  <si>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</si>
  <si>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</si>
  <si>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</si>
  <si>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</si>
  <si>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</si>
  <si>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</si>
  <si>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</si>
  <si>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</si>
  <si>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</si>
  <si>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</si>
  <si>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</si>
  <si>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</si>
  <si>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</si>
  <si>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</si>
  <si>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</si>
  <si>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</si>
  <si>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</si>
  <si>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</si>
  <si>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</si>
  <si>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</si>
  <si>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</si>
  <si>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</si>
  <si>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</si>
  <si>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</si>
  <si>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</si>
  <si>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</si>
  <si>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</si>
  <si>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</si>
  <si>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</si>
  <si>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</si>
  <si>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</si>
  <si>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</si>
  <si>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</si>
  <si>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</si>
  <si>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</si>
  <si>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</si>
  <si>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</si>
  <si>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</si>
  <si>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</si>
  <si>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</si>
  <si>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</si>
  <si>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</si>
  <si>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</si>
  <si>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</si>
  <si>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</si>
  <si>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</si>
  <si>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</si>
  <si>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</si>
  <si>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</si>
  <si>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</si>
  <si>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</si>
  <si>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</si>
  <si>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</si>
  <si>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</si>
  <si>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</si>
  <si>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</si>
  <si>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</si>
  <si>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</si>
  <si>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</si>
  <si>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</si>
  <si>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</si>
  <si>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</si>
  <si>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</si>
  <si>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</si>
  <si>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</si>
  <si>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</si>
  <si>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</si>
  <si>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</si>
  <si>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</si>
  <si>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</si>
  <si>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</si>
  <si>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</si>
  <si>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</si>
  <si>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</si>
  <si>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</si>
  <si>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</si>
  <si>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</si>
  <si>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</si>
  <si>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</si>
  <si>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</si>
  <si>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</si>
  <si>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</si>
  <si>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</si>
  <si>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</si>
  <si>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</si>
  <si>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</si>
  <si>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</si>
  <si>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</si>
  <si>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</si>
  <si>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</si>
  <si>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</si>
  <si>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</si>
  <si>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</si>
  <si>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</si>
  <si>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</si>
  <si>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</si>
  <si>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</si>
  <si>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</si>
  <si>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</si>
  <si>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</si>
  <si>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</si>
  <si>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</si>
  <si>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</si>
  <si>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</si>
  <si>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</si>
  <si>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</si>
  <si>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</si>
  <si>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</si>
  <si>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</si>
  <si>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</si>
  <si>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</si>
  <si>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</si>
  <si>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</si>
  <si>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</si>
  <si>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</si>
  <si>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</si>
  <si>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</si>
  <si>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</si>
  <si>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</si>
  <si>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</si>
  <si>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</si>
  <si>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</si>
  <si>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</si>
  <si>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</si>
  <si>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</si>
  <si>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</si>
  <si>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</si>
  <si>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</si>
  <si>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</si>
  <si>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</si>
  <si>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</si>
  <si>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</si>
  <si>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</si>
  <si>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</si>
  <si>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</si>
  <si>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</si>
  <si>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</si>
  <si>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</si>
  <si>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</si>
  <si>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</si>
  <si>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</si>
  <si>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</si>
  <si>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</si>
  <si>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</si>
  <si>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</si>
  <si>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</si>
  <si>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</si>
  <si>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</si>
  <si>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</si>
  <si>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</si>
  <si>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</si>
  <si>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</si>
  <si>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</si>
  <si>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</si>
  <si>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</si>
  <si>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</si>
  <si>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</si>
  <si>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</si>
  <si>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</si>
  <si>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</si>
  <si>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</si>
  <si>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</si>
  <si>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</si>
  <si>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</si>
  <si>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</si>
  <si>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</si>
  <si>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</si>
  <si>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</si>
  <si>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</si>
  <si>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</si>
  <si>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</si>
  <si>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</si>
  <si>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</si>
  <si>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</si>
  <si>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</si>
  <si>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</si>
  <si>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</si>
  <si>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</si>
  <si>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</si>
  <si>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</si>
  <si>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</si>
  <si>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</si>
  <si>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</si>
  <si>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</si>
  <si>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</si>
  <si>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</si>
  <si>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</si>
  <si>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</si>
  <si>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</si>
  <si>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</si>
  <si>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</si>
  <si>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</si>
  <si>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</si>
  <si>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</si>
  <si>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</si>
  <si>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</si>
  <si>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</si>
  <si>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</si>
  <si>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</si>
  <si>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</si>
  <si>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</si>
  <si>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</si>
  <si>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</si>
  <si>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</si>
  <si>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</si>
  <si>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</si>
  <si>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</si>
  <si>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</si>
  <si>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</si>
  <si>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</si>
  <si>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</si>
  <si>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</si>
  <si>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</si>
  <si>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</si>
  <si>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</si>
  <si>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</si>
  <si>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</si>
  <si>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</si>
  <si>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</si>
  <si>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</si>
  <si>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</si>
  <si>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</si>
  <si>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</si>
  <si>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</si>
  <si>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</si>
  <si>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</si>
  <si>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</si>
  <si>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</si>
  <si>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</si>
  <si>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</si>
  <si>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</si>
  <si>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</si>
  <si>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</si>
  <si>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</si>
  <si>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</si>
  <si>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</si>
  <si>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</si>
  <si>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</si>
  <si>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</si>
  <si>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</si>
  <si>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</si>
  <si>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</si>
  <si>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</si>
  <si>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</si>
  <si>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</si>
  <si>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</si>
  <si>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</si>
  <si>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</si>
  <si>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</si>
  <si>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</si>
  <si>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</si>
  <si>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</si>
  <si>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</si>
  <si>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</si>
  <si>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</si>
  <si>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</si>
  <si>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</si>
  <si>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</si>
  <si>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</si>
  <si>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</si>
  <si>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</si>
  <si>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</si>
  <si>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</si>
  <si>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</si>
  <si>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</si>
  <si>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</si>
  <si>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</si>
  <si>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</si>
  <si>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</si>
  <si>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</si>
  <si>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</si>
  <si>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</si>
  <si>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</si>
  <si>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</si>
  <si>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</si>
  <si>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</si>
  <si>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</si>
  <si>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</si>
  <si>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</si>
  <si>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</si>
  <si>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</si>
  <si>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</si>
  <si>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</si>
  <si>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</si>
  <si>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</si>
  <si>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</si>
  <si>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</si>
  <si>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</si>
  <si>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</si>
  <si>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</si>
  <si>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</si>
  <si>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</si>
  <si>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</si>
  <si>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</si>
  <si>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</si>
  <si>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</si>
  <si>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</si>
  <si>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</si>
  <si>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</si>
  <si>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</si>
  <si>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</si>
  <si>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</si>
  <si>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</si>
  <si>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</si>
  <si>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</si>
  <si>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</si>
  <si>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</si>
  <si>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</si>
  <si>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</si>
  <si>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</si>
  <si>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</si>
  <si>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</si>
  <si>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</si>
  <si>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</si>
  <si>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</si>
  <si>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</si>
  <si>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</si>
  <si>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</si>
  <si>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</si>
  <si>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</si>
  <si>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</si>
  <si>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</si>
  <si>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</si>
  <si>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</si>
  <si>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</si>
  <si>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</si>
  <si>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</si>
  <si>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</si>
  <si>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</si>
  <si>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</si>
  <si>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</si>
  <si>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</si>
  <si>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</si>
  <si>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</si>
  <si>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</si>
  <si>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</si>
  <si>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</si>
  <si>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</si>
  <si>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</si>
  <si>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</si>
  <si>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</si>
  <si>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</si>
  <si>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</si>
  <si>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</si>
  <si>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</si>
  <si>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</si>
  <si>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</si>
  <si>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</si>
  <si>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</si>
  <si>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</si>
  <si>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</si>
  <si>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</si>
  <si>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</si>
  <si>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</si>
  <si>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</si>
  <si>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</si>
  <si>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</si>
  <si>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</si>
  <si>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</si>
  <si>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</si>
  <si>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</si>
  <si>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</si>
  <si>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</si>
  <si>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</si>
  <si>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</si>
  <si>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</si>
  <si>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</si>
  <si>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</si>
  <si>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</si>
  <si>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</si>
  <si>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</si>
  <si>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</si>
  <si>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</si>
  <si>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</si>
  <si>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</si>
  <si>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</si>
  <si>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</si>
  <si>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</si>
  <si>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</si>
  <si>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</si>
  <si>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</si>
  <si>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</si>
  <si>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</si>
  <si>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</si>
  <si>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</si>
  <si>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</si>
  <si>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</si>
  <si>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</si>
  <si>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</si>
  <si>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</si>
  <si>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</si>
  <si>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</si>
  <si>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</si>
  <si>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</si>
  <si>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</si>
  <si>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</si>
  <si>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</si>
  <si>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</si>
  <si>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</si>
  <si>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</si>
  <si>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</si>
  <si>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</si>
  <si>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</si>
  <si>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</si>
  <si>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</si>
  <si>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</si>
  <si>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</si>
  <si>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</si>
  <si>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</si>
  <si>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</si>
  <si>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</si>
  <si>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</si>
  <si>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</si>
  <si>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</si>
  <si>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</si>
  <si>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</si>
  <si>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</si>
  <si>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</si>
  <si>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</si>
  <si>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</si>
  <si>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</si>
  <si>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</si>
  <si>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</si>
  <si>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</si>
  <si>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</si>
  <si>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</si>
  <si>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</si>
  <si>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</si>
  <si>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</si>
  <si>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</si>
  <si>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</si>
  <si>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</si>
  <si>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</si>
  <si>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</si>
  <si>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</si>
  <si>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</si>
  <si>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</si>
  <si>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</si>
  <si>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</si>
  <si>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</si>
  <si>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</si>
  <si>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</si>
  <si>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</si>
  <si>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</si>
  <si>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</si>
  <si>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</si>
  <si>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</si>
  <si>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</si>
  <si>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</si>
  <si>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</si>
  <si>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</si>
  <si>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</si>
  <si>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</si>
  <si>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</si>
  <si>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</si>
  <si>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</si>
  <si>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</si>
  <si>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</si>
  <si>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</si>
  <si>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</si>
  <si>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</si>
  <si>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</si>
  <si>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</si>
  <si>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</si>
  <si>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</si>
  <si>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</si>
  <si>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</si>
  <si>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</si>
  <si>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</si>
  <si>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</si>
  <si>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</si>
  <si>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</si>
  <si>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</si>
  <si>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</si>
  <si>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</si>
  <si>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</si>
  <si>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</si>
  <si>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</si>
  <si>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</si>
  <si>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</si>
  <si>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</si>
  <si>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</si>
  <si>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</si>
  <si>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</si>
  <si>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</si>
  <si>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</si>
  <si>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</si>
  <si>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</si>
  <si>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</si>
  <si>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</si>
  <si>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</si>
  <si>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</si>
  <si>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</si>
  <si>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</si>
  <si>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</si>
  <si>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</si>
  <si>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</si>
  <si>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</si>
  <si>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</si>
  <si>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</si>
  <si>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</si>
  <si>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</si>
  <si>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</si>
  <si>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</si>
  <si>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</si>
  <si>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</si>
  <si>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</si>
  <si>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</si>
  <si>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</si>
  <si>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</si>
  <si>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</si>
  <si>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</si>
  <si>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</si>
  <si>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</si>
  <si>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</si>
  <si>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</si>
  <si>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</si>
  <si>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</si>
  <si>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</si>
  <si>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</si>
  <si>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</si>
  <si>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</si>
  <si>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</si>
  <si>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</si>
  <si>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</si>
  <si>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</si>
  <si>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</si>
  <si>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</si>
  <si>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</si>
  <si>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</si>
  <si>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</si>
  <si>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</si>
  <si>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</si>
  <si>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</si>
  <si>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</si>
  <si>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</si>
  <si>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</si>
  <si>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</si>
  <si>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</si>
  <si>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</si>
  <si>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</si>
  <si>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</si>
  <si>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</si>
  <si>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</si>
  <si>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</si>
  <si>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</si>
  <si>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</si>
  <si>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</si>
  <si>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</si>
  <si>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</si>
  <si>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</si>
  <si>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</si>
  <si>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</si>
  <si>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</si>
  <si>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</si>
  <si>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</si>
  <si>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</si>
  <si>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</si>
  <si>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</si>
  <si>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</si>
  <si>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</si>
  <si>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</si>
  <si>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</si>
  <si>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</si>
  <si>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</si>
  <si>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</si>
  <si>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</si>
  <si>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</si>
  <si>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</si>
  <si>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</si>
  <si>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</si>
  <si>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</si>
  <si>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</si>
  <si>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</si>
  <si>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</si>
  <si>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</si>
  <si>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</si>
  <si>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</si>
  <si>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</si>
  <si>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</si>
  <si>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</si>
  <si>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</si>
  <si>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</si>
  <si>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</si>
  <si>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</si>
  <si>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</si>
  <si>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</si>
  <si>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</si>
  <si>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</si>
  <si>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</si>
  <si>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</si>
  <si>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</si>
  <si>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</si>
  <si>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</si>
  <si>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</si>
  <si>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</si>
  <si>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</si>
  <si>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</si>
  <si>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</si>
  <si>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</si>
  <si>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</si>
  <si>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</si>
  <si>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</si>
  <si>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</si>
  <si>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</si>
  <si>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</si>
  <si>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</si>
  <si>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</si>
  <si>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</si>
  <si>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</si>
  <si>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</si>
  <si>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</si>
  <si>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</si>
  <si>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</si>
  <si>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</si>
  <si>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</si>
  <si>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</si>
  <si>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</si>
  <si>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</si>
  <si>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</si>
  <si>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</si>
  <si>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</si>
  <si>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</si>
  <si>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</si>
  <si>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</si>
  <si>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</si>
  <si>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</si>
  <si>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</si>
  <si>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</si>
  <si>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</si>
  <si>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</si>
  <si>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</si>
  <si>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</si>
  <si>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</si>
  <si>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</si>
  <si>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</si>
  <si>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</si>
  <si>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</si>
  <si>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</si>
  <si>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</si>
  <si>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</si>
  <si>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</si>
  <si>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</si>
  <si>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</si>
  <si>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</si>
  <si>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</si>
  <si>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</si>
  <si>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</si>
  <si>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</si>
  <si>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</si>
  <si>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</si>
  <si>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</si>
  <si>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</si>
  <si>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</si>
  <si>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</si>
  <si>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</si>
  <si>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</si>
  <si>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</si>
  <si>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</si>
  <si>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</si>
  <si>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</si>
  <si>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</si>
  <si>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</si>
  <si>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</si>
  <si>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</si>
  <si>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</si>
  <si>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</si>
  <si>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</si>
  <si>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</si>
  <si>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</si>
  <si>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</si>
  <si>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</si>
  <si>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</si>
  <si>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</si>
  <si>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</si>
  <si>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</si>
  <si>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</si>
  <si>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</si>
  <si>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</si>
  <si>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</si>
  <si>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</si>
  <si>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</si>
  <si>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</si>
  <si>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</si>
  <si>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</si>
  <si>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</si>
  <si>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</si>
  <si>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</si>
  <si>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</si>
  <si>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</si>
  <si>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</si>
  <si>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</si>
  <si>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</si>
  <si>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</si>
  <si>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</si>
  <si>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</si>
  <si>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</si>
  <si>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</si>
  <si>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</si>
  <si>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</si>
  <si>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</si>
  <si>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</si>
  <si>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</si>
  <si>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</si>
  <si>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</si>
  <si>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</si>
  <si>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</si>
  <si>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</si>
  <si>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</si>
  <si>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</si>
  <si>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</si>
  <si>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</si>
  <si>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</si>
  <si>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</si>
  <si>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</si>
  <si>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</si>
  <si>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</si>
  <si>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</si>
  <si>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</si>
  <si>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</si>
  <si>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</si>
  <si>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</si>
  <si>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</si>
  <si>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</si>
  <si>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</si>
  <si>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</si>
  <si>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</si>
  <si>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</si>
  <si>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</si>
  <si>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</si>
  <si>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</si>
  <si>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</si>
  <si>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</si>
  <si>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</si>
  <si>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</si>
  <si>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</si>
  <si>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</si>
  <si>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</si>
  <si>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</si>
  <si>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</si>
  <si>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</si>
  <si>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</si>
  <si>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</si>
  <si>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</si>
  <si>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</si>
  <si>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</si>
  <si>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</si>
  <si>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</si>
  <si>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</si>
  <si>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</si>
  <si>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</si>
  <si>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</si>
  <si>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</si>
  <si>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</si>
  <si>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</si>
  <si>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</si>
  <si>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</si>
  <si>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</si>
  <si>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</si>
  <si>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</si>
  <si>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</si>
  <si>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</si>
  <si>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</si>
  <si>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</si>
  <si>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</si>
  <si>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</si>
  <si>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</si>
  <si>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</si>
  <si>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</si>
  <si>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</si>
  <si>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</si>
  <si>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</si>
  <si>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</si>
  <si>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</si>
  <si>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</si>
  <si>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</si>
  <si>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</si>
  <si>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</si>
  <si>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</si>
  <si>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</si>
  <si>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</si>
  <si>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</si>
  <si>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</si>
  <si>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</si>
  <si>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</si>
  <si>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</si>
  <si>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</si>
  <si>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</si>
  <si>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</si>
  <si>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</si>
  <si>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</si>
  <si>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</si>
  <si>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</si>
  <si>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</si>
  <si>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</si>
  <si>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</si>
  <si>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</si>
  <si>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</si>
  <si>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</si>
  <si>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</si>
  <si>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</si>
  <si>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</si>
  <si>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</si>
  <si>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</si>
  <si>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</si>
  <si>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</si>
  <si>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</si>
  <si>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</si>
  <si>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</si>
  <si>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</si>
  <si>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</si>
  <si>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</si>
  <si>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</si>
  <si>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</si>
  <si>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</si>
  <si>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</si>
  <si>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</si>
  <si>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</si>
  <si>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</si>
  <si>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</si>
  <si>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</si>
  <si>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</si>
  <si>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</si>
  <si>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</si>
  <si>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</si>
  <si>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</si>
  <si>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</si>
  <si>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</si>
  <si>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</si>
  <si>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</si>
  <si>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</si>
  <si>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</si>
  <si>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</si>
  <si>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</si>
  <si>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</si>
  <si>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</si>
  <si>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</si>
  <si>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</si>
  <si>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</si>
  <si>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</si>
  <si>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</si>
  <si>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</si>
  <si>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</si>
  <si>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</si>
  <si>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</si>
  <si>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</si>
  <si>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</si>
  <si>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</si>
  <si>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</si>
  <si>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</si>
  <si>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</si>
  <si>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</si>
  <si>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</si>
  <si>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</si>
  <si>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</si>
  <si>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</si>
  <si>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</si>
  <si>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</si>
  <si>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</si>
  <si>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</si>
  <si>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</si>
  <si>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</si>
  <si>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</si>
  <si>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</si>
  <si>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</si>
  <si>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</si>
  <si>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</si>
  <si>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</si>
  <si>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</si>
  <si>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</si>
  <si>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</si>
  <si>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</si>
  <si>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</si>
  <si>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</si>
  <si>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</si>
  <si>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</si>
  <si>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</si>
  <si>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</si>
  <si>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</si>
  <si>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</si>
  <si>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</si>
  <si>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</si>
  <si>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</si>
  <si>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</si>
  <si>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</si>
  <si>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</si>
  <si>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</si>
  <si>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</si>
  <si>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</si>
  <si>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</si>
  <si>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</si>
  <si>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</si>
  <si>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</si>
  <si>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</si>
  <si>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</si>
  <si>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</si>
  <si>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</si>
  <si>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</si>
  <si>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</si>
  <si>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</si>
  <si>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</si>
  <si>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</si>
  <si>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</si>
  <si>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</si>
  <si>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</si>
  <si>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</si>
  <si>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</si>
  <si>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</si>
  <si>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</si>
  <si>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</si>
  <si>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</si>
  <si>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</si>
  <si>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</si>
  <si>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</si>
  <si>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</si>
  <si>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</si>
  <si>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</si>
  <si>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</si>
  <si>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</si>
  <si>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</si>
  <si>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</si>
  <si>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</si>
  <si>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</si>
  <si>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</si>
  <si>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</si>
  <si>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</si>
  <si>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</si>
  <si>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</si>
  <si>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</si>
  <si>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</si>
  <si>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</si>
  <si>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</si>
  <si>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</si>
  <si>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</si>
  <si>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</si>
  <si>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</si>
  <si>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</si>
  <si>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</si>
  <si>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</si>
  <si>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</si>
  <si>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</si>
  <si>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</si>
  <si>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</si>
  <si>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</si>
  <si>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</si>
  <si>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</si>
  <si>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</si>
  <si>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</si>
  <si>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</si>
  <si>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</si>
  <si>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</si>
  <si>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</si>
  <si>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</si>
  <si>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</si>
  <si>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</si>
  <si>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</si>
  <si>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</si>
  <si>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</si>
  <si>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</si>
  <si>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</si>
  <si>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</si>
  <si>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</si>
  <si>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</si>
  <si>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</si>
  <si>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</si>
  <si>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</si>
  <si>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</si>
  <si>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</si>
  <si>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</si>
  <si>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</si>
  <si>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</si>
  <si>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</si>
  <si>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</si>
  <si>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</si>
  <si>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</si>
  <si>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</si>
  <si>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</si>
  <si>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</si>
  <si>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</si>
  <si>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</si>
  <si>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</si>
  <si>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</si>
  <si>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</si>
  <si>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</si>
  <si>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</si>
  <si>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</si>
  <si>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</si>
  <si>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</si>
  <si>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</si>
  <si>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</si>
  <si>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</si>
  <si>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</si>
  <si>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</si>
  <si>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</si>
  <si>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</si>
  <si>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</si>
  <si>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</si>
  <si>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</si>
  <si>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</si>
  <si>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</si>
  <si>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</si>
  <si>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</si>
  <si>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</si>
  <si>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</si>
  <si>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</si>
  <si>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</si>
  <si>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</si>
  <si>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</si>
  <si>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</si>
  <si>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</si>
  <si>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</si>
  <si>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</si>
  <si>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</si>
  <si>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</si>
  <si>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</si>
  <si>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</si>
  <si>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</si>
  <si>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</si>
  <si>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</si>
  <si>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</si>
  <si>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</si>
  <si>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</si>
  <si>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</si>
  <si>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</si>
  <si>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</si>
  <si>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</si>
  <si>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</si>
  <si>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</si>
  <si>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</si>
  <si>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</si>
  <si>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</si>
  <si>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</si>
  <si>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</si>
  <si>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</si>
  <si>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</si>
  <si>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</si>
  <si>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</si>
  <si>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</si>
  <si>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</si>
  <si>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</si>
  <si>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</si>
  <si>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</si>
  <si>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</si>
  <si>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</si>
  <si>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</si>
  <si>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</si>
  <si>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</si>
  <si>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</si>
  <si>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</si>
  <si>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</si>
  <si>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</si>
  <si>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</si>
  <si>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</si>
  <si>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</si>
  <si>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</si>
  <si>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</si>
  <si>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</si>
  <si>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</si>
  <si>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</si>
  <si>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</si>
  <si>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</si>
  <si>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</si>
  <si>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</si>
  <si>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</si>
  <si>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</si>
  <si>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</si>
  <si>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</si>
  <si>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</si>
  <si>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</si>
  <si>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</si>
  <si>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</si>
  <si>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</si>
  <si>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</si>
  <si>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</si>
  <si>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</si>
  <si>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</si>
  <si>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</si>
  <si>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</si>
  <si>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</si>
  <si>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</si>
  <si>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</si>
  <si>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</si>
  <si>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</si>
  <si>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</si>
  <si>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</si>
  <si>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</si>
  <si>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</si>
  <si>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</si>
  <si>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</si>
  <si>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</si>
  <si>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</si>
  <si>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</si>
  <si>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</si>
  <si>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</si>
  <si>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</si>
  <si>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</si>
  <si>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</si>
  <si>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</si>
  <si>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</si>
  <si>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</si>
  <si>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</si>
  <si>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</si>
  <si>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</si>
  <si>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</si>
  <si>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</si>
  <si>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</si>
  <si>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</si>
  <si>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</si>
  <si>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</si>
  <si>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</si>
  <si>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</si>
  <si>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</si>
  <si>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</si>
  <si>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</si>
  <si>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</si>
  <si>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</si>
  <si>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</si>
  <si>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</si>
  <si>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</si>
  <si>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</si>
  <si>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</si>
  <si>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</si>
  <si>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</si>
  <si>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</si>
  <si>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</si>
  <si>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</si>
  <si>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</si>
  <si>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</si>
  <si>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</si>
  <si>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</si>
  <si>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</si>
  <si>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</si>
  <si>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</si>
  <si>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</si>
  <si>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</si>
  <si>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</si>
  <si>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</si>
  <si>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</si>
  <si>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</si>
  <si>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</si>
  <si>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</si>
  <si>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</si>
  <si>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</si>
  <si>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</si>
  <si>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</si>
  <si>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</si>
  <si>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</si>
  <si>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</si>
  <si>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</si>
  <si>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</si>
  <si>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</si>
  <si>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</si>
  <si>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</si>
  <si>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</si>
  <si>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</si>
  <si>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</si>
  <si>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</si>
  <si>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</si>
  <si>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</si>
  <si>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</si>
  <si>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</si>
  <si>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</si>
  <si>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</si>
  <si>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</si>
  <si>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</si>
  <si>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</si>
  <si>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</si>
  <si>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</si>
  <si>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</si>
  <si>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</si>
  <si>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</si>
  <si>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</si>
  <si>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</si>
  <si>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</si>
  <si>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</si>
  <si>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</si>
  <si>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</si>
  <si>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</si>
  <si>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</si>
  <si>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</si>
  <si>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</si>
  <si>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</si>
  <si>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</si>
  <si>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</si>
  <si>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</si>
  <si>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</si>
  <si>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</si>
  <si>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</si>
  <si>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</si>
  <si>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</si>
  <si>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</si>
  <si>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</si>
  <si>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</si>
  <si>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</si>
  <si>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</si>
  <si>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</si>
  <si>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</si>
  <si>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</si>
  <si>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</si>
  <si>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</si>
  <si>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</si>
  <si>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</si>
  <si>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</si>
  <si>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</si>
  <si>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</si>
  <si>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</si>
  <si>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</si>
  <si>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</si>
  <si>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</si>
  <si>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</si>
  <si>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</si>
  <si>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</si>
  <si>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</si>
  <si>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</si>
  <si>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</si>
  <si>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</si>
  <si>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</si>
  <si>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</si>
  <si>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</si>
  <si>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</si>
  <si>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</si>
  <si>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</si>
  <si>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</si>
  <si>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</si>
  <si>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</si>
  <si>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</si>
  <si>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</si>
  <si>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</si>
  <si>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</si>
  <si>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</si>
  <si>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</si>
  <si>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</si>
  <si>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</si>
  <si>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</si>
  <si>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</si>
  <si>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</si>
  <si>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</si>
  <si>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</si>
  <si>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</si>
  <si>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</si>
  <si>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</si>
  <si>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</si>
  <si>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</si>
  <si>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</si>
  <si>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</si>
  <si>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</si>
  <si>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</si>
  <si>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</si>
  <si>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</si>
  <si>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</si>
  <si>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</si>
  <si>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</si>
  <si>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</si>
  <si>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</si>
  <si>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</si>
  <si>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</si>
  <si>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</si>
  <si>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</si>
  <si>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</si>
  <si>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</si>
  <si>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</si>
  <si>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</si>
  <si>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</si>
  <si>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</si>
  <si>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</si>
  <si>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</si>
  <si>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</si>
  <si>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</si>
  <si>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</si>
  <si>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</si>
  <si>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</si>
  <si>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</si>
  <si>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</si>
  <si>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</si>
  <si>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</si>
  <si>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</si>
  <si>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</si>
  <si>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</si>
  <si>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</si>
  <si>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</si>
  <si>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</si>
  <si>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</si>
  <si>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</si>
  <si>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</si>
  <si>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</si>
  <si>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</si>
  <si>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</si>
  <si>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</si>
  <si>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</si>
  <si>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</si>
  <si>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</si>
  <si>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</si>
  <si>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</si>
  <si>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</si>
  <si>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</si>
  <si>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</si>
  <si>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</si>
  <si>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</si>
  <si>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</si>
  <si>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</si>
  <si>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</si>
  <si>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</si>
  <si>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</si>
  <si>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</si>
  <si>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</si>
  <si>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</si>
  <si>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</si>
  <si>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</si>
  <si>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</si>
  <si>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</si>
  <si>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</si>
  <si>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</si>
  <si>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</si>
  <si>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</si>
  <si>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</si>
  <si>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</si>
  <si>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</si>
  <si>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</si>
  <si>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</si>
  <si>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</si>
  <si>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</si>
  <si>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</si>
  <si>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</si>
  <si>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</si>
  <si>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</si>
  <si>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</si>
  <si>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</si>
  <si>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</si>
  <si>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</si>
  <si>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</si>
  <si>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</si>
  <si>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</si>
  <si>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</si>
  <si>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</si>
  <si>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</si>
  <si>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</si>
  <si>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</si>
  <si>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</si>
  <si>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</si>
  <si>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</si>
  <si>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</si>
  <si>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</si>
  <si>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</si>
  <si>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</si>
  <si>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</si>
  <si>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</si>
  <si>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</si>
  <si>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</si>
  <si>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</si>
  <si>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</si>
  <si>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</si>
  <si>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</si>
  <si>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</si>
  <si>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</si>
  <si>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</si>
  <si>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</si>
  <si>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</si>
  <si>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</si>
  <si>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</si>
  <si>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</si>
  <si>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</si>
  <si>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</si>
  <si>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</si>
  <si>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</si>
  <si>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</si>
  <si>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</si>
  <si>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</si>
  <si>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</si>
  <si>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</si>
  <si>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</si>
  <si>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</si>
  <si>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</si>
  <si>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</si>
  <si>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</si>
  <si>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</si>
  <si>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</si>
  <si>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</si>
  <si>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</si>
  <si>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</si>
  <si>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</si>
  <si>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</si>
  <si>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</si>
  <si>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</si>
  <si>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</si>
  <si>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</si>
  <si>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</si>
  <si>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</si>
  <si>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</si>
  <si>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</si>
  <si>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</si>
  <si>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</si>
  <si>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</si>
  <si>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</si>
  <si>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</si>
  <si>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</si>
  <si>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</si>
  <si>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</si>
  <si>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</si>
  <si>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</si>
  <si>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</si>
  <si>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</si>
  <si>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</si>
  <si>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</si>
  <si>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</si>
  <si>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</si>
  <si>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</si>
  <si>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</si>
  <si>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</si>
  <si>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</si>
  <si>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</si>
  <si>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</si>
  <si>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</si>
  <si>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</si>
  <si>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</si>
  <si>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</si>
  <si>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</si>
  <si>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</si>
  <si>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</si>
  <si>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</si>
  <si>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</si>
  <si>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</si>
  <si>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</si>
  <si>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</si>
  <si>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</si>
  <si>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</si>
  <si>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</si>
  <si>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</si>
  <si>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</si>
  <si>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</si>
  <si>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</si>
  <si>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</si>
  <si>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</si>
  <si>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</si>
  <si>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</si>
  <si>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</si>
  <si>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</si>
  <si>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</si>
  <si>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</si>
  <si>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</si>
  <si>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</si>
  <si>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</si>
  <si>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</si>
  <si>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</si>
  <si>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</si>
  <si>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</si>
  <si>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</si>
  <si>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</si>
  <si>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</si>
  <si>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</si>
  <si>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</si>
  <si>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</si>
  <si>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</si>
  <si>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</si>
  <si>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</si>
  <si>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</si>
  <si>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</si>
  <si>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</si>
  <si>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</si>
  <si>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</si>
  <si>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</si>
  <si>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</si>
  <si>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</si>
  <si>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</si>
  <si>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</si>
  <si>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</si>
  <si>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</si>
  <si>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</si>
  <si>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</si>
  <si>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</si>
  <si>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</si>
  <si>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</si>
  <si>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</si>
  <si>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</si>
  <si>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</si>
  <si>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</si>
  <si>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</si>
  <si>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</si>
  <si>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</si>
  <si>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</si>
  <si>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</si>
  <si>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</si>
  <si>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</si>
  <si>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</si>
  <si>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</si>
  <si>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</si>
  <si>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</si>
  <si>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</si>
  <si>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</si>
  <si>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</si>
  <si>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</si>
  <si>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</si>
  <si>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</si>
  <si>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</si>
  <si>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</si>
  <si>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</si>
  <si>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</si>
  <si>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</si>
  <si>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</si>
  <si>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</si>
  <si>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</si>
  <si>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</si>
  <si>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</si>
  <si>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</si>
  <si>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</si>
  <si>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</si>
  <si>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</si>
  <si>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</si>
  <si>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</si>
  <si>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</si>
  <si>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</si>
  <si>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</si>
  <si>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</si>
  <si>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</si>
  <si>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</si>
  <si>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</si>
  <si>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</si>
  <si>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</si>
  <si>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</si>
  <si>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</si>
  <si>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</si>
  <si>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</si>
  <si>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</si>
  <si>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</si>
  <si>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</si>
  <si>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</si>
  <si>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</si>
  <si>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</si>
  <si>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</si>
  <si>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</si>
  <si>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</si>
  <si>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</si>
  <si>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</si>
  <si>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</si>
  <si>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</si>
  <si>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</si>
  <si>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</si>
  <si>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</si>
  <si>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</si>
  <si>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</si>
  <si>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</si>
  <si>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</si>
  <si>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</si>
  <si>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</si>
  <si>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</si>
  <si>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</si>
  <si>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</si>
  <si>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</si>
  <si>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</si>
  <si>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</si>
  <si>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</si>
  <si>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</si>
  <si>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</si>
  <si>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</si>
  <si>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</si>
  <si>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</si>
  <si>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</si>
  <si>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</si>
  <si>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</si>
  <si>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</si>
  <si>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</si>
  <si>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</si>
  <si>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</si>
  <si>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</si>
  <si>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</si>
  <si>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</si>
  <si>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</si>
  <si>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</si>
  <si>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</si>
  <si>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</si>
  <si>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</si>
  <si>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</si>
  <si>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</si>
  <si>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</si>
  <si>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</si>
  <si>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</si>
  <si>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</si>
  <si>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</si>
  <si>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</si>
  <si>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</si>
  <si>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</si>
  <si>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</si>
  <si>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</si>
  <si>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</si>
  <si>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</si>
  <si>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</si>
  <si>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</si>
  <si>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</si>
  <si>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</si>
  <si>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</si>
  <si>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</si>
  <si>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</si>
  <si>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</si>
  <si>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</si>
  <si>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</si>
  <si>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</si>
  <si>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</si>
  <si>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</si>
  <si>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</si>
  <si>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</si>
  <si>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</si>
  <si>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</si>
  <si>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</si>
  <si>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</si>
  <si>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</si>
  <si>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</si>
  <si>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</si>
  <si>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</si>
  <si>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</si>
  <si>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</si>
  <si>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</si>
  <si>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</si>
  <si>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</si>
  <si>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</si>
  <si>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</si>
  <si>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</si>
  <si>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</si>
  <si>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</si>
  <si>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</si>
  <si>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</si>
  <si>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</si>
  <si>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</si>
  <si>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</si>
  <si>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</si>
  <si>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</si>
  <si>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</si>
  <si>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</si>
  <si>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</si>
  <si>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</si>
  <si>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</si>
  <si>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</si>
  <si>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</si>
  <si>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</si>
  <si>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</si>
  <si>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</si>
  <si>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</si>
  <si>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</si>
  <si>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</si>
  <si>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</si>
  <si>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</si>
  <si>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</si>
  <si>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</si>
  <si>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</si>
  <si>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</si>
  <si>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</si>
  <si>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</si>
  <si>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</si>
  <si>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</si>
  <si>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</si>
  <si>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</si>
  <si>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</si>
  <si>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</si>
  <si>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</si>
  <si>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</si>
  <si>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</si>
  <si>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</si>
  <si>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</si>
  <si>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</si>
  <si>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</si>
  <si>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</si>
  <si>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</si>
  <si>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</si>
  <si>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</si>
  <si>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</si>
  <si>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</si>
  <si>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</si>
  <si>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</si>
  <si>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</si>
  <si>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</si>
  <si>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</si>
  <si>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</si>
  <si>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</si>
  <si>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</si>
  <si>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</si>
  <si>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</si>
  <si>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</si>
  <si>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</si>
  <si>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</si>
  <si>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</si>
  <si>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</si>
  <si>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</si>
  <si>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</si>
  <si>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</si>
  <si>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</si>
  <si>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</si>
  <si>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</si>
  <si>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</si>
  <si>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</si>
  <si>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</si>
  <si>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</si>
  <si>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</si>
  <si>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</si>
  <si>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</si>
  <si>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</si>
  <si>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</si>
  <si>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</si>
  <si>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</si>
  <si>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</si>
  <si>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</si>
  <si>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</si>
  <si>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</si>
  <si>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</si>
  <si>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</si>
  <si>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</si>
  <si>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</si>
  <si>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</si>
  <si>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</si>
  <si>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</si>
  <si>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</si>
  <si>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</si>
  <si>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</si>
  <si>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</si>
  <si>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</si>
  <si>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</si>
  <si>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</si>
  <si>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</si>
  <si>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</si>
  <si>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</si>
  <si>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</si>
  <si>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</si>
  <si>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</si>
  <si>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</si>
  <si>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</si>
  <si>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</si>
  <si>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</si>
  <si>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</si>
  <si>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</si>
  <si>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</si>
  <si>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</si>
  <si>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</si>
  <si>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</si>
  <si>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</si>
  <si>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</si>
  <si>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</si>
  <si>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</si>
  <si>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</si>
  <si>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</si>
  <si>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</si>
  <si>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</si>
  <si>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</si>
  <si>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</si>
  <si>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</si>
  <si>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</si>
  <si>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</si>
  <si>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</si>
  <si>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</si>
  <si>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</si>
  <si>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</si>
  <si>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</si>
  <si>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</si>
  <si>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</si>
  <si>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</si>
  <si>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</si>
  <si>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</si>
  <si>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</si>
  <si>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</si>
  <si>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</si>
  <si>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</si>
  <si>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</si>
  <si>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</si>
  <si>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</si>
  <si>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</si>
  <si>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</si>
  <si>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</si>
  <si>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</si>
  <si>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</si>
  <si>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</si>
  <si>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</si>
  <si>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</si>
  <si>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</si>
  <si>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</si>
  <si>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</si>
  <si>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</si>
  <si>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</si>
  <si>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</si>
  <si>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</si>
  <si>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</si>
  <si>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</si>
  <si>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</si>
  <si>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</si>
  <si>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</si>
  <si>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</si>
  <si>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</si>
  <si>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</si>
  <si>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</si>
  <si>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</si>
  <si>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</si>
  <si>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</si>
  <si>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</si>
  <si>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</si>
  <si>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</si>
  <si>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</si>
  <si>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</si>
  <si>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</si>
  <si>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</si>
  <si>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</si>
  <si>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</si>
  <si>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</si>
  <si>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</si>
  <si>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</si>
  <si>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</si>
  <si>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</si>
  <si>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</si>
  <si>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</si>
  <si>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</si>
  <si>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</si>
  <si>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</si>
  <si>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</si>
  <si>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</si>
  <si>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</si>
  <si>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</si>
  <si>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</si>
  <si>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</si>
  <si>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</si>
  <si>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</si>
  <si>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</si>
  <si>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</si>
  <si>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</si>
  <si>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</si>
  <si>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</si>
  <si>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</si>
  <si>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</si>
  <si>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</si>
  <si>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</si>
  <si>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</si>
  <si>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</si>
  <si>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</si>
  <si>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</si>
  <si>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</si>
  <si>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</si>
  <si>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</si>
  <si>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</si>
  <si>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</si>
  <si>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</si>
  <si>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</si>
  <si>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</si>
  <si>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</si>
  <si>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</si>
  <si>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</si>
  <si>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</si>
  <si>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</si>
  <si>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</si>
  <si>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</si>
  <si>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</si>
  <si>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</si>
  <si>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</si>
  <si>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</si>
  <si>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</si>
  <si>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</si>
  <si>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</si>
  <si>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</si>
  <si>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</si>
  <si>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</si>
  <si>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</si>
  <si>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</si>
  <si>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</si>
  <si>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</si>
  <si>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</si>
  <si>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</si>
  <si>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</si>
  <si>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</si>
  <si>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</si>
  <si>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</si>
  <si>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</si>
  <si>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</si>
  <si>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</si>
  <si>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</si>
  <si>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</si>
  <si>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</si>
  <si>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</si>
  <si>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</si>
  <si>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</si>
  <si>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</si>
  <si>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</si>
  <si>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</si>
  <si>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</si>
  <si>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</si>
  <si>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</si>
  <si>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</si>
  <si>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</si>
  <si>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</si>
  <si>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</si>
  <si>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</si>
  <si>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</si>
  <si>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</si>
  <si>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</si>
  <si>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</si>
  <si>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</si>
  <si>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</si>
  <si>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</si>
  <si>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</si>
  <si>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</si>
  <si>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</si>
  <si>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</si>
  <si>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</si>
  <si>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</si>
  <si>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</si>
  <si>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</si>
  <si>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</si>
  <si>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</si>
  <si>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</si>
  <si>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</si>
  <si>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</si>
  <si>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</si>
  <si>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</si>
  <si>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</si>
  <si>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</si>
  <si>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</si>
  <si>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</si>
  <si>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</si>
  <si>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</si>
  <si>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</si>
  <si>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</si>
  <si>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</si>
  <si>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</si>
  <si>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</si>
  <si>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</si>
  <si>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</si>
  <si>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</si>
  <si>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</si>
  <si>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</si>
  <si>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</si>
  <si>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</si>
  <si>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</si>
  <si>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</si>
  <si>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</si>
  <si>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</si>
  <si>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</si>
  <si>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</si>
  <si>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</si>
  <si>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</si>
  <si>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</si>
  <si>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</si>
  <si>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</si>
  <si>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</si>
  <si>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</si>
  <si>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</si>
  <si>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</si>
  <si>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</si>
  <si>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</si>
  <si>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</si>
  <si>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</si>
  <si>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</si>
  <si>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</si>
  <si>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</si>
  <si>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</si>
  <si>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</si>
  <si>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</si>
  <si>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</si>
  <si>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</si>
  <si>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</si>
  <si>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</si>
  <si>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</si>
  <si>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</si>
  <si>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</si>
  <si>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</si>
  <si>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</si>
  <si>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</si>
  <si>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</si>
  <si>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</si>
  <si>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</si>
  <si>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</si>
  <si>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</si>
  <si>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</si>
  <si>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</si>
  <si>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</si>
  <si>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</si>
  <si>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</si>
  <si>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</si>
  <si>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</si>
  <si>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</si>
  <si>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</si>
  <si>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</si>
  <si>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</si>
  <si>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</si>
  <si>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</si>
  <si>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</si>
  <si>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</si>
  <si>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</si>
  <si>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</si>
  <si>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</si>
  <si>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</si>
  <si>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</si>
  <si>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</si>
  <si>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</si>
  <si>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</si>
  <si>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</si>
  <si>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</si>
  <si>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</si>
  <si>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</si>
  <si>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</si>
  <si>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</si>
  <si>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</si>
  <si>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</si>
  <si>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</si>
  <si>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</si>
  <si>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</si>
  <si>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</si>
  <si>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</si>
  <si>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</si>
  <si>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</si>
  <si>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</si>
  <si>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</si>
  <si>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</si>
  <si>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</si>
  <si>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</si>
  <si>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</si>
  <si>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</si>
  <si>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</si>
  <si>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</si>
  <si>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</si>
  <si>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</si>
  <si>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</si>
  <si>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</si>
  <si>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</si>
  <si>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</si>
  <si>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</si>
  <si>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</si>
  <si>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</si>
  <si>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</si>
  <si>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</si>
  <si>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</si>
  <si>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</si>
  <si>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</si>
  <si>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</si>
  <si>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</si>
  <si>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</si>
  <si>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</si>
  <si>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</si>
  <si>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</si>
  <si>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</si>
  <si>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</si>
  <si>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</si>
  <si>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</si>
  <si>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</si>
  <si>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</si>
  <si>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</si>
  <si>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</si>
  <si>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</si>
  <si>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</si>
  <si>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</si>
  <si>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</si>
  <si>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</si>
  <si>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</si>
  <si>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</si>
  <si>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</si>
  <si>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</si>
  <si>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</si>
  <si>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</si>
  <si>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</si>
  <si>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</si>
  <si>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</si>
  <si>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</si>
  <si>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</si>
  <si>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</si>
  <si>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</si>
  <si>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</si>
  <si>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</si>
  <si>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</si>
  <si>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</si>
  <si>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</si>
  <si>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</si>
  <si>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</si>
  <si>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</si>
  <si>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</si>
  <si>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</si>
  <si>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</si>
  <si>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</si>
  <si>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</si>
  <si>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</si>
  <si>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</si>
  <si>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</si>
  <si>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</si>
  <si>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</si>
  <si>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</si>
  <si>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</si>
  <si>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</si>
  <si>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</si>
  <si>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</si>
  <si>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</si>
  <si>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</si>
  <si>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</si>
  <si>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</si>
  <si>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</si>
  <si>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</si>
  <si>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</si>
  <si>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</si>
  <si>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</si>
  <si>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</si>
  <si>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</si>
  <si>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</si>
  <si>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</si>
  <si>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</si>
  <si>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</si>
  <si>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</si>
  <si>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</si>
  <si>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</si>
  <si>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</si>
  <si>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</si>
  <si>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</si>
  <si>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</si>
  <si>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</si>
  <si>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</si>
  <si>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</si>
  <si>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</si>
  <si>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</si>
  <si>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</si>
  <si>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</si>
  <si>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</si>
  <si>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</si>
  <si>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</si>
  <si>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</si>
  <si>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</si>
  <si>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</si>
  <si>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</si>
  <si>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</si>
  <si>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</si>
  <si>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</si>
  <si>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</si>
  <si>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</si>
  <si>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</si>
  <si>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</si>
  <si>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</si>
  <si>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</si>
  <si>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</si>
  <si>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</si>
  <si>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</si>
  <si>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</si>
  <si>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</si>
  <si>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</si>
  <si>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</si>
  <si>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</si>
  <si>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</si>
  <si>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</si>
  <si>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</si>
  <si>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</si>
  <si>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</si>
  <si>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</si>
  <si>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</si>
  <si>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</si>
  <si>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</si>
  <si>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</si>
  <si>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</si>
  <si>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</si>
  <si>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</si>
  <si>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</si>
  <si>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</si>
  <si>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</si>
  <si>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</si>
  <si>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</si>
  <si>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</si>
  <si>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</si>
  <si>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</si>
  <si>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</si>
  <si>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</si>
  <si>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</si>
  <si>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</si>
  <si>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</si>
  <si>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</si>
  <si>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</si>
  <si>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</si>
  <si>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</si>
  <si>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</si>
  <si>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</si>
  <si>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</si>
  <si>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</si>
  <si>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</si>
  <si>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</si>
  <si>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</si>
  <si>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</si>
  <si>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</si>
  <si>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</si>
  <si>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</si>
  <si>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</si>
  <si>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</si>
  <si>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</si>
  <si>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</si>
  <si>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</si>
  <si>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</si>
  <si>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</si>
  <si>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</si>
  <si>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</si>
  <si>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</si>
  <si>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</si>
  <si>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</si>
  <si>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</si>
  <si>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</si>
  <si>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</si>
  <si>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</si>
  <si>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</si>
  <si>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</si>
  <si>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</si>
  <si>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</si>
  <si>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</si>
  <si>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</si>
  <si>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</si>
  <si>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</si>
  <si>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</si>
  <si>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</si>
  <si>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</si>
  <si>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</si>
  <si>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</si>
  <si>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</si>
  <si>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</si>
  <si>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</si>
  <si>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</si>
  <si>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</si>
  <si>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</si>
  <si>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</si>
  <si>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</si>
  <si>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</si>
  <si>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</si>
  <si>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</si>
  <si>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</si>
  <si>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</si>
  <si>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</si>
  <si>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</si>
  <si>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</si>
  <si>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</si>
  <si>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</si>
  <si>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</si>
  <si>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</si>
  <si>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</si>
  <si>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</si>
  <si>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</si>
  <si>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</si>
  <si>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</si>
  <si>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</si>
  <si>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</si>
  <si>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</si>
  <si>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</si>
  <si>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</si>
  <si>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</si>
  <si>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</si>
  <si>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</si>
  <si>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</si>
  <si>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</si>
  <si>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</si>
  <si>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</si>
  <si>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</si>
  <si>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</si>
  <si>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</si>
  <si>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</si>
  <si>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</si>
  <si>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</si>
  <si>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</si>
  <si>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</si>
  <si>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</si>
  <si>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</si>
  <si>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</si>
  <si>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</si>
  <si>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</si>
  <si>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</si>
  <si>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</si>
  <si>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</si>
  <si>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</si>
  <si>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</si>
  <si>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</si>
  <si>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</si>
  <si>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</si>
  <si>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</si>
  <si>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</si>
  <si>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</si>
  <si>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</si>
  <si>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</si>
  <si>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</si>
  <si>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</si>
  <si>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</si>
  <si>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</si>
  <si>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</si>
  <si>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</si>
  <si>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</si>
  <si>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</si>
  <si>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</si>
  <si>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</si>
  <si>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</si>
  <si>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</si>
  <si>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</si>
  <si>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</si>
  <si>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</si>
  <si>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</si>
  <si>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</si>
  <si>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</si>
  <si>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</si>
  <si>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</si>
  <si>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</si>
  <si>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</si>
  <si>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</si>
  <si>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</si>
  <si>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</si>
  <si>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</si>
  <si>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</si>
  <si>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</si>
  <si>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</si>
  <si>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</si>
  <si>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</si>
  <si>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</si>
  <si>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</si>
  <si>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</si>
  <si>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</si>
  <si>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</si>
  <si>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</si>
  <si>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</si>
  <si>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</si>
  <si>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</si>
  <si>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</si>
  <si>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</si>
  <si>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</si>
  <si>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</si>
  <si>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</si>
  <si>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</si>
  <si>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</si>
  <si>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</si>
  <si>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</si>
  <si>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</si>
  <si>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</si>
  <si>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</si>
  <si>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</si>
  <si>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</si>
  <si>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</si>
  <si>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</si>
  <si>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</si>
  <si>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</si>
  <si>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</si>
  <si>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</si>
  <si>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</si>
  <si>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</si>
  <si>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</si>
  <si>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</si>
  <si>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</si>
  <si>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</si>
  <si>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</si>
  <si>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</si>
  <si>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</si>
  <si>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</si>
  <si>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</si>
  <si>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</si>
  <si>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</si>
  <si>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</si>
  <si>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</si>
  <si>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</si>
  <si>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</si>
  <si>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</si>
  <si>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</si>
  <si>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</si>
  <si>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</si>
  <si>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</si>
  <si>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</si>
  <si>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</si>
  <si>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</si>
  <si>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</si>
  <si>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</si>
  <si>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</si>
  <si>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</si>
  <si>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</si>
  <si>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</si>
  <si>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</si>
  <si>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</si>
  <si>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</si>
  <si>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</si>
  <si>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</si>
  <si>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</si>
  <si>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</si>
  <si>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</si>
  <si>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</si>
  <si>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</si>
  <si>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</si>
  <si>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</si>
  <si>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</si>
  <si>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</si>
  <si>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</si>
  <si>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</si>
  <si>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</si>
  <si>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</si>
  <si>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</si>
  <si>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</si>
  <si>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</si>
  <si>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</si>
  <si>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</si>
  <si>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</si>
  <si>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</si>
  <si>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</si>
  <si>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</si>
  <si>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</si>
  <si>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</si>
  <si>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</si>
  <si>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</si>
  <si>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</si>
  <si>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</si>
  <si>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</si>
  <si>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</si>
  <si>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</si>
  <si>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</si>
  <si>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</si>
  <si>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</si>
  <si>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</si>
  <si>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</si>
  <si>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</si>
  <si>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</si>
  <si>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</si>
  <si>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</si>
  <si>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</si>
  <si>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</si>
  <si>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</si>
  <si>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</si>
  <si>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</si>
  <si>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</si>
  <si>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</si>
  <si>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</si>
  <si>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</si>
  <si>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</si>
  <si>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</si>
  <si>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</si>
  <si>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</si>
  <si>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</si>
  <si>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</si>
  <si>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</si>
  <si>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</si>
  <si>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</si>
  <si>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</si>
  <si>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</si>
  <si>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</si>
  <si>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</si>
  <si>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</si>
  <si>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</si>
  <si>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</si>
  <si>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</si>
  <si>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</si>
  <si>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</si>
  <si>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</si>
  <si>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</si>
  <si>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</si>
  <si>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</si>
  <si>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</si>
  <si>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</si>
  <si>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</si>
  <si>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</si>
  <si>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</si>
  <si>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</si>
  <si>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</si>
  <si>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</si>
  <si>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</si>
  <si>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</si>
  <si>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</si>
  <si>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</si>
  <si>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</si>
  <si>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</si>
  <si>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</si>
  <si>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</si>
  <si>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</si>
  <si>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</si>
  <si>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</si>
  <si>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</si>
  <si>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</si>
  <si>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</si>
  <si>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</si>
  <si>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</si>
  <si>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</si>
  <si>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</si>
  <si>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</si>
  <si>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</si>
  <si>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</si>
  <si>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</si>
  <si>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</si>
  <si>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</si>
  <si>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</si>
  <si>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</si>
  <si>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</si>
  <si>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</si>
  <si>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</si>
  <si>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</si>
  <si>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</si>
  <si>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</si>
  <si>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</si>
  <si>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</si>
  <si>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</si>
  <si>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</si>
  <si>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</si>
  <si>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</si>
  <si>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</si>
  <si>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</si>
  <si>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</si>
  <si>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</si>
  <si>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</si>
  <si>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</si>
  <si>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</si>
  <si>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</si>
  <si>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</si>
  <si>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</si>
  <si>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</si>
  <si>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</si>
  <si>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</si>
  <si>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</si>
  <si>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</si>
  <si>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</si>
  <si>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</si>
  <si>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</si>
  <si>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</si>
  <si>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</si>
  <si>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</si>
  <si>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</si>
  <si>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</si>
  <si>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</si>
  <si>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</si>
  <si>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</si>
  <si>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</si>
  <si>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</si>
  <si>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</si>
  <si>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</si>
  <si>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</si>
  <si>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</si>
  <si>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</si>
  <si>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</si>
  <si>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</si>
  <si>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</si>
  <si>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</si>
  <si>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</si>
  <si>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</si>
  <si>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</si>
  <si>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</si>
  <si>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</si>
  <si>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</si>
  <si>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</si>
  <si>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</si>
  <si>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</si>
  <si>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</si>
  <si>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</si>
  <si>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</si>
  <si>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</si>
  <si>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</si>
  <si>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</si>
  <si>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</si>
  <si>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</si>
  <si>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</si>
  <si>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</si>
  <si>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</si>
  <si>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</si>
  <si>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</si>
  <si>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</si>
  <si>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</si>
  <si>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</si>
  <si>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</si>
  <si>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</si>
  <si>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</si>
  <si>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</si>
  <si>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</si>
  <si>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</si>
  <si>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</si>
  <si>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</si>
  <si>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</si>
  <si>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</si>
  <si>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</si>
  <si>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</si>
  <si>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</si>
  <si>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</si>
  <si>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</si>
  <si>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</si>
  <si>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</si>
  <si>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</si>
  <si>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</si>
  <si>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</si>
  <si>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</si>
  <si>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</si>
  <si>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</si>
  <si>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</si>
  <si>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</si>
  <si>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</si>
  <si>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</si>
  <si>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</si>
  <si>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</si>
  <si>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</si>
  <si>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</si>
  <si>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</si>
  <si>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</si>
  <si>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</si>
  <si>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</si>
  <si>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</si>
  <si>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</si>
  <si>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</si>
  <si>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</si>
  <si>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</si>
  <si>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</si>
  <si>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</si>
  <si>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</si>
  <si>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</si>
  <si>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</si>
  <si>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</si>
  <si>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</si>
  <si>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</si>
  <si>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</si>
  <si>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</si>
  <si>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</si>
  <si>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</si>
  <si>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</si>
  <si>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</si>
  <si>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</si>
  <si>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</si>
  <si>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</si>
  <si>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</si>
  <si>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</si>
  <si>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</si>
  <si>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</si>
  <si>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</si>
  <si>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</si>
  <si>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</si>
  <si>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</si>
  <si>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</si>
  <si>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</si>
  <si>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</si>
  <si>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</si>
  <si>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</si>
  <si>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</si>
  <si>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</si>
  <si>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</si>
  <si>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</si>
  <si>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</si>
  <si>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</si>
  <si>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</si>
  <si>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</si>
  <si>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</si>
  <si>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</si>
  <si>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</si>
  <si>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</si>
  <si>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</si>
  <si>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</si>
  <si>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</si>
  <si>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</si>
  <si>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</si>
  <si>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</si>
  <si>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</si>
  <si>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</si>
  <si>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</si>
  <si>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</si>
  <si>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</si>
  <si>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</si>
  <si>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</si>
  <si>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</si>
  <si>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</si>
  <si>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</si>
  <si>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</si>
  <si>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</si>
  <si>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</si>
  <si>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</si>
  <si>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</si>
  <si>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</si>
  <si>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</si>
  <si>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</si>
  <si>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</si>
  <si>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</si>
  <si>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</si>
  <si>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</si>
  <si>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</si>
  <si>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</si>
  <si>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</si>
  <si>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</si>
  <si>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</si>
  <si>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</si>
  <si>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</si>
  <si>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</si>
  <si>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</si>
  <si>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</si>
  <si>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</si>
  <si>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</si>
  <si>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</si>
  <si>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</si>
  <si>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</si>
  <si>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</si>
  <si>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</si>
  <si>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</si>
  <si>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</si>
  <si>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</si>
  <si>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</si>
  <si>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</si>
  <si>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</si>
  <si>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</si>
  <si>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</si>
  <si>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</si>
  <si>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</si>
  <si>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</si>
  <si>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</si>
  <si>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</si>
  <si>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</si>
  <si>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</si>
  <si>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</si>
  <si>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</si>
  <si>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</si>
  <si>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</si>
  <si>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</si>
  <si>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</si>
  <si>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</si>
  <si>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</si>
  <si>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</si>
  <si>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</si>
  <si>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</si>
  <si>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</si>
  <si>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</si>
  <si>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</si>
  <si>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</si>
  <si>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</si>
  <si>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</si>
  <si>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</si>
  <si>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</si>
  <si>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</si>
  <si>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</si>
  <si>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</si>
  <si>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</si>
  <si>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</si>
  <si>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</si>
  <si>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</si>
  <si>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</si>
  <si>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</si>
  <si>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</si>
  <si>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</si>
  <si>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</si>
  <si>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</si>
  <si>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</si>
  <si>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</si>
  <si>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</si>
  <si>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</si>
  <si>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</si>
  <si>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</si>
  <si>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</si>
  <si>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</si>
  <si>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</si>
  <si>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</si>
  <si>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</si>
  <si>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</si>
  <si>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</si>
  <si>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</si>
  <si>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</si>
  <si>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</si>
  <si>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</si>
  <si>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</si>
  <si>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</si>
  <si>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</si>
  <si>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</si>
  <si>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</si>
  <si>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</si>
  <si>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</si>
  <si>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</si>
  <si>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</si>
  <si>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</si>
  <si>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</si>
  <si>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</si>
  <si>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</si>
  <si>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</si>
  <si>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</si>
  <si>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</si>
  <si>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</si>
  <si>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</si>
  <si>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</si>
  <si>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</si>
  <si>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</si>
  <si>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</si>
  <si>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</si>
  <si>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</si>
  <si>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</si>
  <si>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</si>
  <si>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</si>
  <si>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</si>
  <si>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</si>
  <si>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</si>
  <si>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</si>
  <si>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</si>
  <si>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</si>
  <si>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</si>
  <si>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</si>
  <si>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</si>
  <si>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</si>
  <si>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</si>
  <si>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</si>
  <si>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</si>
  <si>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</si>
  <si>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</si>
  <si>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</si>
  <si>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</si>
  <si>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</si>
  <si>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</si>
  <si>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</si>
  <si>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</si>
  <si>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</si>
  <si>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</si>
  <si>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</si>
  <si>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</si>
  <si>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</si>
  <si>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</si>
  <si>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</si>
  <si>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</si>
  <si>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</si>
  <si>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</si>
  <si>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</si>
  <si>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</si>
  <si>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</si>
  <si>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</si>
  <si>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</si>
  <si>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</si>
  <si>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</si>
  <si>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</si>
  <si>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</si>
  <si>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</si>
  <si>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</si>
  <si>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</si>
  <si>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</si>
  <si>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</si>
  <si>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</si>
  <si>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</si>
  <si>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</si>
  <si>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</si>
  <si>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</si>
  <si>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</si>
  <si>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</si>
  <si>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</si>
  <si>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</si>
  <si>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</si>
  <si>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</si>
  <si>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</si>
  <si>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</si>
  <si>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</si>
  <si>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</si>
  <si>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</si>
  <si>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</si>
  <si>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</si>
  <si>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</si>
  <si>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</si>
  <si>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</si>
  <si>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</si>
  <si>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</si>
  <si>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</si>
  <si>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</si>
  <si>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</si>
  <si>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</si>
  <si>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</si>
  <si>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</si>
  <si>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</si>
  <si>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</si>
  <si>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</si>
  <si>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</si>
  <si>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</si>
  <si>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</si>
  <si>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</si>
  <si>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</si>
  <si>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</si>
  <si>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</si>
  <si>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</si>
  <si>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</si>
  <si>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</si>
  <si>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</si>
  <si>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</si>
  <si>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</si>
  <si>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</si>
  <si>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</si>
  <si>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</si>
  <si>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</si>
  <si>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</si>
  <si>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</si>
  <si>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</si>
  <si>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</si>
  <si>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</si>
  <si>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</si>
  <si>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</si>
  <si>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</si>
  <si>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</si>
  <si>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</si>
  <si>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</si>
  <si>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</si>
  <si>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</si>
  <si>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</si>
  <si>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</si>
  <si>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</si>
  <si>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</si>
  <si>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</si>
  <si>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</si>
  <si>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</si>
  <si>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</si>
  <si>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</si>
  <si>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</si>
  <si>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</si>
  <si>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</si>
  <si>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</si>
  <si>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</si>
  <si>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</si>
  <si>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</si>
  <si>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</si>
  <si>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</si>
  <si>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</si>
  <si>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</si>
  <si>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</si>
  <si>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</si>
  <si>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</si>
  <si>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</si>
  <si>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</si>
  <si>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</si>
  <si>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</si>
  <si>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</si>
  <si>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</si>
  <si>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</si>
  <si>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</si>
  <si>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</si>
  <si>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</si>
  <si>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</si>
  <si>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</si>
  <si>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</si>
  <si>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</si>
  <si>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</si>
  <si>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</si>
  <si>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</si>
  <si>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</si>
  <si>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</si>
  <si>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</si>
  <si>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</si>
  <si>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</si>
  <si>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</si>
  <si>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</si>
  <si>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</si>
  <si>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</si>
  <si>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</si>
  <si>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</si>
  <si>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</si>
  <si>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</si>
  <si>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</si>
  <si>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</si>
  <si>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</si>
  <si>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</si>
  <si>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</si>
  <si>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</si>
  <si>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</si>
  <si>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</si>
  <si>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</si>
  <si>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</si>
  <si>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</si>
  <si>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</si>
  <si>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</si>
  <si>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</si>
  <si>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</si>
  <si>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</si>
  <si>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</si>
  <si>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</si>
  <si>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</si>
  <si>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</si>
  <si>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</si>
  <si>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</si>
  <si>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</si>
  <si>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</si>
  <si>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</si>
  <si>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</si>
  <si>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</si>
  <si>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</si>
  <si>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</si>
  <si>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</si>
  <si>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</si>
  <si>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</si>
  <si>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</si>
  <si>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</si>
  <si>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</si>
  <si>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</si>
  <si>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</si>
  <si>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</si>
  <si>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</si>
  <si>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</si>
  <si>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</si>
  <si>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</si>
  <si>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</si>
  <si>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</si>
  <si>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</si>
  <si>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</si>
  <si>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</si>
  <si>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</si>
  <si>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</si>
  <si>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</si>
  <si>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</si>
  <si>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</si>
  <si>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</si>
  <si>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</si>
  <si>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</si>
  <si>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</si>
  <si>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</si>
  <si>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</si>
  <si>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</si>
  <si>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</si>
  <si>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</si>
  <si>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</si>
  <si>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</si>
  <si>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</si>
  <si>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</si>
  <si>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</si>
  <si>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</si>
  <si>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</si>
  <si>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</si>
  <si>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</si>
  <si>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</si>
  <si>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</si>
  <si>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</si>
  <si>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</si>
  <si>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</si>
  <si>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</si>
  <si>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</si>
  <si>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</si>
  <si>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</si>
  <si>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</si>
  <si>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</si>
  <si>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</si>
  <si>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</si>
  <si>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</si>
  <si>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</si>
  <si>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</si>
  <si>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</si>
  <si>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</si>
  <si>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</si>
  <si>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</si>
  <si>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</si>
  <si>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</si>
  <si>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</si>
  <si>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</si>
  <si>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</si>
  <si>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</si>
  <si>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</si>
  <si>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</si>
  <si>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</si>
  <si>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</si>
  <si>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</si>
  <si>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</si>
  <si>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</si>
  <si>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</si>
  <si>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</si>
  <si>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</si>
  <si>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</si>
  <si>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</si>
  <si>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</si>
  <si>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</si>
  <si>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</si>
  <si>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</si>
  <si>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</si>
  <si>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</si>
  <si>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</si>
  <si>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</si>
  <si>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</si>
  <si>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</si>
  <si>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</si>
  <si>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</si>
  <si>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</si>
  <si>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</si>
  <si>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</si>
  <si>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</si>
  <si>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</si>
  <si>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</si>
  <si>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</si>
  <si>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</si>
  <si>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</si>
  <si>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</si>
  <si>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</si>
  <si>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</si>
  <si>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</si>
  <si>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</si>
  <si>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</si>
  <si>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</si>
  <si>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</si>
  <si>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</si>
  <si>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</si>
  <si>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</si>
  <si>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</si>
  <si>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</si>
  <si>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</si>
  <si>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</si>
  <si>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</si>
  <si>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</si>
  <si>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</si>
  <si>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</si>
  <si>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</si>
  <si>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</si>
  <si>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</si>
  <si>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</si>
  <si>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</si>
  <si>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</si>
  <si>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</si>
  <si>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</si>
  <si>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</si>
  <si>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</si>
  <si>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</si>
  <si>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</si>
  <si>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</si>
  <si>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</si>
  <si>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</si>
  <si>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</si>
  <si>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</si>
  <si>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</si>
  <si>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</si>
  <si>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</si>
  <si>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</si>
  <si>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</si>
  <si>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</si>
  <si>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</si>
  <si>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</si>
  <si>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</si>
  <si>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</si>
  <si>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</si>
  <si>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</si>
  <si>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</si>
  <si>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</si>
  <si>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</si>
  <si>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</si>
  <si>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</si>
  <si>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</si>
  <si>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</si>
  <si>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</si>
  <si>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</si>
  <si>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</si>
  <si>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</si>
  <si>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</si>
  <si>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</si>
  <si>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</si>
  <si>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</si>
  <si>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</si>
  <si>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</si>
  <si>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</si>
  <si>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</si>
  <si>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</si>
  <si>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</si>
  <si>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</si>
  <si>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</si>
  <si>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</si>
  <si>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</si>
  <si>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</si>
  <si>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</si>
  <si>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</si>
  <si>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</si>
  <si>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</si>
  <si>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</si>
  <si>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</si>
  <si>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</si>
  <si>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</si>
  <si>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</si>
  <si>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</si>
  <si>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</si>
  <si>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</si>
  <si>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</si>
  <si>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</si>
  <si>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</si>
  <si>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</si>
  <si>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</si>
  <si>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</si>
  <si>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</si>
  <si>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</si>
  <si>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</si>
  <si>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</si>
  <si>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</si>
  <si>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</si>
  <si>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</si>
  <si>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</si>
  <si>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</si>
  <si>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</si>
  <si>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</si>
  <si>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</si>
  <si>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</si>
  <si>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</si>
  <si>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</si>
  <si>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</si>
  <si>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</si>
  <si>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</si>
  <si>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</si>
  <si>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</si>
  <si>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</si>
  <si>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</si>
  <si>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</si>
  <si>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</si>
  <si>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</si>
  <si>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</si>
  <si>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</si>
  <si>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</si>
  <si>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</si>
  <si>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</si>
  <si>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</si>
  <si>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</si>
  <si>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</si>
  <si>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</si>
  <si>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</si>
  <si>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</si>
  <si>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</si>
  <si>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</si>
  <si>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</si>
  <si>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</si>
  <si>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</si>
  <si>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</si>
  <si>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</si>
  <si>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</si>
  <si>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</si>
  <si>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</si>
  <si>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</si>
  <si>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</si>
  <si>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</si>
  <si>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</si>
  <si>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</si>
  <si>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</si>
  <si>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</si>
  <si>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</si>
  <si>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</si>
  <si>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</si>
  <si>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</si>
  <si>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</si>
  <si>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</si>
  <si>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</si>
  <si>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</si>
  <si>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</si>
  <si>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</si>
  <si>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</si>
  <si>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</si>
  <si>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</si>
  <si>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</si>
  <si>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</si>
  <si>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</si>
  <si>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</si>
  <si>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</si>
  <si>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</si>
  <si>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</si>
  <si>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</si>
  <si>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</si>
  <si>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</si>
  <si>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</si>
  <si>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</si>
  <si>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</si>
  <si>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</si>
  <si>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</si>
  <si>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</si>
  <si>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</si>
  <si>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</si>
  <si>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</si>
  <si>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</si>
  <si>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</si>
  <si>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</si>
  <si>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</si>
  <si>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</si>
  <si>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</si>
  <si>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</si>
  <si>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</si>
  <si>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</si>
  <si>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</si>
  <si>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</si>
  <si>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</si>
  <si>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</si>
  <si>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</si>
  <si>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</si>
  <si>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</si>
  <si>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</si>
  <si>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</si>
  <si>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</si>
  <si>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</si>
  <si>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</si>
  <si>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</si>
  <si>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</si>
  <si>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</si>
  <si>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</si>
  <si>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</si>
  <si>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</si>
  <si>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</si>
  <si>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</si>
  <si>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</si>
  <si>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</si>
  <si>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</si>
  <si>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</si>
  <si>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</si>
  <si>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</si>
  <si>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</si>
  <si>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</si>
  <si>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</si>
  <si>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</si>
  <si>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</si>
  <si>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</si>
  <si>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</si>
  <si>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</si>
  <si>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</si>
  <si>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</si>
  <si>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</si>
  <si>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</si>
  <si>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</si>
  <si>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</si>
  <si>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</si>
  <si>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</si>
  <si>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</si>
  <si>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</si>
  <si>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</si>
  <si>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</si>
  <si>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</si>
  <si>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</si>
  <si>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</si>
  <si>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</si>
  <si>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</si>
  <si>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</si>
  <si>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</si>
  <si>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</si>
  <si>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</si>
  <si>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</si>
  <si>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</si>
  <si>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</si>
  <si>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</si>
  <si>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</si>
  <si>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</si>
  <si>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</si>
  <si>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</si>
  <si>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</si>
  <si>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</si>
  <si>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</si>
  <si>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</si>
  <si>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</si>
  <si>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</si>
  <si>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</si>
  <si>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</si>
  <si>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</si>
  <si>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</si>
  <si>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</si>
  <si>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</si>
  <si>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</si>
  <si>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</si>
  <si>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</si>
  <si>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</si>
  <si>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</si>
  <si>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</si>
  <si>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</si>
  <si>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</si>
  <si>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</si>
  <si>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</si>
  <si>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</si>
  <si>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</si>
  <si>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</si>
  <si>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</si>
  <si>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</si>
  <si>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</si>
  <si>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</si>
  <si>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</si>
  <si>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</si>
  <si>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</si>
  <si>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</si>
  <si>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</si>
  <si>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</si>
  <si>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</si>
  <si>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</si>
  <si>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</si>
  <si>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</si>
  <si>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</si>
  <si>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</si>
  <si>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</si>
  <si>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</si>
  <si>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</si>
  <si>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</si>
  <si>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</si>
  <si>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</si>
  <si>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</si>
  <si>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</si>
  <si>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</si>
  <si>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</si>
  <si>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</si>
  <si>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</si>
  <si>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</si>
  <si>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</si>
  <si>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</si>
  <si>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</si>
  <si>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</si>
  <si>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</si>
  <si>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</si>
  <si>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</si>
  <si>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</si>
  <si>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</si>
  <si>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</si>
  <si>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</si>
  <si>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</si>
  <si>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</si>
  <si>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</si>
  <si>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</si>
  <si>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</si>
  <si>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</si>
  <si>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</si>
  <si>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</si>
  <si>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</si>
  <si>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</si>
  <si>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</si>
  <si>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</si>
  <si>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</si>
  <si>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</si>
  <si>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</si>
  <si>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</si>
  <si>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</si>
  <si>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</si>
  <si>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</si>
  <si>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</si>
  <si>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</si>
  <si>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</si>
  <si>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</si>
  <si>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</si>
  <si>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</si>
  <si>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</si>
  <si>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</si>
  <si>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</si>
  <si>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</si>
  <si>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</si>
  <si>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</si>
  <si>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</si>
  <si>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</si>
  <si>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</si>
  <si>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</si>
  <si>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</si>
  <si>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</si>
  <si>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</si>
  <si>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</si>
  <si>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</si>
  <si>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</si>
  <si>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</si>
  <si>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</si>
  <si>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</si>
  <si>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</si>
  <si>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</si>
  <si>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</si>
  <si>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</si>
  <si>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</si>
  <si>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</si>
  <si>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</si>
  <si>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</si>
  <si>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</si>
  <si>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</si>
  <si>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</si>
  <si>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</si>
  <si>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</si>
  <si>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</si>
  <si>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</si>
  <si>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</si>
  <si>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</si>
  <si>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</si>
  <si>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</si>
  <si>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</si>
  <si>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</si>
  <si>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</si>
  <si>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</si>
  <si>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</si>
  <si>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</si>
  <si>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</si>
  <si>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</si>
  <si>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</si>
  <si>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</si>
  <si>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</si>
  <si>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</si>
  <si>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</si>
  <si>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</si>
  <si>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</si>
  <si>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</si>
  <si>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</si>
  <si>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</si>
  <si>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</si>
  <si>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</si>
  <si>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</si>
  <si>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</si>
  <si>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</si>
  <si>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</si>
  <si>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</si>
  <si>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</si>
  <si>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</si>
  <si>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</si>
  <si>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</si>
  <si>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</si>
  <si>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</si>
  <si>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</si>
  <si>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</si>
  <si>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</si>
  <si>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</si>
  <si>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</si>
  <si>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</si>
  <si>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</si>
  <si>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</si>
  <si>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</si>
  <si>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</si>
  <si>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</si>
  <si>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</si>
  <si>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</si>
  <si>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</si>
  <si>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</si>
  <si>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</si>
  <si>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</si>
  <si>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</si>
  <si>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</si>
  <si>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</si>
  <si>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</si>
  <si>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</si>
  <si>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</si>
  <si>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</si>
  <si>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</si>
  <si>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</si>
  <si>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</si>
  <si>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</si>
  <si>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</si>
  <si>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</si>
  <si>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</si>
  <si>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</si>
  <si>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</si>
  <si>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</si>
  <si>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</si>
  <si>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</si>
  <si>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Parent Category</t>
  </si>
  <si>
    <t>Count of outcomes</t>
  </si>
  <si>
    <t>theater/plays Total</t>
  </si>
  <si>
    <t xml:space="preserve"> 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</si>
  <si>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</si>
  <si>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</si>
  <si>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</si>
  <si>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</si>
  <si>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</si>
  <si>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</si>
  <si>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</si>
  <si>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</si>
  <si>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</si>
  <si>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</si>
  <si>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</si>
  <si>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</si>
  <si>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</si>
  <si>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</si>
  <si>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</si>
  <si>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</si>
  <si>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</si>
  <si>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</si>
  <si>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</si>
  <si>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of Backers</t>
  </si>
  <si>
    <t>Mean Goal</t>
  </si>
  <si>
    <t>Median Goal</t>
  </si>
  <si>
    <t>Mean Pledged</t>
  </si>
  <si>
    <t>Median Pledged</t>
  </si>
  <si>
    <t>Successful</t>
  </si>
  <si>
    <t>Failed</t>
  </si>
  <si>
    <t>Stnd Dv of Goal</t>
  </si>
  <si>
    <t>UpQrtl of Goal</t>
  </si>
  <si>
    <t>LwQrtl of Goal</t>
  </si>
  <si>
    <t>IQR of Goal</t>
  </si>
  <si>
    <t>Stnd Dv of Pledged</t>
  </si>
  <si>
    <t>UpQrtl of Pledged</t>
  </si>
  <si>
    <t>LwQrtl of Pledged</t>
  </si>
  <si>
    <t>IQR of Pledged</t>
  </si>
  <si>
    <t># of Outliers</t>
  </si>
  <si>
    <t>GIRLS STATE a new musical comedy TV project</t>
  </si>
  <si>
    <t>"Successful" Outliers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</si>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</sst>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2B2B2B"/>
      <name val="Roboto"/>
    </font>
    <font>
      <sz val="8"/>
      <color theme="1"/>
      <name val="Calibri"/>
      <family val="2"/>
      <scheme val="minor"/>
    </font>
    <font>
      <b/>
      <sz val="8"/>
      <color rgb="FF2B2B2B"/>
      <name val="Arial"/>
      <family val="2"/>
    </font>
    <font>
      <sz val="8"/>
      <name val="Calibri"/>
      <family val="2"/>
      <scheme val="minor"/>
    </font>
    <font>
      <i/>
      <sz val="9"/>
      <color rgb="FF2B2B2B"/>
      <name val="Roboto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0" xfId="0" applyAlignment="1">
      <alignment vertical="top"/>
    </xf>
    <xf numFmtId="0" fontId="0" fillId="0" borderId="0" xfId="0" applyAlignment="1">
      <alignment horizontal="left" vertical="top" wrapText="1"/>
    </xf>
    <xf numFmtId="0" fontId="0" fillId="0" borderId="1" xfId="0" applyFill="1" applyBorder="1"/>
    <xf numFmtId="44" fontId="0" fillId="0" borderId="0" xfId="0" applyNumberFormat="1" applyAlignment="1">
      <alignment wrapText="1"/>
    </xf>
    <xf numFmtId="0" fontId="0" fillId="0" borderId="2" xfId="0" applyBorder="1"/>
    <xf numFmtId="0" fontId="0" fillId="2" borderId="2" xfId="0" applyFill="1" applyBorder="1"/>
    <xf numFmtId="0" fontId="1" fillId="3" borderId="2" xfId="0" applyFont="1" applyFill="1" applyBorder="1"/>
    <xf numFmtId="165" fontId="0" fillId="0" borderId="3" xfId="0" applyNumberFormat="1" applyBorder="1" applyAlignment="1">
      <alignment horizontal="left" vertical="center"/>
    </xf>
    <xf numFmtId="165" fontId="0" fillId="0" borderId="4" xfId="0" applyNumberFormat="1" applyBorder="1" applyAlignment="1">
      <alignment horizontal="left" vertical="center"/>
    </xf>
    <xf numFmtId="0" fontId="1" fillId="3" borderId="0" xfId="0" applyFont="1" applyFill="1" applyBorder="1"/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3" fillId="0" borderId="0" xfId="0" applyFont="1" applyAlignment="1">
      <alignment horizontal="left" vertical="top" wrapText="1"/>
    </xf>
    <xf numFmtId="0" fontId="4" fillId="0" borderId="0" xfId="0" applyFont="1" applyAlignment="1">
      <alignment vertical="top"/>
    </xf>
    <xf numFmtId="0" fontId="5" fillId="2" borderId="0" xfId="0" applyNumberFormat="1" applyFont="1" applyFill="1" applyAlignment="1">
      <alignment horizontal="left" vertical="top"/>
    </xf>
    <xf numFmtId="0" fontId="5" fillId="2" borderId="0" xfId="0" applyNumberFormat="1" applyFont="1" applyFill="1" applyBorder="1" applyAlignment="1">
      <alignment horizontal="left" vertical="top"/>
    </xf>
    <xf numFmtId="0" fontId="7" fillId="3" borderId="2" xfId="0" applyFont="1" applyFill="1" applyBorder="1" applyAlignment="1">
      <alignment horizontal="left" vertical="top" wrapText="1"/>
    </xf>
    <xf numFmtId="0" fontId="4" fillId="0" borderId="3" xfId="0" applyFont="1" applyBorder="1" applyAlignment="1">
      <alignment vertical="top"/>
    </xf>
    <xf numFmtId="10" fontId="4" fillId="0" borderId="3" xfId="1" applyNumberFormat="1" applyFont="1" applyBorder="1" applyAlignment="1">
      <alignment vertical="top"/>
    </xf>
    <xf numFmtId="10" fontId="4" fillId="0" borderId="3" xfId="0" applyNumberFormat="1" applyFont="1" applyBorder="1" applyAlignment="1">
      <alignment vertical="top"/>
    </xf>
    <xf numFmtId="10" fontId="4" fillId="0" borderId="4" xfId="0" applyNumberFormat="1" applyFont="1" applyBorder="1" applyAlignment="1">
      <alignment vertical="top"/>
    </xf>
  </cellXfs>
  <cellStyles count="2">
    <cellStyle name="Normal" xfId="0" builtinId="0"/>
    <cellStyle name="Percent" xfId="1" builtinId="5"/>
  </cellStyles>
  <dxfs count="12">
    <dxf>
      <font>
        <b/>
        <i val="0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5999633777886288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EF-4A49-A2D0-89D5AD5534E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EF-4A49-A2D0-89D5AD5534E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EF-4A49-A2D0-89D5AD553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4487823"/>
        <c:axId val="624491567"/>
      </c:lineChart>
      <c:catAx>
        <c:axId val="6244878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491567"/>
        <c:crosses val="autoZero"/>
        <c:auto val="1"/>
        <c:lblAlgn val="ctr"/>
        <c:lblOffset val="100"/>
        <c:noMultiLvlLbl val="0"/>
      </c:catAx>
      <c:valAx>
        <c:axId val="624491567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487823"/>
        <c:crosses val="autoZero"/>
        <c:crossBetween val="between"/>
        <c:majorUnit val="0.2"/>
        <c:minorUnit val="1.0000000000000002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Theater Outcomes Based on Launch Date</a:t>
            </a:r>
          </a:p>
        </c:rich>
      </c:tx>
      <c:layout>
        <c:manualLayout>
          <c:xMode val="edge"/>
          <c:yMode val="edge"/>
          <c:x val="0.22498600174978126"/>
          <c:y val="0.127588218139399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1905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19050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1905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19050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905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19050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19050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A5-431F-B719-E3E3F0DA2ED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19050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A5-431F-B719-E3E3F0DA2ED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19050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A5-431F-B719-E3E3F0DA2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8308879"/>
        <c:axId val="768308463"/>
      </c:lineChart>
      <c:catAx>
        <c:axId val="76830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08463"/>
        <c:crosses val="autoZero"/>
        <c:auto val="1"/>
        <c:lblAlgn val="ctr"/>
        <c:lblOffset val="100"/>
        <c:noMultiLvlLbl val="0"/>
      </c:catAx>
      <c:valAx>
        <c:axId val="76830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0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D1-4B81-98C8-540617822C4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D1-4B81-98C8-540617822C4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D1-4B81-98C8-540617822C4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D1-4B81-98C8-540617822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3618128"/>
        <c:axId val="1253616048"/>
      </c:lineChart>
      <c:catAx>
        <c:axId val="125361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616048"/>
        <c:crosses val="autoZero"/>
        <c:auto val="1"/>
        <c:lblAlgn val="ctr"/>
        <c:lblOffset val="100"/>
        <c:noMultiLvlLbl val="0"/>
      </c:catAx>
      <c:valAx>
        <c:axId val="125361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61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US Kickstarters</a:t>
            </a:r>
          </a:p>
        </c:rich>
      </c:tx>
      <c:layout>
        <c:manualLayout>
          <c:xMode val="edge"/>
          <c:yMode val="edge"/>
          <c:x val="0.37361880561742539"/>
          <c:y val="5.21663763992117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9E-4845-AE3D-457CA6C2AD5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9E-4845-AE3D-457CA6C2AD5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9E-4845-AE3D-457CA6C2AD5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9E-4845-AE3D-457CA6C2A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4524688"/>
        <c:axId val="754522608"/>
      </c:barChart>
      <c:catAx>
        <c:axId val="75452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522608"/>
        <c:crosses val="autoZero"/>
        <c:auto val="1"/>
        <c:lblAlgn val="ctr"/>
        <c:lblOffset val="100"/>
        <c:noMultiLvlLbl val="0"/>
      </c:catAx>
      <c:valAx>
        <c:axId val="75452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52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/>
              <a:t>Subcategory Analysis</a:t>
            </a:r>
          </a:p>
        </c:rich>
      </c:tx>
      <c:layout>
        <c:manualLayout>
          <c:xMode val="edge"/>
          <c:yMode val="edge"/>
          <c:x val="0.36880272051175567"/>
          <c:y val="4.3679250142838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Statistics'!$B$4:$B$6</c:f>
              <c:strCache>
                <c:ptCount val="1"/>
                <c:pt idx="0">
                  <c:v>theater/plays - 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7B-4D42-AB98-6A1BC7CD46E8}"/>
            </c:ext>
          </c:extLst>
        </c:ser>
        <c:ser>
          <c:idx val="1"/>
          <c:order val="1"/>
          <c:tx>
            <c:strRef>
              <c:f>'Subcategory Statistics'!$C$4:$C$6</c:f>
              <c:strCache>
                <c:ptCount val="1"/>
                <c:pt idx="0">
                  <c:v>theater/plays - 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7B-4D42-AB98-6A1BC7CD46E8}"/>
            </c:ext>
          </c:extLst>
        </c:ser>
        <c:ser>
          <c:idx val="2"/>
          <c:order val="2"/>
          <c:tx>
            <c:strRef>
              <c:f>'Subcategory Statistics'!$D$4:$D$6</c:f>
              <c:strCache>
                <c:ptCount val="1"/>
                <c:pt idx="0">
                  <c:v>theater/plays - 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7B-4D42-AB98-6A1BC7CD4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5852192"/>
        <c:axId val="1225853440"/>
      </c:barChart>
      <c:catAx>
        <c:axId val="122585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853440"/>
        <c:crosses val="autoZero"/>
        <c:auto val="1"/>
        <c:lblAlgn val="ctr"/>
        <c:lblOffset val="100"/>
        <c:noMultiLvlLbl val="0"/>
      </c:catAx>
      <c:valAx>
        <c:axId val="1225853440"/>
        <c:scaling>
          <c:orientation val="minMax"/>
          <c:max val="7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85219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190499</xdr:rowOff>
    </xdr:from>
    <xdr:to>
      <xdr:col>6</xdr:col>
      <xdr:colOff>1085850</xdr:colOff>
      <xdr:row>31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BC49E0-12BB-4E5E-9F26-BE33B3B89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47625</xdr:rowOff>
    </xdr:from>
    <xdr:to>
      <xdr:col>6</xdr:col>
      <xdr:colOff>9525</xdr:colOff>
      <xdr:row>35</xdr:row>
      <xdr:rowOff>164973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C239C8-A038-4306-89C5-8DF685337D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180974</xdr:rowOff>
    </xdr:from>
    <xdr:to>
      <xdr:col>6</xdr:col>
      <xdr:colOff>22411</xdr:colOff>
      <xdr:row>33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2A1F20-68D9-4864-94E1-B88508789F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190499</xdr:rowOff>
    </xdr:from>
    <xdr:to>
      <xdr:col>6</xdr:col>
      <xdr:colOff>9525</xdr:colOff>
      <xdr:row>31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9EC445-619E-4837-8BF1-F2B10D3E25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14287</xdr:rowOff>
    </xdr:from>
    <xdr:to>
      <xdr:col>4</xdr:col>
      <xdr:colOff>1004887</xdr:colOff>
      <xdr:row>45</xdr:row>
      <xdr:rowOff>166686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3DBA2C-2768-46A9-A266-FC8B24F483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Reyes" refreshedDate="44545.718508564816" createdVersion="6" refreshedVersion="6" minRefreshableVersion="3" recordCount="4114" xr:uid="{E788FB00-473A-47FD-B49D-DCC351FCFEF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Reyes" refreshedDate="44545.767874189813" createdVersion="6" refreshedVersion="6" minRefreshableVersion="3" recordCount="4114" xr:uid="{2B2D644E-B79B-46A1-94D3-2FC7BE2B38F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Reyes" refreshedDate="44550.957833101849" createdVersion="6" refreshedVersion="6" minRefreshableVersion="3" recordCount="4114" xr:uid="{8C9AF303-6BDC-49E4-984F-3EAE313E9BF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6000000000001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100000000000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9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5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4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00000000000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1999999999999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3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3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799999999999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600000000000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6000000000003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5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200000000000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499999999999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3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299999999999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2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3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000000000001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5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5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2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1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5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5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700000000000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.0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.03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5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8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7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9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2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.0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.0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.0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599999999999996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9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2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7.0000000000000007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2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6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20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.0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.0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7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6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2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5999999999998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2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3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2999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100000000000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4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2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39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9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9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3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3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3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1000000000001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3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4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5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00000000000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7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8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4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5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3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2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3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7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8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9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2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9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8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6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7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3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9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4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4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3000000000000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4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9999999999999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8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7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.0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3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800000000000008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6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.0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.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7.0000000000000007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9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.06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899999999999999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.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8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.03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9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1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.0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999999999999998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6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99999999999996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1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400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999999999999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7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.0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600000000000000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.09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90000000000003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.0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.0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.0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.0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.0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.03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.0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.0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.06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7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.06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8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.08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.0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.0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9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2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3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7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999999999999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000000000002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99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1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3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3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1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9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5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40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8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3000000000000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000000000000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999999999999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0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7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3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4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00000000000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1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9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.03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3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8000000000000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7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7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8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3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8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00000000000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0000000000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7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200000000000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2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5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1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8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000000000000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99999999999998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9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999999999997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7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9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4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6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1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7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4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4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399999999999999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6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6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199999999999998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0000000000000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1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3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9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8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8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09999999999999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3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30000000000003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6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6000000000000005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1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.0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.0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9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6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2000000000000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9999999999999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1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3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4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6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00000000000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899999999999999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99999999999991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.09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8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00000000000006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7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4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7.0000000000000007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1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7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1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1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.0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6000000000000005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.08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3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.0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.05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.0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6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4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7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.0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.0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7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6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.0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7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.06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4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7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.0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1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.0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.0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.0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4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500000000000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00000000003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60000000000002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2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7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30000000000001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69999999999999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8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99999999999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3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4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5000000000000004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5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5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5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999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3999999999999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5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7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69999999999999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3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30000000000003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99999999999999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3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2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3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300000000000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8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3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9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9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3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8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.0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5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.0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000000000000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.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.0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6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2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99999999999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7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6999999999999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2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0999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4000000000000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.0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4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4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2000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8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1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7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8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3000000000001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3999999999999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3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.0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.03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7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8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.08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.0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3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.0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1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5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3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5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7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3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600000000000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7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00000000000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00000000000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9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3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7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3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9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1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2999999999999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1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4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1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4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1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999999999999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3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000000000000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.0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099999999999994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600000000000003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7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8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.03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7999999999999996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.03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.0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2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999999999999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9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3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7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099999999999994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4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3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6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7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5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5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6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00000000000000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4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7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60000000000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5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3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3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8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6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00000000000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7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.0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7999999999999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9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7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000000000001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6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00000000000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7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00000000000000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4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.0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2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6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2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5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6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2999999999997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299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0000000000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8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7000000000003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999999999997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999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600000000000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4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6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5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7999999999999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5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4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8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999999999999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2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1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000000000001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00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5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2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4999999999999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6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2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8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500000000000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7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999999999999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6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7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00000000001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9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9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8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.06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1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1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.0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7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19999999999999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399999999999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8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8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399999999999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999999999996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8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8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899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99999999999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3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000000000001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7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5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5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300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1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3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99999999999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99999999999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6000000000003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5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7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3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8999999999997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6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2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00000000000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6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7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7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4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0000000000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7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6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3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6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6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4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6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19999999999997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6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9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8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7.0000000000000007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9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6999999999999995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0000000000000007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.0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.05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7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2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29999999999998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6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7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600000000000000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.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3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.0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.0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.03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.0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.0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5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8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9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2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5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3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2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699999999999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4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499999999999998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.0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.0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3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5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5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3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8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2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7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400000000000000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7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7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0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7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7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899999999999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2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300000000000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4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9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4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99999999999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7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7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1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3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7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6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499999999999998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.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7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9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.05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4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999999999999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.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.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6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3000000000000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4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000000000000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.0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399999999999999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5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.0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8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09999999999997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3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4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3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2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2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8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3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4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4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6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7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99999999999999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5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4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5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7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19999999999999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7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5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5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2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1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5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9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7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7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999999999999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.0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7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7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1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.0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.0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6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4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5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00000000000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7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1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00000000000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8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8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3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9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9999999999999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7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6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3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7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7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3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4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5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4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3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5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7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2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5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5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3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0000000000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2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8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4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5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5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.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.0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7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9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.0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.0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.09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2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.0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800000000000000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8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2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.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4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8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49999999999999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1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3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000000000000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.05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4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.0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7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0000000000006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.03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5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3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99999999999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7999999999999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999999999999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999999999999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7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4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9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7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5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2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2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7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19999999999999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1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9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4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4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3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3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6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3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7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7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8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5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4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6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7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2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999999999999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9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8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99999999999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99999999999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7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5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8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5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00000000000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7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5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8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8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00000000000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99999999999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000000000001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1999999999999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5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7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6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7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3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2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6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19999999999999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000000000001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7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1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5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4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99999999999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5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3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5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5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6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4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7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7000000000001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7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3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.03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7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5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5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8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5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3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5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7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3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7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3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7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2999999999999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5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5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1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7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7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3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999999999999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2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99999999999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7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7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7.0000000000000007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4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999999999999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7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1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.0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7000000000000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.0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4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5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.06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7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8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999999999999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7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7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0999999999999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.0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99999999999999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000000000000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7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.0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.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9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.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0000000000000007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099999999999994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799999999999997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.0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2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0000000000002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.0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9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.0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70000000000002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7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0000000000000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49999999999999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7.0000000000000007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29999999999999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3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7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4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99999999999999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.0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000000000000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7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1000000000001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000000000001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2999999999999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3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6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7.0000000000000007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2999999999999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39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00000000000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1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7.0000000000000007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6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8999999999999998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3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999999999999998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1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9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3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6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6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000000000002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40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000000000000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000000000001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000000000001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00000000001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8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000000000000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9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399999999999999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00000000000008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9999999999999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5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8999999999999998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.0000000000000007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8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6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6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30000000000003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3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000000000000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099999999999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4000000000000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3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3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3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6000000000001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00000000000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000000000001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600000000000003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3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7999999999999996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3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0000000000000007E-2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000000000001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000000000001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00000000000000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2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2999999999997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7000000000003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9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6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5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300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7.0000000000000007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6999999999999995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0000000000000007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8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000000000000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899999999999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499999999999998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9999999999998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399999999999999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3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6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000000000001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3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000000000000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3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.0000000000000007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6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s v=" "/>
    <n v="1"/>
    <b v="0"/>
    <s v="theater/plays"/>
    <n v="2.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6.86000000000001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2.61000000000001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3.9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2.99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09.78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.49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.22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.04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0.5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0.5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.29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59.97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0.93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6.6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.24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0.67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.32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.29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.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.14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.14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8.5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8.81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.33000000000001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.19999999999999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1.73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.35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.3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.3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.25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.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.46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6.5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.15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.44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.04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0.97999999999999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.35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1.86000000000001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8.66000000000003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.17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7.61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7.95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.02000000000001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.21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09.63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8.9499999999999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.26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1.9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2.91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.13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.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.30000000000001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4.72999999999999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3.52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.3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7.53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8.6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.25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.1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0.94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.2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3.9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.41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2.9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.43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.33000000000001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2.5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.25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.01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2.5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5.5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.47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4.6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2.86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.07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.4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.2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0.6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.43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4.67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.25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.25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.02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7.75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.1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.41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0.5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.47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6.6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19.5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0.7700000000000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4.57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.3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.44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3.66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.49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.0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4.56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.01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.03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s v="N/A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.27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s v="N/A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5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8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7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s v="N/A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s v="N/A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s v="N/A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7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s v="N/A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s v="N/A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.4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s v="N/A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s v="N/A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s v="N/A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0.78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.33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s v="N/A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7.6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0.57999999999999996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s v="N/A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.08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0.92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.16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.06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.01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0.72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7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.01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6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.27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s v="N/A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s v="N/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.01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5.54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s v="N/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0.53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s v="N/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.01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599999999999996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.4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s v="N/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s v="N/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s v="N/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9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s v="N/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s v="N/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.42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.09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s v="N/A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5.8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s v="N/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s v="N/A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7.0000000000000007E-2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.42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s v="N/A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.12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s v="N/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1.86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.48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20000000000000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s v="N/A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.19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.46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s v="N/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29.84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0.72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.25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s v="N/A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.21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s v="N/A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s v="N/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.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4.6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.02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.04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.01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.23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5.7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1.94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7.63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0.72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s v="N/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s v="N/A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s v="N/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s v="N/A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0.86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s v="N/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s v="N/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s v="N/A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.4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s v="N/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s v="N/A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.1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s v="N/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s v="N/A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.33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s v="N/A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7.63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2.64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.46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2.59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3.76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3.72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.45999999999998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.1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.33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2.92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5.58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5.57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4.56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0.73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6.95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6.73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.1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6.73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.14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1.94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.4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.4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.0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.2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.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5.5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1.63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.4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.22999999999999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2.61000000000001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4.68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.43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7.7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.4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7.6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.38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.35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.32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.13999999999999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0.59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.19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.27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4.63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8.83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.15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.3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.21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4.82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6.68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.02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1.51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.38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.11000000000001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8.73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0.64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8.93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8.95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1.7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8.74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.46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.4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1.65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.33000000000001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2.89999999999998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.32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5.57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8.94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.13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.1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1.88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4.74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.1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.25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3.77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0.8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.32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2.68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6.58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2.66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7.91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.07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1.6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.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2.9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.4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3.61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5.5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1.83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6.61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.02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.23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.19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2.76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6.84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.17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.13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.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.02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6.71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.37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.03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.08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.28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.29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1.59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6.64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4.76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.34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6.56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8.62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3.9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.2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2.69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.09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4.86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.38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.08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.16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.33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.16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3.97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.32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.35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.11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.16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.0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.17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.33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6.6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0.65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5.9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.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1.77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.08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1.5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4.73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5.83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6.71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.11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5.98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.17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3.99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.1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1.54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0.6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0.9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.45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1.89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.04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6.6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3.9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.16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6.81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.3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3.81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1.65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.26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.09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7.66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7.7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1.55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.44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6.8000000000000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.30000000000001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.05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6.84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.09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2.85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.15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.22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.25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0.63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.44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.44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99999999999998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8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0.77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8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.01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3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s v="N/A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s v="N/A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3.83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s v="N/A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s v="N/A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s v="N/A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800000000000008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s v="N/A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.1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s v="N/A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.36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.1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3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.02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5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0.79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s v="N/A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.03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0.82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7.0000000000000007E-2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0.69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s v="N/A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9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.06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.28999999999999998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s v="N/A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s v="N/A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.1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6.9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0.76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1.58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s v="N/A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s v="N/A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1.89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7.63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.03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s v="N/A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s v="N/A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s v="N/A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2.56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.41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1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.1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.2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.19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1.91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.01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s v="N/A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s v="N/A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.28999999999999998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s v="N/A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s v="N/A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s v="N/A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s v="N/A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.16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s v="N/A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0.67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99999999999996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7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1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s v="N/A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499999999999999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7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.43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.13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0.8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.2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s v="N/A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.14000000000000001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3.92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.41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s v="N/A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7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s v="N/A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2.88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.1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4.64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4.67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0.6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8.67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0.85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5.65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.41999999999999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7.7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.25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.2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4.67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2.5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.26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0.5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.4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0.64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.01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0.56000000000000005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.32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.38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.09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s v="N/A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.09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2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0.7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s v="N/A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.49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6.590000000000003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s v="N/A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0.9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s v="N/A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.02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.01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.37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s v="N/A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.09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.01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s v="N/A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.02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s v="N/A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0.8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.17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.42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s v="N/A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.39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0.72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.43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.2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.01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6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.03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s v="N/A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s v="N/A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.01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s v="N/A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0.56000000000000005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.01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.06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.1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.43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.03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.27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.06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s v="N/A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s v="N/A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.2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s v="N/A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0.97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0.64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s v="N/A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s v="N/A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s v="N/A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.36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s v="N/A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s v="N/A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s v="N/A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s v="N/A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s v="N/A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s v="N/A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s v="N/A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.38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.02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s v="N/A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.18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.08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s v="N/A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.45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.02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.01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.2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s v="N/A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.01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.29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.16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.49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5.81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.12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8.7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1.88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.05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6.82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39.96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.4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0.53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.47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.44999999999999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.29000000000002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6.88999999999999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3.56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5.7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.46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0.57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6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0.95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.4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.35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8.64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.02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599999999999996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1.51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.28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.43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1.63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.21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.03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4.8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5.58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.49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5.91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.04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.11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0.85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7.65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s v="N/A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5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2.989999999999995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7.65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.34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0.52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3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.340000000000003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.39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.38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.39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.4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9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6.6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0.8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0.87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0.98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s v="N/A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8.930000000000007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.09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.41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s v="N/A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3.79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.22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0.8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4.99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.210000000000001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.31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0.75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3.94999999999999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.11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.02000000000001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.38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.47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.35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.4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5.51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5.57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0.6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.19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.48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5.53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.41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.14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.4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6.73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.33000000000001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.4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.26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0.7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.3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.1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.08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.04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.25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5.5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2.59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8.5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1.7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3.75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1.91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7.71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1.9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s v="N/A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s v="N/A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.12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s v="N/A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.01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s v="N/A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s v="N/A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.4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s v="N/A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.03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0.85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.2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.4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0.7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.4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7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.15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.13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2.5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0.63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2.80000000000001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.17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3.51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.41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.37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3.87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.44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2.78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.31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1.79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.35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7.53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4.89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.02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.13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1.5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.33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.26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.4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.13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3.78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1.83000000000001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.3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.12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.11000000000001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5.71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8.75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.05000000000001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.17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79.5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.38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.43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.45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.3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7.83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.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0.6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1.67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.0200000000000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.25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0.93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1.8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.4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6.62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.42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.32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.32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.13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.13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.38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19.9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.18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.44999999999999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4.97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.22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.45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.01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4.68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.14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0000000000000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.34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1.54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99999999999998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.29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.02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.11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1.8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.31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2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0.8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9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.33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s v="N/A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0.799999999999997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7.55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3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0.67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9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0.8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.13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.020000000000003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s v="N/A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2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7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0.75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.17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4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s v="N/A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.33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.42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s v="N/A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.3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.3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2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s v="N/A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s v="N/A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s v="N/A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.36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s v="N/A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0.86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1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s v="N/A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7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s v="N/A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0.6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3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0.5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s v="N/A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0.9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.04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200000000000000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0.9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7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s v="N/A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s v="N/A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0.86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s v="N/A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.33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4.54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.4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3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s v="N/A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399999999999999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.36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.16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199999999999998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1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00000000000008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.3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1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s v="N/A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7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.04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.39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39.94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0.84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.41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.33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8.86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.1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.19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.4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8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0.8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4.8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7.809999999999999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3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6.6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5.9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.23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4.630000000000003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6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0.56000000000000005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1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3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3.67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.2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2.82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4.86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.01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.02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29.51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2.75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.22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s v="N/A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6.7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.1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.47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.09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6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3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3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8.56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9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20000000000000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29.6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.059999999999999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.21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.0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.32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.27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.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.19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.38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.02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4.53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0.6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7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2.88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1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.33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5.55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1.8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4.9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.15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8.64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09.93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.01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.09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.2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1.76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.1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.4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.5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2.86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7.65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.36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.1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.33000000000001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.19999999999999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.28999999999999998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s v="N/A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4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99999999999991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.09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6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s v="N/A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.05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s v="N/A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s v="N/A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s v="N/A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s v="N/A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s v="N/A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s v="N/A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s v="N/A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s v="N/A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s v="N/A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s v="N/A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s v="N/A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.48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s v="N/A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00000000000006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7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.15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8.64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0.7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s v="N/A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7.0000000000000007E-2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1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2.77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.38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5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1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1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.02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0.56000000000000005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0.82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s v="N/A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.08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s v="N/A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.18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3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.04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2.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.08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.3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7.93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.05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0.5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.04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.16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.25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s v="N/A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.45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0.5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.04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5.54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0.5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.17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.13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.04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7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.24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s v="N/A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.01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s v="N/A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.22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.47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s v="N/A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0.5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.1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.11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.22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s v="N/A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.38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0.67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39.5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.36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.06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s v="N/A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s v="N/A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s v="N/A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.41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s v="N/A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.13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s v="N/A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.49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.15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.08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s v="N/A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0.63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0.75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s v="N/A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.47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s v="N/A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s v="N/A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.06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s v="N/A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s v="N/A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0.7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.14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7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.17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.4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.1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s v="N/A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.02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1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.01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s v="N/A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.01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1.75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.01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4.94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.44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6.73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.13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0.5500000000000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7.7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.07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3.96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.24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69.91000000000003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.29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0.60000000000002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.32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5.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.44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.24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.45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2.95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0.86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.17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.30000000000001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.32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.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.04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.23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1.8000000000000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.08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5.69999999999999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2.6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.28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.1699999999999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3.77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.4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.38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.11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400000000000000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s v="N/A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.3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0.9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s v="N/A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s v="N/A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0.8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1.6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s v="N/A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9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s v="N/A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s v="N/A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7.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s v="N/A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0.74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0.55000000000000004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.09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3.8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.25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.14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1.63999999999999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.4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.15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1.8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7.66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.2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8.85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.37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7.96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4.73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.15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.2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3.67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.25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.42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.4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.15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.47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1.8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6.6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8.65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4.72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1.8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3.5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4.97999999999999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.13999999999999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.42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.12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4.94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0.77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0.9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0.7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3.61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.05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1.65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.33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.45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.07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8.57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5.69999999999999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.23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1.96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.18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09.53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4.6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2.75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.26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39.630000000000003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5.98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.2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1.51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.36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1.99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5.5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.03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0.6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.12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99999999999999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.4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.33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.1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0.5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.3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8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30000000000000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0.82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.49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7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s v="N/A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s v="N/A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0.75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19.760000000000002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4.9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.38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s v="N/A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.36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.2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.3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7.73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.33000000000001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.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1.87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.2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.05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.27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.13999999999999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3.6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.25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2.68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2.81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.3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1.67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5.7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.2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5.98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.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8.64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.27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.49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.26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0.7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.3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3.67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.09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.01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.47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.33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.49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.15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.35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1.6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.1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.36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.41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.09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.41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8.7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6.63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4.81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.4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.11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.2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3.6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.35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.13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1.89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.3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3.85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09.68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.14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.43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6.52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.16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2.58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.42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.13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0.5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s v="N/A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.02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.23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.2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.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s v="N/A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.2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.1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.1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.33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.36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s v="N/A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s v="N/A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80000000000000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s v="N/A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1.95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s v="N/A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1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9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.1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0.77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6.9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1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.01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0000000000000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s v="N/A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s v="N/A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s v="N/A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s v="N/A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s v="N/A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.02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s v="N/A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s v="N/A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.01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s v="N/A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s v="N/A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0.86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0.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s v="N/A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s v="N/A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s v="N/A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s v="N/A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.24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8.52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7.66999999999999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.19999999999999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.41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7.8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.08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.37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.42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.13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3.8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8.6999999999999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0.52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.27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8.67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1.55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.3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1.6099999999999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.38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.04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.1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0.7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s v="N/A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40000000000000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.24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s v="N/A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s v="N/A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0.86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0.75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s v="N/A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s v="N/A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s v="N/A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.01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.25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.04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.33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.45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7.89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7.94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3.58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.4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0.76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3.6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.04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1.79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8.77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.02000000000001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.48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.19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8.66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1.97999999999999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.37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.36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.47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6.81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8.97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4.84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.01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.33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.44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1.57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0.68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4.83000000000001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5.9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.02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.13999999999999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7.73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.43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.31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79.9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2.6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5.99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7.87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.03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.44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s v="N/A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.03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8.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s v="N/A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.47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s v="N/A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.1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s v="N/A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s v="N/A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s v="N/A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.13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7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.33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0.67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s v="N/A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2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.1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.25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2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3.6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s v="N/A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.4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0.66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8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6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2.91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0.55000000000000004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0.8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0.84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s v="N/A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0.5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3000000000000007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.08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s v="N/A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s v="N/A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.01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s v="N/A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s v="N/A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.23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s v="N/A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.01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0.5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.28000000000000003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1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s v="N/A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.13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s v="N/A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.25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.17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.03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.11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0.69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.11000000000001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.25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.33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1.8500000000000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.13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1.5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2.7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.13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.2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5.86000000000001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.07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.33000000000001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.2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1.7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.07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.33000000000001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.19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0.93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3.67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.2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5.91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1.63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0.5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.3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3.56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3.8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69.86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.4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4.7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09.5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0.8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.2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4.72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.26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0.59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1.55000000000001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0.75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0.67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.23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19.91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2.87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.33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4.93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.22999999999999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2.8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3.75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2.51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2.64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.41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.46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0.88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6.85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2.64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39.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2.6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0.67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2.94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.1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1.7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.41999999999999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.33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1.67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.4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7.5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.42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s v="N/A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1.71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.13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2.86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.36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.25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.3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.4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.47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7.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.05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1.71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s v="N/A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.21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s v="N/A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0000000000000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.0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.2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.01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.099999999999994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s v="N/A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s v="N/A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s v="N/A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600000000000003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0.68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0.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s v="N/A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7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7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.22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5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2.7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.21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0.88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3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s v="N/A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.03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0.57999999999999996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.18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3.78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.03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.400000000000006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s v="N/A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s v="N/A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s v="N/A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s v="N/A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s v="N/A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.02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0.73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.25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.4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.1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s v="N/A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0.83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8.75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.42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.45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.01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.1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4.96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29.94999999999999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.49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1.6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2.9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.17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0.53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2.8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4.7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6.6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.44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1.91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19.600000000000001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.47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s v="N/A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5.72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6.51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.3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5.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5.92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.099999999999994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3.56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.24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39.74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5.7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.49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3.69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39.76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.22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7.63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.33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0.5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6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7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.12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.08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8.74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.05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7.55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3.6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5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.45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3.85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.49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0.8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.17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.4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6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.06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.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0.86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0000000000000007E-2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.31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s v="N/A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.18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s v="N/A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4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.33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s v="N/A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4.88999999999999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5.8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.07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.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0.66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.16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6.68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1.53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2.86000000000001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2.5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.05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.34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6.83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.15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.3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8.8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1.75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.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.01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.4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7.93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0.88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.3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.33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1.5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.08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6.9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1.88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.1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.06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.25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8.75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1.83000000000001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.47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s v="N/A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.4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2.89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0.5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.05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7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s v="N/A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.31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1.78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.45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.02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0.5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s v="N/A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s v="N/A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s v="N/A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.12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.079999999999998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2.68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0.9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4.8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.1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.33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.08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.17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.08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6.6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4.58000000000001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5.55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6.6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4.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1.7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3.95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.46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4.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.33000000000001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.36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7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6.6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.1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.17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2.76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.28000000000000003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.11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.4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.02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.3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3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1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0.5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2.57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.4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.0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6.80000000000001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5.55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0.8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.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.33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.38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.3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.14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.31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0.6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6.99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.43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3.62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.4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6.52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.25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5.93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0.7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0.92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.12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.44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.2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.06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.02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49.75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0.63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.21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0.52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.44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.47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5.95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8.95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8.6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.02999999999997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7.5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5.57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6.72999999999999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7.9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.3800000000001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2.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6.88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59.58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.27999999999997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6.74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.13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4.97000000000003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.08000000000004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1.8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.02999999999997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.48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6.83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.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8.71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6.6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.33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6.8499999999999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4.9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4.82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8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s v="N/A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3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.15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9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.05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.47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.42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6.9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.13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s v="N/A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s v="N/A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s v="N/A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s v="N/A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.2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0.76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2.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.13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6.79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.42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3.68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7.84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5.71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.0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.16000000000003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.05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19.56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4.9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4.91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3.78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1.54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.1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.24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4.91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.33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.10000000000002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.14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.46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.3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.15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.47999999999999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.25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.17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.2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.24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.35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.19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8.68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6.82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.04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1.66999999999999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.48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0.5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.22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.17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1.86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3.53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.21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.21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.18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.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.33000000000001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.19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.27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.36000000000001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.05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.02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3.59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.42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.44999999999999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.23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.2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.46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.4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7.92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4.98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.05000000000001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.17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.22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8.6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6.8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.22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.41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.33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0.73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0.73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2.6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2.5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.37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.35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5.51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.2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.17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7.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4.57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0.73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.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.33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3.53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0.7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3.53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5.51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.4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.04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.47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.28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.47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0.54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1.67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.33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.37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6.66999999999999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.25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.12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29.5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.05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7.73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.31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6.53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.35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6.5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4.86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4.7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5.67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0.9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7.75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4.61000000000001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0.75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0.88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0.56999999999999995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.39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.45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.05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8.84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.17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1.8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.2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.06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.41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2.8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2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.11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s v="N/A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.2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1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.43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.02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0.7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s v="N/A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0.8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.26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.17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.01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0.8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2999999999999998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7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.19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0.72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0.85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5.75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.27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.19999999999999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2.64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8.6399999999999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6.6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1.58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0.86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.08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6.93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2.98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.02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.12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8.6399999999999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.4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.18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.1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.16999999999996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.28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4.74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6.9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09.68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4.64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.18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.25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4.61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19.73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.24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.37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.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.33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3.8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.03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2.88999999999999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6.97999999999999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.15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2.72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.18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09.55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2.87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2.7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1.6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0.8000000000000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.43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5.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.38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2.5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.36000000000001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5.67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.19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2.8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1.5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.14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.12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2.6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5.8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.15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4.83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.46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.38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.49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.05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5.95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.1300000000001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5.8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.04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.32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.11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2.9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.4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.03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0.68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.4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.1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.02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.03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.12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.45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.21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8.77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.11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.44999999999999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.27999999999997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2.69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59.8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6.66000000000003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2.71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.14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6.5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.1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6.92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79.5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.15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5.55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.03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8.5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.27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0.53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2.6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1.64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.25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.08999999999997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6.6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.36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19.6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7.77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5.82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.0800000000000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0.7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3.80000000000001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3.58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.33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0.86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.22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.37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.07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19.98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.1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.4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.07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2.8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.25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.24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.08000000000001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.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.07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0.6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.07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.17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.25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3.6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0.65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.36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0.7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.23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6.76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6.66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.3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6.6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8.84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.11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7.87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5.84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6.9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2.6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.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.06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7.7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8.66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.119999999999997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5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0.73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0.72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.09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.45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5.92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.4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.31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.31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.17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1.95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.27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0.73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0.66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.14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.20999999999998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5.78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s v="N/A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s v="N/A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.1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s v="N/A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7.0000000000000007E-2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5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.39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s v="N/A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s v="N/A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0.56999999999999995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s v="N/A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s v="N/A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0000000000000007E-2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0.69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s v="N/A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s v="N/A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s v="N/A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4.68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.04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s v="N/A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8.57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s v="N/A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s v="N/A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s v="N/A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0.52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.25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s v="N/A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.33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s v="N/A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.01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.05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s v="N/A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0.88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s v="N/A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s v="N/A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s v="N/A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.37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6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0.8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s v="N/A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0.68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.19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s v="N/A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.13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s v="N/A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.05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.06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s v="N/A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.2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s v="N/A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s v="N/A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s v="N/A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s v="N/A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0.72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.43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6.829999999999998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s v="N/A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2.52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.38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.26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.2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4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s v="N/A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0.6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s v="N/A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0.83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7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0.56000000000000005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.03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s v="N/A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.02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s v="N/A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4.83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.02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.2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.01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.03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s v="N/A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0.7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.01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s v="N/A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.1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.49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.04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s v="N/A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.33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s v="N/A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.2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7.8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5.94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2.51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8.6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2.8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7.9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.2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7.5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1.53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.4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3.5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4.69999999999999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0.85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0.87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.3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.18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.25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0.79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3.8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0.7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.25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.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.14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8.5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.22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3.67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.16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5.7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4.72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.02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.33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7.5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.44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2.91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.1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3.73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.32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.25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5.67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.05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6.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3.66999999999999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.4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.2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8.6999999999999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.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7.54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2.77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5.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2.6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.3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499999999999998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.08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s v="N/A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s v="N/A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s v="N/A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0.6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s v="N/A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s v="N/A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.15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s v="N/A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s v="N/A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s v="N/A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8.600000000000001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s v="N/A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2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s v="N/A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.04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s v="N/A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.4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.44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1.6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.33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2.95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.13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.25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.28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.4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.13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0.67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3.78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.02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.25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.4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.03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3.57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.4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0.82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.3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1.71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19.85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1.85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2.8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0.85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2.7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6.5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5.53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2.8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.35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5.5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.44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8.88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.25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.1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s v="N/A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0.75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s v="N/A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s v="N/A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s v="N/A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.27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0.5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0.84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.25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s v="N/A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s v="N/A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s v="N/A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s v="N/A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s v="N/A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s v="N/A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s v="N/A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.14000000000000001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0.6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0.6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0.5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s v="N/A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.17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.17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0000000000000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.01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s v="N/A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.17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s v="N/A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.17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3.59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7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.4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.08999999999997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.4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.22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.42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.05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7.7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3.93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3.8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.3300000000000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0.64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1.76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.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69.77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4.53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7.6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.39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.4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3.65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5.88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.18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.42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6.66999999999996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.37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7.74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7.9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4.67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.01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4.62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.02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.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.2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1.73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5.67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s v="N/A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3.56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499999999999998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0.5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2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0.88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.1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0.6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7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0.89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1.5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.05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.03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.44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8.739999999999998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.09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.1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2.9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6.8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4.6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.4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.14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.30000000000001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0.67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0.7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.13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2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.34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.19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7.5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2.84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9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.38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7.510000000000002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.01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.33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0.86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0.69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.3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.24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399999999999999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.02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s v="N/A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s v="N/A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.15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0.73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.05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0.7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0.8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.47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.35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.33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s v="N/A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0.7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.18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.409999999999997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3.75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3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0.54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.3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0.84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.22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1.61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3.9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0.72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.38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.24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.3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4.62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19.98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.1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3.58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8.83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.12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2.54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.05000000000001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6.88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4.54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5.75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.21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1.83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.4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.29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.3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.25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7.54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.13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2.9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.0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7.94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.09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.3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.44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.24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s v="N/A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2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1.89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6.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100000000000000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s v="N/A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s v="N/A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.46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s v="N/A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.48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0.67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1.7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0.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s v="N/A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0.72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0.77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.23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99999999999999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s v="N/A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0.85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.31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.25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.41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s v="N/A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s v="N/A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.19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.25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.33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5.55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s v="N/A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.28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4.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4.68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7.84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19.7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2.5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.17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.33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2.5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7.6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0.57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.2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5.5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2.65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.4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6.63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.19999999999999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1.83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7.95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.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.24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.4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.2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.27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.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7.5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7.73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1.57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.03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4.8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6.92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.3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7.75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.25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.38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6.52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0.67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4.72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.26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.1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7.7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.25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.43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s v="N/A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s v="N/A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1.55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s v="N/A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s v="N/A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.2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9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s v="N/A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s v="N/A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1.7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7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19.739999999999998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s v="N/A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.43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.04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s v="N/A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0.9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.16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.01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0.89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7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s v="N/A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.119999999999997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2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.04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s v="N/A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0.83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.26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.3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s v="N/A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3.6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.07999999999999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.41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2.5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.17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s v="N/A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.07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0.5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s v="N/A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6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0.83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s v="N/A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1.91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0.8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.02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0.78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7.77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2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.08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.01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6.5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.06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.02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.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4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1.85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.24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6.84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.2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.45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0.8300000000000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.07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0.92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.1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2.76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0.89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.33000000000001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.38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2.88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.24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.43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s v="N/A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s v="N/A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.1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9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s v="N/A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99999999999994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.15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s v="N/A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59.58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6.73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7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s v="N/A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s v="N/A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s v="N/A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09.62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1.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6.85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0.7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3.63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3.92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2.5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.16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.3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4.8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.13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.43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3.57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.47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.4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.17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8.93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.06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6.54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.35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1.65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5.5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.4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6.54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.29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4.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.3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7.75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4.96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1.94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3.73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.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8.8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8.7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8.51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.17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2.82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.5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7.75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.17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19.76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3.67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.13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6.96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.1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.18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2.61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5.84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0.7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.23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0.57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.02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0.88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.42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.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.33000000000001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.44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.02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09.68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6.69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.2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6.53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2.54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8.7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6.73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.2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0.5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8.71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7.5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.48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.01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.34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2.71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0.85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.4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6.6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3.63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.15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.4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s v="N/A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.01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s v="N/A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s v="N/A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.02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1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.15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s v="N/A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6.84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19.57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.29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.04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1.99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7.0000000000000007E-2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.1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4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59.78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.02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.02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.09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.06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.48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.12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0.84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.02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.21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s v="N/A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.28000000000000003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1.58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.25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0.63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.19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.42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5.92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2.75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.03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.34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8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.149999999999999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1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3.9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.23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.11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.27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29.63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.36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0999999999999996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19.760000000000002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.05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.03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.04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6.64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4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s v="N/A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.33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.1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.31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.05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.01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0.67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.29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.150000000000006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s v="N/A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6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s v="N/A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8.61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0.8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5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5.73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.03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2.5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0.85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7.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s v="N/A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4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0.96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1.6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4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s v="N/A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.400000000000006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s v="N/A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0.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7.53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.16999999999999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.4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5.95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5.58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2.9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8.5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1.8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.47999999999999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1.53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.1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.15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.15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6.76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2.66999999999999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.22999999999999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.17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.2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.01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.25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8.81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.13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09.56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4.84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.4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1.73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.16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19.75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0.89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.21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.19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.29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.33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s v="N/A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3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1.74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s v="N/A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.14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.06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.45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.37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.16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4.52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s v="N/A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s v="N/A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.3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3.5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.32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5.77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19.74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.25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.12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.13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.35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.05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.02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.1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.11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0.84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.4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4.8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09.52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.03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.35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.17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.34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7.87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09.88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.19999999999999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8.8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.39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.21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0.6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0.79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.3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5.92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0.57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.31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.3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2.84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2.94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.3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.22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5.8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0.79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4.93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1.55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0.73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7.82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1.83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.26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.06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.3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.21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.17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.24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.45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.04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.17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.28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.1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1.5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1.67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.43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.4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.32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.28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6.84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8.6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.4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.28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1.6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2.65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4.7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1.6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.1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1.77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.26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.04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.2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.14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.44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.33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2.86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.07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.07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1.73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.2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.16999999999999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.47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.39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5.8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4.52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.03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.33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6.68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.29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.43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.08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09.84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.04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.05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0.75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.09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.19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5.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.4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1.5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5.9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1.67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2.5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.38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.25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.38999999999999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6.8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.27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4.52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4.57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8.62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.32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.2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.18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.35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.16999999999999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1.67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.43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.44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.45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.29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.4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.43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.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7.52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1.93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.29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.4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2.99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.25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.38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.46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.42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5.93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8.67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4.6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3.9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7.73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8.5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3.5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.25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6.5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.01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.05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7.64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3.65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.43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.25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0.74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1.71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.01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6.8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3.8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4.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.4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5.8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.36000000000001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.33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.08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3.75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.41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1.86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09.77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7.57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.31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.1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3.6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8.5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3.57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3.5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19.6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0.88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6.55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.15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.1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3.58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2.97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.13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2.75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8.55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09.65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.26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5.55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5.9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.2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4.68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.22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2.6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5.5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.2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7.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09.76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0.63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.23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.19999999999999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.33000000000001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0.7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0.65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.3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.19999999999999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.3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.2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.38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.3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.14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1.78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.39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4.6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.05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.3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.33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2.85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7.87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2.66999999999999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8.8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.33000000000001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59.94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.2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0.6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.19999999999999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7.75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.2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2.7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7.5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.19999999999999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.27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6.86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.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8.7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.4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5.5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.3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0.67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.4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7.56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3.76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1.5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.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.33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0.56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.2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.39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2.67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.05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.35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0.75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.43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3.65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1.56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6.92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.15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8.96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.2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.19999999999999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.15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.33000000000001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.44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.44999999999999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19.67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.24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4.67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.4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.27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.41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1.9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4.8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1.83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.27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.42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.45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.04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3.5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.44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.4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8.8899999999999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.49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0.5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0.56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4.7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8.8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.48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.35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.07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2.8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.12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.33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.01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3.89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8.5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5.5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.12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.43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6.6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0.5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7.5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.06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.25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0.63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5.94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8.5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7.73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2.6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.1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.35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.05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0.67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2.8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.27000000000001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.4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.32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.30000000000001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.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0.8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6.8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4.8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8.92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.19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09.73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.1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4.93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2.67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1.83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s v="N/A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.03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.02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.24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5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.4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s v="N/A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0.87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5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s v="N/A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s v="N/A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.420000000000002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.1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6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.38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0.67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0.5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.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.2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5.82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0.75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0.67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.03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.43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.38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.16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.17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3.5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.19999999999999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09.55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0.86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1.53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3.63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8.75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2.9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2.5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.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2.77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1.9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.1999999999999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0.86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.07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5.7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.43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.25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.17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.33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7.96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.13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.43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.13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0.52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0.8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.2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.33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.17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.4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.34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.47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.33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.25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.15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3.72999999999999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1.5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.35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2.57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5.75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0.75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.4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4.52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0.8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.2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.04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2.55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8.71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0.75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.27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.41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s v="N/A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.47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.3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0.67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.43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.13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7.899999999999999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s v="N/A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s v="N/A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s v="N/A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8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3.52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.45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2.6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.34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29.63999999999999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.1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8.51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.33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.24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.02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.24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.46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2.65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6.75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7.65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.2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.2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.25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6.71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.19999999999999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.04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3.98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09.67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1.75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8.9199999999999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0.75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0.97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.29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0.67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7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s v="N/A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s v="N/A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.28000000000000003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59.66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7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89.67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199999999999996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2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s v="N/A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19.649999999999999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s v="N/A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7.0000000000000007E-2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.33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.25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1.73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09.55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0.95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.13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.24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.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.4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.33000000000001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4.54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.02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.42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.1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2.66999999999999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.2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.02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4.67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6.6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.03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2.5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.1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0.82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.25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00000000000006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1.94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.3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.49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1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.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.38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8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.08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.2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.03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.25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.02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.04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7.670000000000002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.01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s v="N/A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6.94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0.55000000000000004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2.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.2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5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7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s v="N/A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s v="N/A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s v="N/A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s v="N/A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2.79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.06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s v="N/A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.07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s v="N/A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s v="N/A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s v="N/A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s v="N/A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s v="N/A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.1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8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6.829999999999998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2.5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s v="N/A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1.55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7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0.63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7.600000000000001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2.56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4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0.83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8.83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s v="N/A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.03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1.53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.33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.3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7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.23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.40999999999999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.01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.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.33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s v="N/A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.28999999999999998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.2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8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4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s v="N/A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0000000000000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.03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.2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.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.02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7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s v="N/A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s v="N/A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.01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5.74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3.83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s v="N/A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.14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.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.1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.22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0.9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s v="N/A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5.64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s v="N/A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.25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7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s v="N/A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5.77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0.63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.1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s v="N/A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s v="N/A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.29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s v="N/A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.03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.049999999999997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.33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5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.42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s v="N/A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.25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0.6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.12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0.54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0000000000000007E-2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0.97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.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.099999999999994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s v="N/A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7.69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0.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4.799999999999997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.049999999999997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7.75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s v="N/A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.01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.25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6.5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s v="N/A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.2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6.510000000000002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.13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7.75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4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.05000000000000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.2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.01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.25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9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.19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6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s v="N/A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3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s v="N/A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.01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7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0.83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6.670000000000002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0.83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69.56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s v="N/A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s v="N/A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.05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s v="N/A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s v="N/A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3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5.7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6.85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.05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.43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.04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.25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.42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.21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s v="N/A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7.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.02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00000000000009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200000000000000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7.649999999999999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.08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7.0000000000000007E-2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s v="N/A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7.53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s v="N/A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7.62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.14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299999999999998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s v="N/A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.25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0.68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.17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0.9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.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6.5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s v="N/A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.4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6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6.73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8.8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s v="N/A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s v="N/A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.17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s v="N/A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5.74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1.69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.33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.28999999999999998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s v="N/A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0.8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2.7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.02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6.5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s v=" "/>
    <n v="1"/>
    <b v="0"/>
    <s v="theater/plays"/>
    <n v="2.67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.43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s v="N/A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s v="N/A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0000000000000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s v="N/A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s v="N/A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.4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.37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0.599999999999994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499999999999998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7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s v="N/A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8.67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.04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.2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3E037B-96BB-4452-A0A2-1888C1EE522A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4">
    <format dxfId="9">
      <pivotArea outline="0" collapsedLevelsAreSubtotals="1" fieldPosition="0">
        <references count="1">
          <reference field="5" count="0" selected="0"/>
        </references>
      </pivotArea>
    </format>
    <format dxfId="8">
      <pivotArea field="5" type="button" dataOnly="0" labelOnly="1" outline="0" axis="axisCol" fieldPosition="0"/>
    </format>
    <format dxfId="7">
      <pivotArea type="topRight" dataOnly="0" labelOnly="1" outline="0" fieldPosition="0"/>
    </format>
    <format dxfId="6">
      <pivotArea dataOnly="0" labelOnly="1" fieldPosition="0">
        <references count="1">
          <reference field="5" count="0"/>
        </references>
      </pivotArea>
    </format>
  </formats>
  <chartFormats count="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F9C746-B4E7-47E2-BF5B-53D1855666E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8979D2-31C5-46DE-85F1-9C25119859A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arent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B972A2-ED3E-45BF-9BF7-EC239E4CB6F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8" firstHeaderRow="1" firstDataRow="3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2">
    <field x="13"/>
    <field x="5"/>
  </colFields>
  <colItems count="5">
    <i>
      <x v="39"/>
      <x v="1"/>
    </i>
    <i r="1">
      <x v="2"/>
    </i>
    <i r="1">
      <x v="3"/>
    </i>
    <i t="default">
      <x v="39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1"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9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2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3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4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6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7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8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9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0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1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2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3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4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5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6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7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8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9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1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2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3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4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5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6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7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8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9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0"/>
          </reference>
        </references>
      </pivotArea>
    </chartFormat>
    <chartFormat chart="0" format="10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9"/>
          </reference>
        </references>
      </pivotArea>
    </chartFormat>
    <chartFormat chart="0" format="10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9"/>
          </reference>
        </references>
      </pivotArea>
    </chartFormat>
    <chartFormat chart="0" format="10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9"/>
          </reference>
        </references>
      </pivotArea>
    </chartFormat>
    <chartFormat chart="0" format="10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40"/>
          </reference>
        </references>
      </pivotArea>
    </chartFormat>
    <chartFormat chart="0" format="10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40"/>
          </reference>
        </references>
      </pivotArea>
    </chartFormat>
    <chartFormat chart="0" format="10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40"/>
          </reference>
        </references>
      </pivotArea>
    </chartFormat>
    <chartFormat chart="0" format="10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40"/>
          </reference>
        </references>
      </pivotArea>
    </chartFormat>
    <chartFormat chart="0" format="10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8"/>
          </reference>
        </references>
      </pivotArea>
    </chartFormat>
    <chartFormat chart="0" format="10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9"/>
          </reference>
        </references>
      </pivotArea>
    </chartFormat>
    <chartFormat chart="0" format="1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0"/>
          </reference>
        </references>
      </pivotArea>
    </chartFormat>
    <chartFormat chart="0" format="1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1"/>
          </reference>
        </references>
      </pivotArea>
    </chartFormat>
    <chartFormat chart="0" format="1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2"/>
          </reference>
        </references>
      </pivotArea>
    </chartFormat>
    <chartFormat chart="0" format="1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3"/>
          </reference>
        </references>
      </pivotArea>
    </chartFormat>
    <chartFormat chart="0" format="1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4"/>
          </reference>
        </references>
      </pivotArea>
    </chartFormat>
    <chartFormat chart="0" format="1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5"/>
          </reference>
        </references>
      </pivotArea>
    </chartFormat>
    <chartFormat chart="0" format="1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5"/>
          </reference>
        </references>
      </pivotArea>
    </chartFormat>
    <chartFormat chart="0" format="1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6"/>
          </reference>
        </references>
      </pivotArea>
    </chartFormat>
    <chartFormat chart="0" format="1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6"/>
          </reference>
        </references>
      </pivotArea>
    </chartFormat>
    <chartFormat chart="0" format="1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7"/>
          </reference>
        </references>
      </pivotArea>
    </chartFormat>
    <chartFormat chart="0" format="1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8"/>
          </reference>
        </references>
      </pivotArea>
    </chartFormat>
    <chartFormat chart="0" format="1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9"/>
          </reference>
        </references>
      </pivotArea>
    </chartFormat>
    <chartFormat chart="0" format="1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0"/>
          </reference>
        </references>
      </pivotArea>
    </chartFormat>
    <chartFormat chart="0" format="1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1"/>
          </reference>
        </references>
      </pivotArea>
    </chartFormat>
    <chartFormat chart="0" format="1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2"/>
          </reference>
        </references>
      </pivotArea>
    </chartFormat>
    <chartFormat chart="0" format="1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3"/>
          </reference>
        </references>
      </pivotArea>
    </chartFormat>
    <chartFormat chart="0" format="1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4"/>
          </reference>
        </references>
      </pivotArea>
    </chartFormat>
    <chartFormat chart="0" format="1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4"/>
          </reference>
        </references>
      </pivotArea>
    </chartFormat>
    <chartFormat chart="0" format="1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5"/>
          </reference>
        </references>
      </pivotArea>
    </chartFormat>
    <chartFormat chart="0" format="1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6"/>
          </reference>
        </references>
      </pivotArea>
    </chartFormat>
    <chartFormat chart="0" format="1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7"/>
          </reference>
        </references>
      </pivotArea>
    </chartFormat>
    <chartFormat chart="0" format="1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8"/>
          </reference>
        </references>
      </pivotArea>
    </chartFormat>
    <chartFormat chart="0" format="1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9"/>
          </reference>
        </references>
      </pivotArea>
    </chartFormat>
    <chartFormat chart="0" format="1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0"/>
          </reference>
        </references>
      </pivotArea>
    </chartFormat>
    <chartFormat chart="0" format="1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1"/>
          </reference>
        </references>
      </pivotArea>
    </chartFormat>
    <chartFormat chart="0" format="1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1"/>
          </reference>
        </references>
      </pivotArea>
    </chartFormat>
    <chartFormat chart="0" format="1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2"/>
          </reference>
        </references>
      </pivotArea>
    </chartFormat>
    <chartFormat chart="0" format="1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3"/>
          </reference>
        </references>
      </pivotArea>
    </chartFormat>
    <chartFormat chart="0" format="1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4"/>
          </reference>
        </references>
      </pivotArea>
    </chartFormat>
    <chartFormat chart="0" format="1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4"/>
          </reference>
        </references>
      </pivotArea>
    </chartFormat>
    <chartFormat chart="0" format="1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5"/>
          </reference>
        </references>
      </pivotArea>
    </chartFormat>
    <chartFormat chart="0" format="1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5"/>
          </reference>
        </references>
      </pivotArea>
    </chartFormat>
    <chartFormat chart="0" format="1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5"/>
          </reference>
        </references>
      </pivotArea>
    </chartFormat>
    <chartFormat chart="0" format="1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6"/>
          </reference>
        </references>
      </pivotArea>
    </chartFormat>
    <chartFormat chart="0" format="1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6"/>
          </reference>
        </references>
      </pivotArea>
    </chartFormat>
    <chartFormat chart="0" format="1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6"/>
          </reference>
        </references>
      </pivotArea>
    </chartFormat>
    <chartFormat chart="0" format="1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7"/>
          </reference>
        </references>
      </pivotArea>
    </chartFormat>
    <chartFormat chart="0" format="1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7"/>
          </reference>
        </references>
      </pivotArea>
    </chartFormat>
    <chartFormat chart="0" format="1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8"/>
          </reference>
        </references>
      </pivotArea>
    </chartFormat>
    <chartFormat chart="0" format="1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8"/>
          </reference>
        </references>
      </pivotArea>
    </chartFormat>
    <chartFormat chart="0" format="1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22" sqref="D122"/>
    </sheetView>
  </sheetViews>
  <sheetFormatPr defaultColWidth="8.85546875" defaultRowHeight="15" x14ac:dyDescent="0.25"/>
  <cols>
    <col min="2" max="2" width="38.42578125" style="11" customWidth="1"/>
    <col min="3" max="3" width="40.28515625" style="3" customWidth="1"/>
    <col min="4" max="4" width="18.4257812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style="9" hidden="1" customWidth="1"/>
    <col min="10" max="10" width="17.85546875" style="9" hidden="1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1.42578125" customWidth="1"/>
    <col min="16" max="16" width="23.7109375" style="17" bestFit="1" customWidth="1"/>
    <col min="17" max="17" width="21.7109375" bestFit="1" customWidth="1"/>
    <col min="18" max="18" width="18.5703125" bestFit="1" customWidth="1"/>
    <col min="19" max="20" width="28.7109375" customWidth="1"/>
    <col min="21" max="21" width="15.5703125" customWidth="1"/>
    <col min="22" max="22" width="32.42578125" bestFit="1" customWidth="1"/>
  </cols>
  <sheetData>
    <row r="1" spans="1:22" x14ac:dyDescent="0.25">
      <c r="A1" s="1" t="s">
        <v>0</v>
      </c>
      <c r="B1" s="10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8" t="s">
        <v>8257</v>
      </c>
      <c r="J1" s="8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6" t="s">
        <v>8306</v>
      </c>
      <c r="Q1" s="12" t="s">
        <v>8357</v>
      </c>
      <c r="R1" s="12" t="s">
        <v>8358</v>
      </c>
      <c r="S1" s="12" t="s">
        <v>8367</v>
      </c>
      <c r="T1" s="12" t="s">
        <v>8368</v>
      </c>
      <c r="U1" s="12" t="s">
        <v>8381</v>
      </c>
      <c r="V1" s="12"/>
    </row>
    <row r="2" spans="1:22" ht="60" x14ac:dyDescent="0.25">
      <c r="A2">
        <v>0</v>
      </c>
      <c r="B2" s="3" t="s">
        <v>8402</v>
      </c>
      <c r="C2" s="3" t="s">
        <v>4110</v>
      </c>
      <c r="D2" s="5">
        <v>8500</v>
      </c>
      <c r="E2" s="7">
        <v>11633</v>
      </c>
      <c r="F2" t="s">
        <v>8217</v>
      </c>
      <c r="G2" t="s">
        <v>8222</v>
      </c>
      <c r="H2" t="s">
        <v>8244</v>
      </c>
      <c r="I2" s="9">
        <v>1437620400</v>
      </c>
      <c r="J2" s="9">
        <v>1434931811</v>
      </c>
      <c r="K2" t="b">
        <v>0</v>
      </c>
      <c r="L2">
        <v>182</v>
      </c>
      <c r="M2" t="b">
        <v>1</v>
      </c>
      <c r="N2" t="s">
        <v>8262</v>
      </c>
      <c r="O2">
        <f>IFERROR(ROUND(E2/D2*100,2),0)</f>
        <v>136.86000000000001</v>
      </c>
      <c r="P2" s="17">
        <f>IFERROR(ROUND(E2/L2,2),"N/A")</f>
        <v>63.92</v>
      </c>
      <c r="Q2" s="13" t="s">
        <v>8307</v>
      </c>
      <c r="R2" t="s">
        <v>8308</v>
      </c>
      <c r="S2" s="18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2" ht="30" x14ac:dyDescent="0.25">
      <c r="A3">
        <v>1</v>
      </c>
      <c r="B3" s="11" t="s">
        <v>2</v>
      </c>
      <c r="C3" s="3" t="s">
        <v>4111</v>
      </c>
      <c r="D3" s="5">
        <v>10275</v>
      </c>
      <c r="E3" s="7">
        <v>14653</v>
      </c>
      <c r="F3" t="s">
        <v>8217</v>
      </c>
      <c r="G3" t="s">
        <v>8222</v>
      </c>
      <c r="H3" t="s">
        <v>8244</v>
      </c>
      <c r="I3" s="9">
        <v>1488464683</v>
      </c>
      <c r="J3" s="9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ref="O3:O66" si="0">IFERROR(ROUND(E3/D3*100,2),0)</f>
        <v>142.61000000000001</v>
      </c>
      <c r="P3" s="17">
        <f t="shared" ref="P3:P66" si="1">IFERROR(ROUND(E3/L3,2),"N/A")</f>
        <v>185.48</v>
      </c>
      <c r="Q3" s="13" t="s">
        <v>8307</v>
      </c>
      <c r="R3" t="s">
        <v>8308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>
        <f t="shared" ref="U3:U66" si="4">YEAR(S3)</f>
        <v>2017</v>
      </c>
    </row>
    <row r="4" spans="1:22" ht="45" x14ac:dyDescent="0.25">
      <c r="A4">
        <v>2</v>
      </c>
      <c r="B4" s="11" t="s">
        <v>3</v>
      </c>
      <c r="C4" s="3" t="s">
        <v>4112</v>
      </c>
      <c r="D4" s="5">
        <v>500</v>
      </c>
      <c r="E4" s="7">
        <v>525</v>
      </c>
      <c r="F4" t="s">
        <v>8217</v>
      </c>
      <c r="G4" t="s">
        <v>8223</v>
      </c>
      <c r="H4" t="s">
        <v>8245</v>
      </c>
      <c r="I4" s="9">
        <v>1455555083</v>
      </c>
      <c r="J4" s="9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 s="17">
        <f t="shared" si="1"/>
        <v>15</v>
      </c>
      <c r="Q4" s="13" t="s">
        <v>8307</v>
      </c>
      <c r="R4" t="s">
        <v>8308</v>
      </c>
      <c r="S4" s="18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2" ht="30" x14ac:dyDescent="0.25">
      <c r="A5">
        <v>3</v>
      </c>
      <c r="B5" s="11" t="s">
        <v>4</v>
      </c>
      <c r="C5" s="3" t="s">
        <v>4113</v>
      </c>
      <c r="D5" s="5">
        <v>10000</v>
      </c>
      <c r="E5" s="7">
        <v>10390</v>
      </c>
      <c r="F5" t="s">
        <v>8217</v>
      </c>
      <c r="G5" t="s">
        <v>8222</v>
      </c>
      <c r="H5" t="s">
        <v>8244</v>
      </c>
      <c r="I5" s="9">
        <v>1407414107</v>
      </c>
      <c r="J5" s="9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103.9</v>
      </c>
      <c r="P5" s="17">
        <f t="shared" si="1"/>
        <v>69.27</v>
      </c>
      <c r="Q5" s="13" t="s">
        <v>8307</v>
      </c>
      <c r="R5" t="s">
        <v>8308</v>
      </c>
      <c r="S5" s="18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2" ht="60" x14ac:dyDescent="0.25">
      <c r="A6">
        <v>4</v>
      </c>
      <c r="B6" s="11" t="s">
        <v>5</v>
      </c>
      <c r="C6" s="3" t="s">
        <v>4114</v>
      </c>
      <c r="D6" s="5">
        <v>44000</v>
      </c>
      <c r="E6" s="7">
        <v>54116.28</v>
      </c>
      <c r="F6" t="s">
        <v>8217</v>
      </c>
      <c r="G6" t="s">
        <v>8222</v>
      </c>
      <c r="H6" t="s">
        <v>8244</v>
      </c>
      <c r="I6" s="9">
        <v>1450555279</v>
      </c>
      <c r="J6" s="9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122.99</v>
      </c>
      <c r="P6" s="17">
        <f t="shared" si="1"/>
        <v>190.55</v>
      </c>
      <c r="Q6" s="13" t="s">
        <v>8307</v>
      </c>
      <c r="R6" t="s">
        <v>8308</v>
      </c>
      <c r="S6" s="18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2" ht="45" x14ac:dyDescent="0.25">
      <c r="A7">
        <v>5</v>
      </c>
      <c r="B7" s="11" t="s">
        <v>6</v>
      </c>
      <c r="C7" s="3" t="s">
        <v>4115</v>
      </c>
      <c r="D7" s="5">
        <v>3999</v>
      </c>
      <c r="E7" s="7">
        <v>4390</v>
      </c>
      <c r="F7" t="s">
        <v>8217</v>
      </c>
      <c r="G7" t="s">
        <v>8222</v>
      </c>
      <c r="H7" t="s">
        <v>8244</v>
      </c>
      <c r="I7" s="9">
        <v>1469770500</v>
      </c>
      <c r="J7" s="9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109.78</v>
      </c>
      <c r="P7" s="17">
        <f t="shared" si="1"/>
        <v>93.4</v>
      </c>
      <c r="Q7" s="13" t="s">
        <v>8307</v>
      </c>
      <c r="R7" t="s">
        <v>8308</v>
      </c>
      <c r="S7" s="18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2" ht="60" x14ac:dyDescent="0.25">
      <c r="A8">
        <v>6</v>
      </c>
      <c r="B8" s="11" t="s">
        <v>7</v>
      </c>
      <c r="C8" s="3" t="s">
        <v>4116</v>
      </c>
      <c r="D8" s="5">
        <v>8000</v>
      </c>
      <c r="E8" s="7">
        <v>8519</v>
      </c>
      <c r="F8" t="s">
        <v>8217</v>
      </c>
      <c r="G8" t="s">
        <v>8222</v>
      </c>
      <c r="H8" t="s">
        <v>8244</v>
      </c>
      <c r="I8" s="9">
        <v>1402710250</v>
      </c>
      <c r="J8" s="9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106.49</v>
      </c>
      <c r="P8" s="17">
        <f t="shared" si="1"/>
        <v>146.88</v>
      </c>
      <c r="Q8" s="13" t="s">
        <v>8307</v>
      </c>
      <c r="R8" t="s">
        <v>8308</v>
      </c>
      <c r="S8" s="18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2" ht="60" x14ac:dyDescent="0.25">
      <c r="A9">
        <v>7</v>
      </c>
      <c r="B9" s="11" t="s">
        <v>8</v>
      </c>
      <c r="C9" s="3" t="s">
        <v>4117</v>
      </c>
      <c r="D9" s="5">
        <v>9000</v>
      </c>
      <c r="E9" s="7">
        <v>9110</v>
      </c>
      <c r="F9" t="s">
        <v>8217</v>
      </c>
      <c r="G9" t="s">
        <v>8222</v>
      </c>
      <c r="H9" t="s">
        <v>8244</v>
      </c>
      <c r="I9" s="9">
        <v>1467680867</v>
      </c>
      <c r="J9" s="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101.22</v>
      </c>
      <c r="P9" s="17">
        <f t="shared" si="1"/>
        <v>159.82</v>
      </c>
      <c r="Q9" s="13" t="s">
        <v>8307</v>
      </c>
      <c r="R9" t="s">
        <v>8308</v>
      </c>
      <c r="S9" s="18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2" ht="30" x14ac:dyDescent="0.25">
      <c r="A10">
        <v>8</v>
      </c>
      <c r="B10" s="11" t="s">
        <v>9</v>
      </c>
      <c r="C10" s="3" t="s">
        <v>4118</v>
      </c>
      <c r="D10" s="5">
        <v>3500</v>
      </c>
      <c r="E10" s="7">
        <v>3501.52</v>
      </c>
      <c r="F10" t="s">
        <v>8217</v>
      </c>
      <c r="G10" t="s">
        <v>8222</v>
      </c>
      <c r="H10" t="s">
        <v>8244</v>
      </c>
      <c r="I10" s="9">
        <v>1460754000</v>
      </c>
      <c r="J10" s="9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100.04</v>
      </c>
      <c r="P10" s="17">
        <f t="shared" si="1"/>
        <v>291.79000000000002</v>
      </c>
      <c r="Q10" s="13" t="s">
        <v>8307</v>
      </c>
      <c r="R10" t="s">
        <v>8308</v>
      </c>
      <c r="S10" s="18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2" ht="45" x14ac:dyDescent="0.25">
      <c r="A11">
        <v>9</v>
      </c>
      <c r="B11" s="11" t="s">
        <v>10</v>
      </c>
      <c r="C11" s="3" t="s">
        <v>4119</v>
      </c>
      <c r="D11" s="5">
        <v>500</v>
      </c>
      <c r="E11" s="7">
        <v>629.99</v>
      </c>
      <c r="F11" t="s">
        <v>8217</v>
      </c>
      <c r="G11" t="s">
        <v>8222</v>
      </c>
      <c r="H11" t="s">
        <v>8244</v>
      </c>
      <c r="I11" s="9">
        <v>1460860144</v>
      </c>
      <c r="J11" s="9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 s="17">
        <f t="shared" si="1"/>
        <v>31.5</v>
      </c>
      <c r="Q11" s="13" t="s">
        <v>8307</v>
      </c>
      <c r="R11" t="s">
        <v>8308</v>
      </c>
      <c r="S11" s="18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2" ht="60" x14ac:dyDescent="0.25">
      <c r="A12">
        <v>10</v>
      </c>
      <c r="B12" s="11" t="s">
        <v>11</v>
      </c>
      <c r="C12" s="3" t="s">
        <v>4120</v>
      </c>
      <c r="D12" s="5">
        <v>3000</v>
      </c>
      <c r="E12" s="7">
        <v>3015</v>
      </c>
      <c r="F12" t="s">
        <v>8217</v>
      </c>
      <c r="G12" t="s">
        <v>8222</v>
      </c>
      <c r="H12" t="s">
        <v>8244</v>
      </c>
      <c r="I12" s="9">
        <v>1403660279</v>
      </c>
      <c r="J12" s="9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100.5</v>
      </c>
      <c r="P12" s="17">
        <f t="shared" si="1"/>
        <v>158.68</v>
      </c>
      <c r="Q12" s="13" t="s">
        <v>8307</v>
      </c>
      <c r="R12" t="s">
        <v>8308</v>
      </c>
      <c r="S12" s="18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2" ht="60" x14ac:dyDescent="0.25">
      <c r="A13">
        <v>11</v>
      </c>
      <c r="B13" s="11" t="s">
        <v>12</v>
      </c>
      <c r="C13" s="3" t="s">
        <v>4121</v>
      </c>
      <c r="D13" s="5">
        <v>5000</v>
      </c>
      <c r="E13" s="7">
        <v>6025</v>
      </c>
      <c r="F13" t="s">
        <v>8217</v>
      </c>
      <c r="G13" t="s">
        <v>8222</v>
      </c>
      <c r="H13" t="s">
        <v>8244</v>
      </c>
      <c r="I13" s="9">
        <v>1471834800</v>
      </c>
      <c r="J13" s="9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120.5</v>
      </c>
      <c r="P13" s="17">
        <f t="shared" si="1"/>
        <v>80.33</v>
      </c>
      <c r="Q13" s="13" t="s">
        <v>8307</v>
      </c>
      <c r="R13" t="s">
        <v>8308</v>
      </c>
      <c r="S13" s="18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2" ht="60" x14ac:dyDescent="0.25">
      <c r="A14">
        <v>12</v>
      </c>
      <c r="B14" s="11" t="s">
        <v>13</v>
      </c>
      <c r="C14" s="3" t="s">
        <v>4122</v>
      </c>
      <c r="D14" s="5">
        <v>30000</v>
      </c>
      <c r="E14" s="7">
        <v>49588</v>
      </c>
      <c r="F14" t="s">
        <v>8217</v>
      </c>
      <c r="G14" t="s">
        <v>8222</v>
      </c>
      <c r="H14" t="s">
        <v>8244</v>
      </c>
      <c r="I14" s="9">
        <v>1405479600</v>
      </c>
      <c r="J14" s="9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165.29</v>
      </c>
      <c r="P14" s="17">
        <f t="shared" si="1"/>
        <v>59.96</v>
      </c>
      <c r="Q14" s="13" t="s">
        <v>8307</v>
      </c>
      <c r="R14" t="s">
        <v>8308</v>
      </c>
      <c r="S14" s="18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2" ht="45" x14ac:dyDescent="0.25">
      <c r="A15">
        <v>13</v>
      </c>
      <c r="B15" s="11" t="s">
        <v>14</v>
      </c>
      <c r="C15" s="3" t="s">
        <v>4123</v>
      </c>
      <c r="D15" s="5">
        <v>3500</v>
      </c>
      <c r="E15" s="7">
        <v>5599</v>
      </c>
      <c r="F15" t="s">
        <v>8217</v>
      </c>
      <c r="G15" t="s">
        <v>8222</v>
      </c>
      <c r="H15" t="s">
        <v>8244</v>
      </c>
      <c r="I15" s="9">
        <v>1466713620</v>
      </c>
      <c r="J15" s="9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159.97</v>
      </c>
      <c r="P15" s="17">
        <f t="shared" si="1"/>
        <v>109.78</v>
      </c>
      <c r="Q15" s="13" t="s">
        <v>8307</v>
      </c>
      <c r="R15" t="s">
        <v>8308</v>
      </c>
      <c r="S15" s="18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2" ht="30" x14ac:dyDescent="0.25">
      <c r="A16">
        <v>14</v>
      </c>
      <c r="B16" s="11" t="s">
        <v>15</v>
      </c>
      <c r="C16" s="3" t="s">
        <v>4124</v>
      </c>
      <c r="D16" s="5">
        <v>6000</v>
      </c>
      <c r="E16" s="7">
        <v>6056</v>
      </c>
      <c r="F16" t="s">
        <v>8217</v>
      </c>
      <c r="G16" t="s">
        <v>8224</v>
      </c>
      <c r="H16" t="s">
        <v>8246</v>
      </c>
      <c r="I16" s="9">
        <v>1405259940</v>
      </c>
      <c r="J16" s="9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100.93</v>
      </c>
      <c r="P16" s="17">
        <f t="shared" si="1"/>
        <v>147.71</v>
      </c>
      <c r="Q16" s="13" t="s">
        <v>8307</v>
      </c>
      <c r="R16" t="s">
        <v>8308</v>
      </c>
      <c r="S16" s="18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11" t="s">
        <v>16</v>
      </c>
      <c r="C17" s="3" t="s">
        <v>4125</v>
      </c>
      <c r="D17" s="5">
        <v>2000</v>
      </c>
      <c r="E17" s="7">
        <v>2132</v>
      </c>
      <c r="F17" t="s">
        <v>8217</v>
      </c>
      <c r="G17" t="s">
        <v>8225</v>
      </c>
      <c r="H17" t="s">
        <v>8247</v>
      </c>
      <c r="I17" s="9">
        <v>1443384840</v>
      </c>
      <c r="J17" s="9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106.6</v>
      </c>
      <c r="P17" s="17">
        <f t="shared" si="1"/>
        <v>21.76</v>
      </c>
      <c r="Q17" s="13" t="s">
        <v>8307</v>
      </c>
      <c r="R17" t="s">
        <v>8308</v>
      </c>
      <c r="S17" s="18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11" t="s">
        <v>17</v>
      </c>
      <c r="C18" s="3" t="s">
        <v>4126</v>
      </c>
      <c r="D18" s="5">
        <v>12000</v>
      </c>
      <c r="E18" s="7">
        <v>12029</v>
      </c>
      <c r="F18" t="s">
        <v>8217</v>
      </c>
      <c r="G18" t="s">
        <v>8222</v>
      </c>
      <c r="H18" t="s">
        <v>8244</v>
      </c>
      <c r="I18" s="9">
        <v>1402896600</v>
      </c>
      <c r="J18" s="9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100.24</v>
      </c>
      <c r="P18" s="17">
        <f t="shared" si="1"/>
        <v>171.84</v>
      </c>
      <c r="Q18" s="13" t="s">
        <v>8307</v>
      </c>
      <c r="R18" t="s">
        <v>8308</v>
      </c>
      <c r="S18" s="18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11" t="s">
        <v>18</v>
      </c>
      <c r="C19" s="3" t="s">
        <v>4127</v>
      </c>
      <c r="D19" s="5">
        <v>1500</v>
      </c>
      <c r="E19" s="7">
        <v>1510</v>
      </c>
      <c r="F19" t="s">
        <v>8217</v>
      </c>
      <c r="G19" t="s">
        <v>8223</v>
      </c>
      <c r="H19" t="s">
        <v>8245</v>
      </c>
      <c r="I19" s="9">
        <v>1415126022</v>
      </c>
      <c r="J19" s="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100.67</v>
      </c>
      <c r="P19" s="17">
        <f t="shared" si="1"/>
        <v>41.94</v>
      </c>
      <c r="Q19" s="13" t="s">
        <v>8307</v>
      </c>
      <c r="R19" t="s">
        <v>8308</v>
      </c>
      <c r="S19" s="18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11" t="s">
        <v>19</v>
      </c>
      <c r="C20" s="3" t="s">
        <v>4128</v>
      </c>
      <c r="D20" s="5">
        <v>30000</v>
      </c>
      <c r="E20" s="7">
        <v>31896.33</v>
      </c>
      <c r="F20" t="s">
        <v>8217</v>
      </c>
      <c r="G20" t="s">
        <v>8222</v>
      </c>
      <c r="H20" t="s">
        <v>8244</v>
      </c>
      <c r="I20" s="9">
        <v>1410958856</v>
      </c>
      <c r="J20" s="9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106.32</v>
      </c>
      <c r="P20" s="17">
        <f t="shared" si="1"/>
        <v>93.26</v>
      </c>
      <c r="Q20" s="13" t="s">
        <v>8307</v>
      </c>
      <c r="R20" t="s">
        <v>8308</v>
      </c>
      <c r="S20" s="18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11" t="s">
        <v>20</v>
      </c>
      <c r="C21" s="3" t="s">
        <v>4129</v>
      </c>
      <c r="D21" s="5">
        <v>850</v>
      </c>
      <c r="E21" s="7">
        <v>1235</v>
      </c>
      <c r="F21" t="s">
        <v>8217</v>
      </c>
      <c r="G21" t="s">
        <v>8222</v>
      </c>
      <c r="H21" t="s">
        <v>8244</v>
      </c>
      <c r="I21" s="9">
        <v>1437420934</v>
      </c>
      <c r="J21" s="9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145.29</v>
      </c>
      <c r="P21" s="17">
        <f t="shared" si="1"/>
        <v>56.14</v>
      </c>
      <c r="Q21" s="13" t="s">
        <v>8307</v>
      </c>
      <c r="R21" t="s">
        <v>8308</v>
      </c>
      <c r="S21" s="18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11" t="s">
        <v>21</v>
      </c>
      <c r="C22" s="3" t="s">
        <v>4130</v>
      </c>
      <c r="D22" s="5">
        <v>2000</v>
      </c>
      <c r="E22" s="7">
        <v>2004</v>
      </c>
      <c r="F22" t="s">
        <v>8217</v>
      </c>
      <c r="G22" t="s">
        <v>8222</v>
      </c>
      <c r="H22" t="s">
        <v>8244</v>
      </c>
      <c r="I22" s="9">
        <v>1442167912</v>
      </c>
      <c r="J22" s="9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100.2</v>
      </c>
      <c r="P22" s="17">
        <f t="shared" si="1"/>
        <v>80.16</v>
      </c>
      <c r="Q22" s="13" t="s">
        <v>8307</v>
      </c>
      <c r="R22" t="s">
        <v>8308</v>
      </c>
      <c r="S22" s="18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11" t="s">
        <v>22</v>
      </c>
      <c r="C23" s="3" t="s">
        <v>4131</v>
      </c>
      <c r="D23" s="5">
        <v>18500</v>
      </c>
      <c r="E23" s="7">
        <v>20190</v>
      </c>
      <c r="F23" t="s">
        <v>8217</v>
      </c>
      <c r="G23" t="s">
        <v>8222</v>
      </c>
      <c r="H23" t="s">
        <v>8244</v>
      </c>
      <c r="I23" s="9">
        <v>1411743789</v>
      </c>
      <c r="J23" s="9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109.14</v>
      </c>
      <c r="P23" s="17">
        <f t="shared" si="1"/>
        <v>199.9</v>
      </c>
      <c r="Q23" s="13" t="s">
        <v>8307</v>
      </c>
      <c r="R23" t="s">
        <v>8308</v>
      </c>
      <c r="S23" s="18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11" t="s">
        <v>23</v>
      </c>
      <c r="C24" s="3" t="s">
        <v>4132</v>
      </c>
      <c r="D24" s="5">
        <v>350</v>
      </c>
      <c r="E24" s="7">
        <v>410</v>
      </c>
      <c r="F24" t="s">
        <v>8217</v>
      </c>
      <c r="G24" t="s">
        <v>8222</v>
      </c>
      <c r="H24" t="s">
        <v>8244</v>
      </c>
      <c r="I24" s="9">
        <v>1420099140</v>
      </c>
      <c r="J24" s="9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117.14</v>
      </c>
      <c r="P24" s="17">
        <f t="shared" si="1"/>
        <v>51.25</v>
      </c>
      <c r="Q24" s="13" t="s">
        <v>8307</v>
      </c>
      <c r="R24" t="s">
        <v>8308</v>
      </c>
      <c r="S24" s="18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11" t="s">
        <v>24</v>
      </c>
      <c r="C25" s="3" t="s">
        <v>4133</v>
      </c>
      <c r="D25" s="5">
        <v>2000</v>
      </c>
      <c r="E25" s="7">
        <v>2370</v>
      </c>
      <c r="F25" t="s">
        <v>8217</v>
      </c>
      <c r="G25" t="s">
        <v>8222</v>
      </c>
      <c r="H25" t="s">
        <v>8244</v>
      </c>
      <c r="I25" s="9">
        <v>1430407200</v>
      </c>
      <c r="J25" s="9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118.5</v>
      </c>
      <c r="P25" s="17">
        <f t="shared" si="1"/>
        <v>103.04</v>
      </c>
      <c r="Q25" s="13" t="s">
        <v>8307</v>
      </c>
      <c r="R25" t="s">
        <v>8308</v>
      </c>
      <c r="S25" s="18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11" t="s">
        <v>25</v>
      </c>
      <c r="C26" s="3" t="s">
        <v>4134</v>
      </c>
      <c r="D26" s="5">
        <v>35000</v>
      </c>
      <c r="E26" s="7">
        <v>38082.69</v>
      </c>
      <c r="F26" t="s">
        <v>8217</v>
      </c>
      <c r="G26" t="s">
        <v>8222</v>
      </c>
      <c r="H26" t="s">
        <v>8244</v>
      </c>
      <c r="I26" s="9">
        <v>1442345940</v>
      </c>
      <c r="J26" s="9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108.81</v>
      </c>
      <c r="P26" s="17">
        <f t="shared" si="1"/>
        <v>66.349999999999994</v>
      </c>
      <c r="Q26" s="13" t="s">
        <v>8307</v>
      </c>
      <c r="R26" t="s">
        <v>8308</v>
      </c>
      <c r="S26" s="18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11" t="s">
        <v>26</v>
      </c>
      <c r="C27" s="3" t="s">
        <v>4135</v>
      </c>
      <c r="D27" s="5">
        <v>600</v>
      </c>
      <c r="E27" s="7">
        <v>800</v>
      </c>
      <c r="F27" t="s">
        <v>8217</v>
      </c>
      <c r="G27" t="s">
        <v>8222</v>
      </c>
      <c r="H27" t="s">
        <v>8244</v>
      </c>
      <c r="I27" s="9">
        <v>1452299761</v>
      </c>
      <c r="J27" s="9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133.33000000000001</v>
      </c>
      <c r="P27" s="17">
        <f t="shared" si="1"/>
        <v>57.14</v>
      </c>
      <c r="Q27" s="13" t="s">
        <v>8307</v>
      </c>
      <c r="R27" t="s">
        <v>8308</v>
      </c>
      <c r="S27" s="18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11" t="s">
        <v>27</v>
      </c>
      <c r="C28" s="3" t="s">
        <v>4136</v>
      </c>
      <c r="D28" s="5">
        <v>1250</v>
      </c>
      <c r="E28" s="7">
        <v>1940</v>
      </c>
      <c r="F28" t="s">
        <v>8217</v>
      </c>
      <c r="G28" t="s">
        <v>8222</v>
      </c>
      <c r="H28" t="s">
        <v>8244</v>
      </c>
      <c r="I28" s="9">
        <v>1408278144</v>
      </c>
      <c r="J28" s="9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155.19999999999999</v>
      </c>
      <c r="P28" s="17">
        <f t="shared" si="1"/>
        <v>102.11</v>
      </c>
      <c r="Q28" s="13" t="s">
        <v>8307</v>
      </c>
      <c r="R28" t="s">
        <v>8308</v>
      </c>
      <c r="S28" s="18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11" t="s">
        <v>28</v>
      </c>
      <c r="C29" s="3" t="s">
        <v>4137</v>
      </c>
      <c r="D29" s="5">
        <v>20000</v>
      </c>
      <c r="E29" s="7">
        <v>22345</v>
      </c>
      <c r="F29" t="s">
        <v>8217</v>
      </c>
      <c r="G29" t="s">
        <v>8226</v>
      </c>
      <c r="H29" t="s">
        <v>8248</v>
      </c>
      <c r="I29" s="9">
        <v>1416113833</v>
      </c>
      <c r="J29" s="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111.73</v>
      </c>
      <c r="P29" s="17">
        <f t="shared" si="1"/>
        <v>148.97</v>
      </c>
      <c r="Q29" s="13" t="s">
        <v>8307</v>
      </c>
      <c r="R29" t="s">
        <v>8308</v>
      </c>
      <c r="S29" s="18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11" t="s">
        <v>29</v>
      </c>
      <c r="C30" s="3" t="s">
        <v>4138</v>
      </c>
      <c r="D30" s="5">
        <v>12000</v>
      </c>
      <c r="E30" s="7">
        <v>12042</v>
      </c>
      <c r="F30" t="s">
        <v>8217</v>
      </c>
      <c r="G30" t="s">
        <v>8222</v>
      </c>
      <c r="H30" t="s">
        <v>8244</v>
      </c>
      <c r="I30" s="9">
        <v>1450307284</v>
      </c>
      <c r="J30" s="9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100.35</v>
      </c>
      <c r="P30" s="17">
        <f t="shared" si="1"/>
        <v>169.61</v>
      </c>
      <c r="Q30" s="13" t="s">
        <v>8307</v>
      </c>
      <c r="R30" t="s">
        <v>8308</v>
      </c>
      <c r="S30" s="18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11" t="s">
        <v>30</v>
      </c>
      <c r="C31" s="3" t="s">
        <v>4139</v>
      </c>
      <c r="D31" s="5">
        <v>3000</v>
      </c>
      <c r="E31" s="7">
        <v>3700</v>
      </c>
      <c r="F31" t="s">
        <v>8217</v>
      </c>
      <c r="G31" t="s">
        <v>8223</v>
      </c>
      <c r="H31" t="s">
        <v>8245</v>
      </c>
      <c r="I31" s="9">
        <v>1406045368</v>
      </c>
      <c r="J31" s="9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123.33</v>
      </c>
      <c r="P31" s="17">
        <f t="shared" si="1"/>
        <v>31.62</v>
      </c>
      <c r="Q31" s="13" t="s">
        <v>8307</v>
      </c>
      <c r="R31" t="s">
        <v>8308</v>
      </c>
      <c r="S31" s="18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11" t="s">
        <v>31</v>
      </c>
      <c r="C32" s="3" t="s">
        <v>4140</v>
      </c>
      <c r="D32" s="5">
        <v>4000</v>
      </c>
      <c r="E32" s="7">
        <v>4051.99</v>
      </c>
      <c r="F32" t="s">
        <v>8217</v>
      </c>
      <c r="G32" t="s">
        <v>8222</v>
      </c>
      <c r="H32" t="s">
        <v>8244</v>
      </c>
      <c r="I32" s="9">
        <v>1408604515</v>
      </c>
      <c r="J32" s="9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101.3</v>
      </c>
      <c r="P32" s="17">
        <f t="shared" si="1"/>
        <v>76.45</v>
      </c>
      <c r="Q32" s="13" t="s">
        <v>8307</v>
      </c>
      <c r="R32" t="s">
        <v>8308</v>
      </c>
      <c r="S32" s="18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11" t="s">
        <v>32</v>
      </c>
      <c r="C33" s="3" t="s">
        <v>4141</v>
      </c>
      <c r="D33" s="5">
        <v>13</v>
      </c>
      <c r="E33" s="7">
        <v>13</v>
      </c>
      <c r="F33" t="s">
        <v>8217</v>
      </c>
      <c r="G33" t="s">
        <v>8222</v>
      </c>
      <c r="H33" t="s">
        <v>8244</v>
      </c>
      <c r="I33" s="9">
        <v>1453748434</v>
      </c>
      <c r="J33" s="9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 s="17">
        <f t="shared" si="1"/>
        <v>13</v>
      </c>
      <c r="Q33" s="13" t="s">
        <v>8307</v>
      </c>
      <c r="R33" t="s">
        <v>8308</v>
      </c>
      <c r="S33" s="18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11" t="s">
        <v>33</v>
      </c>
      <c r="C34" s="3" t="s">
        <v>4142</v>
      </c>
      <c r="D34" s="5">
        <v>28450</v>
      </c>
      <c r="E34" s="7">
        <v>28520</v>
      </c>
      <c r="F34" t="s">
        <v>8217</v>
      </c>
      <c r="G34" t="s">
        <v>8222</v>
      </c>
      <c r="H34" t="s">
        <v>8244</v>
      </c>
      <c r="I34" s="9">
        <v>1463111940</v>
      </c>
      <c r="J34" s="9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100.25</v>
      </c>
      <c r="P34" s="17">
        <f t="shared" si="1"/>
        <v>320.45</v>
      </c>
      <c r="Q34" s="13" t="s">
        <v>8307</v>
      </c>
      <c r="R34" t="s">
        <v>8308</v>
      </c>
      <c r="S34" s="18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11" t="s">
        <v>34</v>
      </c>
      <c r="C35" s="3" t="s">
        <v>4143</v>
      </c>
      <c r="D35" s="5">
        <v>5250</v>
      </c>
      <c r="E35" s="7">
        <v>5360</v>
      </c>
      <c r="F35" t="s">
        <v>8217</v>
      </c>
      <c r="G35" t="s">
        <v>8222</v>
      </c>
      <c r="H35" t="s">
        <v>8244</v>
      </c>
      <c r="I35" s="9">
        <v>1447001501</v>
      </c>
      <c r="J35" s="9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102.1</v>
      </c>
      <c r="P35" s="17">
        <f t="shared" si="1"/>
        <v>83.75</v>
      </c>
      <c r="Q35" s="13" t="s">
        <v>8307</v>
      </c>
      <c r="R35" t="s">
        <v>8308</v>
      </c>
      <c r="S35" s="18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11" t="s">
        <v>35</v>
      </c>
      <c r="C36" s="3" t="s">
        <v>4144</v>
      </c>
      <c r="D36" s="5">
        <v>2600</v>
      </c>
      <c r="E36" s="7">
        <v>3392</v>
      </c>
      <c r="F36" t="s">
        <v>8217</v>
      </c>
      <c r="G36" t="s">
        <v>8222</v>
      </c>
      <c r="H36" t="s">
        <v>8244</v>
      </c>
      <c r="I36" s="9">
        <v>1407224601</v>
      </c>
      <c r="J36" s="9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130.46</v>
      </c>
      <c r="P36" s="17">
        <f t="shared" si="1"/>
        <v>49.88</v>
      </c>
      <c r="Q36" s="13" t="s">
        <v>8307</v>
      </c>
      <c r="R36" t="s">
        <v>8308</v>
      </c>
      <c r="S36" s="18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11" t="s">
        <v>36</v>
      </c>
      <c r="C37" s="3" t="s">
        <v>4145</v>
      </c>
      <c r="D37" s="5">
        <v>1000</v>
      </c>
      <c r="E37" s="7">
        <v>1665</v>
      </c>
      <c r="F37" t="s">
        <v>8217</v>
      </c>
      <c r="G37" t="s">
        <v>8222</v>
      </c>
      <c r="H37" t="s">
        <v>8244</v>
      </c>
      <c r="I37" s="9">
        <v>1430179200</v>
      </c>
      <c r="J37" s="9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166.5</v>
      </c>
      <c r="P37" s="17">
        <f t="shared" si="1"/>
        <v>59.46</v>
      </c>
      <c r="Q37" s="13" t="s">
        <v>8307</v>
      </c>
      <c r="R37" t="s">
        <v>8308</v>
      </c>
      <c r="S37" s="18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11" t="s">
        <v>37</v>
      </c>
      <c r="C38" s="3" t="s">
        <v>4146</v>
      </c>
      <c r="D38" s="5">
        <v>6000</v>
      </c>
      <c r="E38" s="7">
        <v>8529</v>
      </c>
      <c r="F38" t="s">
        <v>8217</v>
      </c>
      <c r="G38" t="s">
        <v>8222</v>
      </c>
      <c r="H38" t="s">
        <v>8244</v>
      </c>
      <c r="I38" s="9">
        <v>1428128525</v>
      </c>
      <c r="J38" s="9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142.15</v>
      </c>
      <c r="P38" s="17">
        <f t="shared" si="1"/>
        <v>193.84</v>
      </c>
      <c r="Q38" s="13" t="s">
        <v>8307</v>
      </c>
      <c r="R38" t="s">
        <v>8308</v>
      </c>
      <c r="S38" s="18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11" t="s">
        <v>38</v>
      </c>
      <c r="C39" s="3" t="s">
        <v>4147</v>
      </c>
      <c r="D39" s="5">
        <v>22000</v>
      </c>
      <c r="E39" s="7">
        <v>40357</v>
      </c>
      <c r="F39" t="s">
        <v>8217</v>
      </c>
      <c r="G39" t="s">
        <v>8222</v>
      </c>
      <c r="H39" t="s">
        <v>8244</v>
      </c>
      <c r="I39" s="9">
        <v>1425055079</v>
      </c>
      <c r="J39" s="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183.44</v>
      </c>
      <c r="P39" s="17">
        <f t="shared" si="1"/>
        <v>159.51</v>
      </c>
      <c r="Q39" s="13" t="s">
        <v>8307</v>
      </c>
      <c r="R39" t="s">
        <v>8308</v>
      </c>
      <c r="S39" s="18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11" t="s">
        <v>39</v>
      </c>
      <c r="C40" s="3" t="s">
        <v>4148</v>
      </c>
      <c r="D40" s="5">
        <v>2500</v>
      </c>
      <c r="E40" s="7">
        <v>2751</v>
      </c>
      <c r="F40" t="s">
        <v>8217</v>
      </c>
      <c r="G40" t="s">
        <v>8222</v>
      </c>
      <c r="H40" t="s">
        <v>8244</v>
      </c>
      <c r="I40" s="9">
        <v>1368235344</v>
      </c>
      <c r="J40" s="9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110.04</v>
      </c>
      <c r="P40" s="17">
        <f t="shared" si="1"/>
        <v>41.68</v>
      </c>
      <c r="Q40" s="13" t="s">
        <v>8307</v>
      </c>
      <c r="R40" t="s">
        <v>8308</v>
      </c>
      <c r="S40" s="18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11" t="s">
        <v>40</v>
      </c>
      <c r="C41" s="3" t="s">
        <v>4149</v>
      </c>
      <c r="D41" s="5">
        <v>25000</v>
      </c>
      <c r="E41" s="7">
        <v>32745</v>
      </c>
      <c r="F41" t="s">
        <v>8217</v>
      </c>
      <c r="G41" t="s">
        <v>8223</v>
      </c>
      <c r="H41" t="s">
        <v>8245</v>
      </c>
      <c r="I41" s="9">
        <v>1401058740</v>
      </c>
      <c r="J41" s="9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130.97999999999999</v>
      </c>
      <c r="P41" s="17">
        <f t="shared" si="1"/>
        <v>150.9</v>
      </c>
      <c r="Q41" s="13" t="s">
        <v>8307</v>
      </c>
      <c r="R41" t="s">
        <v>8308</v>
      </c>
      <c r="S41" s="18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11" t="s">
        <v>41</v>
      </c>
      <c r="C42" s="3" t="s">
        <v>4150</v>
      </c>
      <c r="D42" s="5">
        <v>2000</v>
      </c>
      <c r="E42" s="7">
        <v>2027</v>
      </c>
      <c r="F42" t="s">
        <v>8217</v>
      </c>
      <c r="G42" t="s">
        <v>8222</v>
      </c>
      <c r="H42" t="s">
        <v>8244</v>
      </c>
      <c r="I42" s="9">
        <v>1403150400</v>
      </c>
      <c r="J42" s="9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101.35</v>
      </c>
      <c r="P42" s="17">
        <f t="shared" si="1"/>
        <v>126.69</v>
      </c>
      <c r="Q42" s="13" t="s">
        <v>8307</v>
      </c>
      <c r="R42" t="s">
        <v>8308</v>
      </c>
      <c r="S42" s="18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11" t="s">
        <v>42</v>
      </c>
      <c r="C43" s="3" t="s">
        <v>4151</v>
      </c>
      <c r="D43" s="5">
        <v>2000</v>
      </c>
      <c r="E43" s="7">
        <v>2000</v>
      </c>
      <c r="F43" t="s">
        <v>8217</v>
      </c>
      <c r="G43" t="s">
        <v>8222</v>
      </c>
      <c r="H43" t="s">
        <v>8244</v>
      </c>
      <c r="I43" s="9">
        <v>1412516354</v>
      </c>
      <c r="J43" s="9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 s="17">
        <f t="shared" si="1"/>
        <v>105.26</v>
      </c>
      <c r="Q43" s="13" t="s">
        <v>8307</v>
      </c>
      <c r="R43" t="s">
        <v>8308</v>
      </c>
      <c r="S43" s="18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11" t="s">
        <v>43</v>
      </c>
      <c r="C44" s="3" t="s">
        <v>4152</v>
      </c>
      <c r="D44" s="5">
        <v>14000</v>
      </c>
      <c r="E44" s="7">
        <v>19860</v>
      </c>
      <c r="F44" t="s">
        <v>8217</v>
      </c>
      <c r="G44" t="s">
        <v>8222</v>
      </c>
      <c r="H44" t="s">
        <v>8244</v>
      </c>
      <c r="I44" s="9">
        <v>1419780026</v>
      </c>
      <c r="J44" s="9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141.86000000000001</v>
      </c>
      <c r="P44" s="17">
        <f t="shared" si="1"/>
        <v>117.51</v>
      </c>
      <c r="Q44" s="13" t="s">
        <v>8307</v>
      </c>
      <c r="R44" t="s">
        <v>8308</v>
      </c>
      <c r="S44" s="18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11" t="s">
        <v>44</v>
      </c>
      <c r="C45" s="3" t="s">
        <v>4153</v>
      </c>
      <c r="D45" s="5">
        <v>10000</v>
      </c>
      <c r="E45" s="7">
        <v>30866</v>
      </c>
      <c r="F45" t="s">
        <v>8217</v>
      </c>
      <c r="G45" t="s">
        <v>8222</v>
      </c>
      <c r="H45" t="s">
        <v>8244</v>
      </c>
      <c r="I45" s="9">
        <v>1405209600</v>
      </c>
      <c r="J45" s="9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308.66000000000003</v>
      </c>
      <c r="P45" s="17">
        <f t="shared" si="1"/>
        <v>117.36</v>
      </c>
      <c r="Q45" s="13" t="s">
        <v>8307</v>
      </c>
      <c r="R45" t="s">
        <v>8308</v>
      </c>
      <c r="S45" s="18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11" t="s">
        <v>45</v>
      </c>
      <c r="C46" s="3" t="s">
        <v>4154</v>
      </c>
      <c r="D46" s="5">
        <v>2000</v>
      </c>
      <c r="E46" s="7">
        <v>2000</v>
      </c>
      <c r="F46" t="s">
        <v>8217</v>
      </c>
      <c r="G46" t="s">
        <v>8222</v>
      </c>
      <c r="H46" t="s">
        <v>8244</v>
      </c>
      <c r="I46" s="9">
        <v>1412648537</v>
      </c>
      <c r="J46" s="9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 s="17">
        <f t="shared" si="1"/>
        <v>133.33000000000001</v>
      </c>
      <c r="Q46" s="13" t="s">
        <v>8307</v>
      </c>
      <c r="R46" t="s">
        <v>8308</v>
      </c>
      <c r="S46" s="18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11" t="s">
        <v>46</v>
      </c>
      <c r="C47" s="3" t="s">
        <v>4155</v>
      </c>
      <c r="D47" s="5">
        <v>5000</v>
      </c>
      <c r="E47" s="7">
        <v>6000</v>
      </c>
      <c r="F47" t="s">
        <v>8217</v>
      </c>
      <c r="G47" t="s">
        <v>8222</v>
      </c>
      <c r="H47" t="s">
        <v>8244</v>
      </c>
      <c r="I47" s="9">
        <v>1461769107</v>
      </c>
      <c r="J47" s="9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 s="17">
        <f t="shared" si="1"/>
        <v>98.36</v>
      </c>
      <c r="Q47" s="13" t="s">
        <v>8307</v>
      </c>
      <c r="R47" t="s">
        <v>8308</v>
      </c>
      <c r="S47" s="18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11" t="s">
        <v>47</v>
      </c>
      <c r="C48" s="3" t="s">
        <v>4156</v>
      </c>
      <c r="D48" s="5">
        <v>8400</v>
      </c>
      <c r="E48" s="7">
        <v>8750</v>
      </c>
      <c r="F48" t="s">
        <v>8217</v>
      </c>
      <c r="G48" t="s">
        <v>8224</v>
      </c>
      <c r="H48" t="s">
        <v>8246</v>
      </c>
      <c r="I48" s="9">
        <v>1450220974</v>
      </c>
      <c r="J48" s="9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104.17</v>
      </c>
      <c r="P48" s="17">
        <f t="shared" si="1"/>
        <v>194.44</v>
      </c>
      <c r="Q48" s="13" t="s">
        <v>8307</v>
      </c>
      <c r="R48" t="s">
        <v>8308</v>
      </c>
      <c r="S48" s="18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11" t="s">
        <v>48</v>
      </c>
      <c r="C49" s="3" t="s">
        <v>4157</v>
      </c>
      <c r="D49" s="5">
        <v>5000</v>
      </c>
      <c r="E49" s="7">
        <v>5380.55</v>
      </c>
      <c r="F49" t="s">
        <v>8217</v>
      </c>
      <c r="G49" t="s">
        <v>8222</v>
      </c>
      <c r="H49" t="s">
        <v>8244</v>
      </c>
      <c r="I49" s="9">
        <v>1419021607</v>
      </c>
      <c r="J49" s="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107.61</v>
      </c>
      <c r="P49" s="17">
        <f t="shared" si="1"/>
        <v>76.87</v>
      </c>
      <c r="Q49" s="13" t="s">
        <v>8307</v>
      </c>
      <c r="R49" t="s">
        <v>8308</v>
      </c>
      <c r="S49" s="18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11" t="s">
        <v>49</v>
      </c>
      <c r="C50" s="3" t="s">
        <v>4158</v>
      </c>
      <c r="D50" s="5">
        <v>2000</v>
      </c>
      <c r="E50" s="7">
        <v>2159</v>
      </c>
      <c r="F50" t="s">
        <v>8217</v>
      </c>
      <c r="G50" t="s">
        <v>8223</v>
      </c>
      <c r="H50" t="s">
        <v>8245</v>
      </c>
      <c r="I50" s="9">
        <v>1425211200</v>
      </c>
      <c r="J50" s="9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107.95</v>
      </c>
      <c r="P50" s="17">
        <f t="shared" si="1"/>
        <v>56.82</v>
      </c>
      <c r="Q50" s="13" t="s">
        <v>8307</v>
      </c>
      <c r="R50" t="s">
        <v>8308</v>
      </c>
      <c r="S50" s="18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11" t="s">
        <v>50</v>
      </c>
      <c r="C51" s="3" t="s">
        <v>4159</v>
      </c>
      <c r="D51" s="5">
        <v>12000</v>
      </c>
      <c r="E51" s="7">
        <v>12000</v>
      </c>
      <c r="F51" t="s">
        <v>8217</v>
      </c>
      <c r="G51" t="s">
        <v>8222</v>
      </c>
      <c r="H51" t="s">
        <v>8244</v>
      </c>
      <c r="I51" s="9">
        <v>1445660045</v>
      </c>
      <c r="J51" s="9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 s="17">
        <f t="shared" si="1"/>
        <v>137.93</v>
      </c>
      <c r="Q51" s="13" t="s">
        <v>8307</v>
      </c>
      <c r="R51" t="s">
        <v>8308</v>
      </c>
      <c r="S51" s="18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11" t="s">
        <v>51</v>
      </c>
      <c r="C52" s="3" t="s">
        <v>4160</v>
      </c>
      <c r="D52" s="5">
        <v>600</v>
      </c>
      <c r="E52" s="7">
        <v>600</v>
      </c>
      <c r="F52" t="s">
        <v>8217</v>
      </c>
      <c r="G52" t="s">
        <v>8223</v>
      </c>
      <c r="H52" t="s">
        <v>8245</v>
      </c>
      <c r="I52" s="9">
        <v>1422637200</v>
      </c>
      <c r="J52" s="9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 s="17">
        <f t="shared" si="1"/>
        <v>27.27</v>
      </c>
      <c r="Q52" s="13" t="s">
        <v>8307</v>
      </c>
      <c r="R52" t="s">
        <v>8308</v>
      </c>
      <c r="S52" s="18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11" t="s">
        <v>52</v>
      </c>
      <c r="C53" s="3" t="s">
        <v>4161</v>
      </c>
      <c r="D53" s="5">
        <v>11000</v>
      </c>
      <c r="E53" s="7">
        <v>14082</v>
      </c>
      <c r="F53" t="s">
        <v>8217</v>
      </c>
      <c r="G53" t="s">
        <v>8222</v>
      </c>
      <c r="H53" t="s">
        <v>8244</v>
      </c>
      <c r="I53" s="9">
        <v>1439245037</v>
      </c>
      <c r="J53" s="9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128.02000000000001</v>
      </c>
      <c r="P53" s="17">
        <f t="shared" si="1"/>
        <v>118.34</v>
      </c>
      <c r="Q53" s="13" t="s">
        <v>8307</v>
      </c>
      <c r="R53" t="s">
        <v>8308</v>
      </c>
      <c r="S53" s="18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11" t="s">
        <v>53</v>
      </c>
      <c r="C54" s="3" t="s">
        <v>4162</v>
      </c>
      <c r="D54" s="5">
        <v>10000</v>
      </c>
      <c r="E54" s="7">
        <v>11621</v>
      </c>
      <c r="F54" t="s">
        <v>8217</v>
      </c>
      <c r="G54" t="s">
        <v>8222</v>
      </c>
      <c r="H54" t="s">
        <v>8244</v>
      </c>
      <c r="I54" s="9">
        <v>1405615846</v>
      </c>
      <c r="J54" s="9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116.21</v>
      </c>
      <c r="P54" s="17">
        <f t="shared" si="1"/>
        <v>223.48</v>
      </c>
      <c r="Q54" s="13" t="s">
        <v>8307</v>
      </c>
      <c r="R54" t="s">
        <v>8308</v>
      </c>
      <c r="S54" s="18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11" t="s">
        <v>54</v>
      </c>
      <c r="C55" s="3" t="s">
        <v>4163</v>
      </c>
      <c r="D55" s="5">
        <v>3000</v>
      </c>
      <c r="E55" s="7">
        <v>3289</v>
      </c>
      <c r="F55" t="s">
        <v>8217</v>
      </c>
      <c r="G55" t="s">
        <v>8222</v>
      </c>
      <c r="H55" t="s">
        <v>8244</v>
      </c>
      <c r="I55" s="9">
        <v>1396648800</v>
      </c>
      <c r="J55" s="9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109.63</v>
      </c>
      <c r="P55" s="17">
        <f t="shared" si="1"/>
        <v>28.11</v>
      </c>
      <c r="Q55" s="13" t="s">
        <v>8307</v>
      </c>
      <c r="R55" t="s">
        <v>8308</v>
      </c>
      <c r="S55" s="18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11" t="s">
        <v>55</v>
      </c>
      <c r="C56" s="3" t="s">
        <v>4164</v>
      </c>
      <c r="D56" s="5">
        <v>10000</v>
      </c>
      <c r="E56" s="7">
        <v>10100</v>
      </c>
      <c r="F56" t="s">
        <v>8217</v>
      </c>
      <c r="G56" t="s">
        <v>8222</v>
      </c>
      <c r="H56" t="s">
        <v>8244</v>
      </c>
      <c r="I56" s="9">
        <v>1451063221</v>
      </c>
      <c r="J56" s="9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 s="17">
        <f t="shared" si="1"/>
        <v>194.23</v>
      </c>
      <c r="Q56" s="13" t="s">
        <v>8307</v>
      </c>
      <c r="R56" t="s">
        <v>8308</v>
      </c>
      <c r="S56" s="18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11" t="s">
        <v>56</v>
      </c>
      <c r="C57" s="3" t="s">
        <v>4165</v>
      </c>
      <c r="D57" s="5">
        <v>8600</v>
      </c>
      <c r="E57" s="7">
        <v>11090</v>
      </c>
      <c r="F57" t="s">
        <v>8217</v>
      </c>
      <c r="G57" t="s">
        <v>8222</v>
      </c>
      <c r="H57" t="s">
        <v>8244</v>
      </c>
      <c r="I57" s="9">
        <v>1464390916</v>
      </c>
      <c r="J57" s="9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128.94999999999999</v>
      </c>
      <c r="P57" s="17">
        <f t="shared" si="1"/>
        <v>128.94999999999999</v>
      </c>
      <c r="Q57" s="13" t="s">
        <v>8307</v>
      </c>
      <c r="R57" t="s">
        <v>8308</v>
      </c>
      <c r="S57" s="18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11" t="s">
        <v>57</v>
      </c>
      <c r="C58" s="3" t="s">
        <v>4166</v>
      </c>
      <c r="D58" s="5">
        <v>8000</v>
      </c>
      <c r="E58" s="7">
        <v>8581</v>
      </c>
      <c r="F58" t="s">
        <v>8217</v>
      </c>
      <c r="G58" t="s">
        <v>8223</v>
      </c>
      <c r="H58" t="s">
        <v>8245</v>
      </c>
      <c r="I58" s="9">
        <v>1433779200</v>
      </c>
      <c r="J58" s="9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107.26</v>
      </c>
      <c r="P58" s="17">
        <f t="shared" si="1"/>
        <v>49.32</v>
      </c>
      <c r="Q58" s="13" t="s">
        <v>8307</v>
      </c>
      <c r="R58" t="s">
        <v>8308</v>
      </c>
      <c r="S58" s="18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11" t="s">
        <v>58</v>
      </c>
      <c r="C59" s="3" t="s">
        <v>4167</v>
      </c>
      <c r="D59" s="5">
        <v>15000</v>
      </c>
      <c r="E59" s="7">
        <v>15285</v>
      </c>
      <c r="F59" t="s">
        <v>8217</v>
      </c>
      <c r="G59" t="s">
        <v>8222</v>
      </c>
      <c r="H59" t="s">
        <v>8244</v>
      </c>
      <c r="I59" s="9">
        <v>1429991962</v>
      </c>
      <c r="J59" s="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101.9</v>
      </c>
      <c r="P59" s="17">
        <f t="shared" si="1"/>
        <v>221.52</v>
      </c>
      <c r="Q59" s="13" t="s">
        <v>8307</v>
      </c>
      <c r="R59" t="s">
        <v>8308</v>
      </c>
      <c r="S59" s="18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11" t="s">
        <v>59</v>
      </c>
      <c r="C60" s="3" t="s">
        <v>4168</v>
      </c>
      <c r="D60" s="5">
        <v>10000</v>
      </c>
      <c r="E60" s="7">
        <v>10291</v>
      </c>
      <c r="F60" t="s">
        <v>8217</v>
      </c>
      <c r="G60" t="s">
        <v>8222</v>
      </c>
      <c r="H60" t="s">
        <v>8244</v>
      </c>
      <c r="I60" s="9">
        <v>1416423172</v>
      </c>
      <c r="J60" s="9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102.91</v>
      </c>
      <c r="P60" s="17">
        <f t="shared" si="1"/>
        <v>137.21</v>
      </c>
      <c r="Q60" s="13" t="s">
        <v>8307</v>
      </c>
      <c r="R60" t="s">
        <v>8308</v>
      </c>
      <c r="S60" s="18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11" t="s">
        <v>60</v>
      </c>
      <c r="C61" s="3" t="s">
        <v>4169</v>
      </c>
      <c r="D61" s="5">
        <v>20000</v>
      </c>
      <c r="E61" s="7">
        <v>20025.14</v>
      </c>
      <c r="F61" t="s">
        <v>8217</v>
      </c>
      <c r="G61" t="s">
        <v>8222</v>
      </c>
      <c r="H61" t="s">
        <v>8244</v>
      </c>
      <c r="I61" s="9">
        <v>1442264400</v>
      </c>
      <c r="J61" s="9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100.13</v>
      </c>
      <c r="P61" s="17">
        <f t="shared" si="1"/>
        <v>606.82000000000005</v>
      </c>
      <c r="Q61" s="13" t="s">
        <v>8307</v>
      </c>
      <c r="R61" t="s">
        <v>8308</v>
      </c>
      <c r="S61" s="18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11" t="s">
        <v>61</v>
      </c>
      <c r="C62" s="3" t="s">
        <v>4170</v>
      </c>
      <c r="D62" s="5">
        <v>4500</v>
      </c>
      <c r="E62" s="7">
        <v>4648.33</v>
      </c>
      <c r="F62" t="s">
        <v>8217</v>
      </c>
      <c r="G62" t="s">
        <v>8223</v>
      </c>
      <c r="H62" t="s">
        <v>8245</v>
      </c>
      <c r="I62" s="9">
        <v>1395532800</v>
      </c>
      <c r="J62" s="9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103.3</v>
      </c>
      <c r="P62" s="17">
        <f t="shared" si="1"/>
        <v>43.04</v>
      </c>
      <c r="Q62" s="13" t="s">
        <v>8307</v>
      </c>
      <c r="R62" t="s">
        <v>8309</v>
      </c>
      <c r="S62" s="18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11" t="s">
        <v>62</v>
      </c>
      <c r="C63" s="3" t="s">
        <v>4171</v>
      </c>
      <c r="D63" s="5">
        <v>5000</v>
      </c>
      <c r="E63" s="7">
        <v>7415</v>
      </c>
      <c r="F63" t="s">
        <v>8217</v>
      </c>
      <c r="G63" t="s">
        <v>8222</v>
      </c>
      <c r="H63" t="s">
        <v>8244</v>
      </c>
      <c r="I63" s="9">
        <v>1370547157</v>
      </c>
      <c r="J63" s="9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148.30000000000001</v>
      </c>
      <c r="P63" s="17">
        <f t="shared" si="1"/>
        <v>322.39</v>
      </c>
      <c r="Q63" s="13" t="s">
        <v>8307</v>
      </c>
      <c r="R63" t="s">
        <v>8309</v>
      </c>
      <c r="S63" s="18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11" t="s">
        <v>63</v>
      </c>
      <c r="C64" s="3" t="s">
        <v>4172</v>
      </c>
      <c r="D64" s="5">
        <v>3000</v>
      </c>
      <c r="E64" s="7">
        <v>4642</v>
      </c>
      <c r="F64" t="s">
        <v>8217</v>
      </c>
      <c r="G64" t="s">
        <v>8222</v>
      </c>
      <c r="H64" t="s">
        <v>8244</v>
      </c>
      <c r="I64" s="9">
        <v>1362337878</v>
      </c>
      <c r="J64" s="9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154.72999999999999</v>
      </c>
      <c r="P64" s="17">
        <f t="shared" si="1"/>
        <v>96.71</v>
      </c>
      <c r="Q64" s="13" t="s">
        <v>8307</v>
      </c>
      <c r="R64" t="s">
        <v>8309</v>
      </c>
      <c r="S64" s="18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11" t="s">
        <v>64</v>
      </c>
      <c r="C65" s="3" t="s">
        <v>4173</v>
      </c>
      <c r="D65" s="5">
        <v>2000</v>
      </c>
      <c r="E65" s="7">
        <v>2270.37</v>
      </c>
      <c r="F65" t="s">
        <v>8217</v>
      </c>
      <c r="G65" t="s">
        <v>8222</v>
      </c>
      <c r="H65" t="s">
        <v>8244</v>
      </c>
      <c r="I65" s="9">
        <v>1388206740</v>
      </c>
      <c r="J65" s="9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113.52</v>
      </c>
      <c r="P65" s="17">
        <f t="shared" si="1"/>
        <v>35.47</v>
      </c>
      <c r="Q65" s="13" t="s">
        <v>8307</v>
      </c>
      <c r="R65" t="s">
        <v>8309</v>
      </c>
      <c r="S65" s="18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11" t="s">
        <v>65</v>
      </c>
      <c r="C66" s="3" t="s">
        <v>4174</v>
      </c>
      <c r="D66" s="5">
        <v>1200</v>
      </c>
      <c r="E66" s="7">
        <v>2080</v>
      </c>
      <c r="F66" t="s">
        <v>8217</v>
      </c>
      <c r="G66" t="s">
        <v>8222</v>
      </c>
      <c r="H66" t="s">
        <v>8244</v>
      </c>
      <c r="I66" s="9">
        <v>1373243181</v>
      </c>
      <c r="J66" s="9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si="0"/>
        <v>173.33</v>
      </c>
      <c r="P66" s="17">
        <f t="shared" si="1"/>
        <v>86.67</v>
      </c>
      <c r="Q66" s="13" t="s">
        <v>8307</v>
      </c>
      <c r="R66" t="s">
        <v>8309</v>
      </c>
      <c r="S66" s="18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11" t="s">
        <v>66</v>
      </c>
      <c r="C67" s="3" t="s">
        <v>4175</v>
      </c>
      <c r="D67" s="5">
        <v>7000</v>
      </c>
      <c r="E67" s="7">
        <v>7527</v>
      </c>
      <c r="F67" t="s">
        <v>8217</v>
      </c>
      <c r="G67" t="s">
        <v>8227</v>
      </c>
      <c r="H67" t="s">
        <v>8249</v>
      </c>
      <c r="I67" s="9">
        <v>1407736740</v>
      </c>
      <c r="J67" s="9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ref="O67:O130" si="5">IFERROR(ROUND(E67/D67*100,2),0)</f>
        <v>107.53</v>
      </c>
      <c r="P67" s="17">
        <f t="shared" ref="P67:P130" si="6">IFERROR(ROUND(E67/L67,2),"N/A")</f>
        <v>132.05000000000001</v>
      </c>
      <c r="Q67" s="13" t="s">
        <v>8307</v>
      </c>
      <c r="R67" t="s">
        <v>8309</v>
      </c>
      <c r="S67" s="18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11" t="s">
        <v>67</v>
      </c>
      <c r="C68" s="3" t="s">
        <v>4176</v>
      </c>
      <c r="D68" s="5">
        <v>2000</v>
      </c>
      <c r="E68" s="7">
        <v>2372</v>
      </c>
      <c r="F68" t="s">
        <v>8217</v>
      </c>
      <c r="G68" t="s">
        <v>8222</v>
      </c>
      <c r="H68" t="s">
        <v>8244</v>
      </c>
      <c r="I68" s="9">
        <v>1468873420</v>
      </c>
      <c r="J68" s="9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5"/>
        <v>118.6</v>
      </c>
      <c r="P68" s="17">
        <f t="shared" si="6"/>
        <v>91.23</v>
      </c>
      <c r="Q68" s="13" t="s">
        <v>8307</v>
      </c>
      <c r="R68" t="s">
        <v>8309</v>
      </c>
      <c r="S68" s="18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11" t="s">
        <v>68</v>
      </c>
      <c r="C69" s="3" t="s">
        <v>4177</v>
      </c>
      <c r="D69" s="5">
        <v>2000</v>
      </c>
      <c r="E69" s="7">
        <v>2325</v>
      </c>
      <c r="F69" t="s">
        <v>8217</v>
      </c>
      <c r="G69" t="s">
        <v>8222</v>
      </c>
      <c r="H69" t="s">
        <v>8244</v>
      </c>
      <c r="I69" s="9">
        <v>1342360804</v>
      </c>
      <c r="J69" s="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5"/>
        <v>116.25</v>
      </c>
      <c r="P69" s="17">
        <f t="shared" si="6"/>
        <v>116.25</v>
      </c>
      <c r="Q69" s="13" t="s">
        <v>8307</v>
      </c>
      <c r="R69" t="s">
        <v>8309</v>
      </c>
      <c r="S69" s="18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11" t="s">
        <v>69</v>
      </c>
      <c r="C70" s="3" t="s">
        <v>4178</v>
      </c>
      <c r="D70" s="5">
        <v>600</v>
      </c>
      <c r="E70" s="7">
        <v>763</v>
      </c>
      <c r="F70" t="s">
        <v>8217</v>
      </c>
      <c r="G70" t="s">
        <v>8223</v>
      </c>
      <c r="H70" t="s">
        <v>8245</v>
      </c>
      <c r="I70" s="9">
        <v>1393162791</v>
      </c>
      <c r="J70" s="9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5"/>
        <v>127.17</v>
      </c>
      <c r="P70" s="17">
        <f t="shared" si="6"/>
        <v>21.19</v>
      </c>
      <c r="Q70" s="13" t="s">
        <v>8307</v>
      </c>
      <c r="R70" t="s">
        <v>8309</v>
      </c>
      <c r="S70" s="18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11" t="s">
        <v>70</v>
      </c>
      <c r="C71" s="3" t="s">
        <v>4179</v>
      </c>
      <c r="D71" s="5">
        <v>10000</v>
      </c>
      <c r="E71" s="7">
        <v>11094.23</v>
      </c>
      <c r="F71" t="s">
        <v>8217</v>
      </c>
      <c r="G71" t="s">
        <v>8222</v>
      </c>
      <c r="H71" t="s">
        <v>8244</v>
      </c>
      <c r="I71" s="9">
        <v>1317538740</v>
      </c>
      <c r="J71" s="9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5"/>
        <v>110.94</v>
      </c>
      <c r="P71" s="17">
        <f t="shared" si="6"/>
        <v>62.33</v>
      </c>
      <c r="Q71" s="13" t="s">
        <v>8307</v>
      </c>
      <c r="R71" t="s">
        <v>8309</v>
      </c>
      <c r="S71" s="18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11" t="s">
        <v>71</v>
      </c>
      <c r="C72" s="3" t="s">
        <v>4180</v>
      </c>
      <c r="D72" s="5">
        <v>500</v>
      </c>
      <c r="E72" s="7">
        <v>636</v>
      </c>
      <c r="F72" t="s">
        <v>8217</v>
      </c>
      <c r="G72" t="s">
        <v>8222</v>
      </c>
      <c r="H72" t="s">
        <v>8244</v>
      </c>
      <c r="I72" s="9">
        <v>1315171845</v>
      </c>
      <c r="J72" s="9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5"/>
        <v>127.2</v>
      </c>
      <c r="P72" s="17">
        <f t="shared" si="6"/>
        <v>37.409999999999997</v>
      </c>
      <c r="Q72" s="13" t="s">
        <v>8307</v>
      </c>
      <c r="R72" t="s">
        <v>8309</v>
      </c>
      <c r="S72" s="18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11" t="s">
        <v>72</v>
      </c>
      <c r="C73" s="3" t="s">
        <v>4181</v>
      </c>
      <c r="D73" s="5">
        <v>1800</v>
      </c>
      <c r="E73" s="7">
        <v>2231</v>
      </c>
      <c r="F73" t="s">
        <v>8217</v>
      </c>
      <c r="G73" t="s">
        <v>8222</v>
      </c>
      <c r="H73" t="s">
        <v>8244</v>
      </c>
      <c r="I73" s="9">
        <v>1338186657</v>
      </c>
      <c r="J73" s="9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5"/>
        <v>123.94</v>
      </c>
      <c r="P73" s="17">
        <f t="shared" si="6"/>
        <v>69.72</v>
      </c>
      <c r="Q73" s="13" t="s">
        <v>8307</v>
      </c>
      <c r="R73" t="s">
        <v>8309</v>
      </c>
      <c r="S73" s="18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11" t="s">
        <v>73</v>
      </c>
      <c r="C74" s="3" t="s">
        <v>4182</v>
      </c>
      <c r="D74" s="5">
        <v>2200</v>
      </c>
      <c r="E74" s="7">
        <v>2385</v>
      </c>
      <c r="F74" t="s">
        <v>8217</v>
      </c>
      <c r="G74" t="s">
        <v>8222</v>
      </c>
      <c r="H74" t="s">
        <v>8244</v>
      </c>
      <c r="I74" s="9">
        <v>1352937600</v>
      </c>
      <c r="J74" s="9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5"/>
        <v>108.41</v>
      </c>
      <c r="P74" s="17">
        <f t="shared" si="6"/>
        <v>58.17</v>
      </c>
      <c r="Q74" s="13" t="s">
        <v>8307</v>
      </c>
      <c r="R74" t="s">
        <v>8309</v>
      </c>
      <c r="S74" s="18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11" t="s">
        <v>74</v>
      </c>
      <c r="C75" s="3" t="s">
        <v>4183</v>
      </c>
      <c r="D75" s="5">
        <v>900</v>
      </c>
      <c r="E75" s="7">
        <v>900</v>
      </c>
      <c r="F75" t="s">
        <v>8217</v>
      </c>
      <c r="G75" t="s">
        <v>8222</v>
      </c>
      <c r="H75" t="s">
        <v>8244</v>
      </c>
      <c r="I75" s="9">
        <v>1304395140</v>
      </c>
      <c r="J75" s="9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5"/>
        <v>100</v>
      </c>
      <c r="P75" s="17">
        <f t="shared" si="6"/>
        <v>50</v>
      </c>
      <c r="Q75" s="13" t="s">
        <v>8307</v>
      </c>
      <c r="R75" t="s">
        <v>8309</v>
      </c>
      <c r="S75" s="18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11" t="s">
        <v>75</v>
      </c>
      <c r="C76" s="3" t="s">
        <v>4184</v>
      </c>
      <c r="D76" s="5">
        <v>500</v>
      </c>
      <c r="E76" s="7">
        <v>564.66</v>
      </c>
      <c r="F76" t="s">
        <v>8217</v>
      </c>
      <c r="G76" t="s">
        <v>8228</v>
      </c>
      <c r="H76" t="s">
        <v>8247</v>
      </c>
      <c r="I76" s="9">
        <v>1453376495</v>
      </c>
      <c r="J76" s="9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5"/>
        <v>112.93</v>
      </c>
      <c r="P76" s="17">
        <f t="shared" si="6"/>
        <v>19.47</v>
      </c>
      <c r="Q76" s="13" t="s">
        <v>8307</v>
      </c>
      <c r="R76" t="s">
        <v>8309</v>
      </c>
      <c r="S76" s="18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11" t="s">
        <v>76</v>
      </c>
      <c r="C77" s="3" t="s">
        <v>4185</v>
      </c>
      <c r="D77" s="5">
        <v>3500</v>
      </c>
      <c r="E77" s="7">
        <v>4040</v>
      </c>
      <c r="F77" t="s">
        <v>8217</v>
      </c>
      <c r="G77" t="s">
        <v>8222</v>
      </c>
      <c r="H77" t="s">
        <v>8244</v>
      </c>
      <c r="I77" s="9">
        <v>1366693272</v>
      </c>
      <c r="J77" s="9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5"/>
        <v>115.43</v>
      </c>
      <c r="P77" s="17">
        <f t="shared" si="6"/>
        <v>85.96</v>
      </c>
      <c r="Q77" s="13" t="s">
        <v>8307</v>
      </c>
      <c r="R77" t="s">
        <v>8309</v>
      </c>
      <c r="S77" s="18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11" t="s">
        <v>77</v>
      </c>
      <c r="C78" s="3" t="s">
        <v>4186</v>
      </c>
      <c r="D78" s="5">
        <v>300</v>
      </c>
      <c r="E78" s="7">
        <v>460</v>
      </c>
      <c r="F78" t="s">
        <v>8217</v>
      </c>
      <c r="G78" t="s">
        <v>8222</v>
      </c>
      <c r="H78" t="s">
        <v>8244</v>
      </c>
      <c r="I78" s="9">
        <v>1325007358</v>
      </c>
      <c r="J78" s="9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5"/>
        <v>153.33000000000001</v>
      </c>
      <c r="P78" s="17">
        <f t="shared" si="6"/>
        <v>30.67</v>
      </c>
      <c r="Q78" s="13" t="s">
        <v>8307</v>
      </c>
      <c r="R78" t="s">
        <v>8309</v>
      </c>
      <c r="S78" s="18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11" t="s">
        <v>78</v>
      </c>
      <c r="C79" s="3" t="s">
        <v>4187</v>
      </c>
      <c r="D79" s="5">
        <v>400</v>
      </c>
      <c r="E79" s="7">
        <v>1570</v>
      </c>
      <c r="F79" t="s">
        <v>8217</v>
      </c>
      <c r="G79" t="s">
        <v>8222</v>
      </c>
      <c r="H79" t="s">
        <v>8244</v>
      </c>
      <c r="I79" s="9">
        <v>1337569140</v>
      </c>
      <c r="J79" s="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5"/>
        <v>392.5</v>
      </c>
      <c r="P79" s="17">
        <f t="shared" si="6"/>
        <v>60.38</v>
      </c>
      <c r="Q79" s="13" t="s">
        <v>8307</v>
      </c>
      <c r="R79" t="s">
        <v>8309</v>
      </c>
      <c r="S79" s="18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11" t="s">
        <v>79</v>
      </c>
      <c r="C80" s="3" t="s">
        <v>4188</v>
      </c>
      <c r="D80" s="5">
        <v>50</v>
      </c>
      <c r="E80" s="7">
        <v>1351</v>
      </c>
      <c r="F80" t="s">
        <v>8217</v>
      </c>
      <c r="G80" t="s">
        <v>8228</v>
      </c>
      <c r="H80" t="s">
        <v>8247</v>
      </c>
      <c r="I80" s="9">
        <v>1472751121</v>
      </c>
      <c r="J80" s="9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5"/>
        <v>2702</v>
      </c>
      <c r="P80" s="17">
        <f t="shared" si="6"/>
        <v>38.6</v>
      </c>
      <c r="Q80" s="13" t="s">
        <v>8307</v>
      </c>
      <c r="R80" t="s">
        <v>8309</v>
      </c>
      <c r="S80" s="18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11" t="s">
        <v>80</v>
      </c>
      <c r="C81" s="3" t="s">
        <v>4189</v>
      </c>
      <c r="D81" s="5">
        <v>1300</v>
      </c>
      <c r="E81" s="7">
        <v>1651</v>
      </c>
      <c r="F81" t="s">
        <v>8217</v>
      </c>
      <c r="G81" t="s">
        <v>8223</v>
      </c>
      <c r="H81" t="s">
        <v>8245</v>
      </c>
      <c r="I81" s="9">
        <v>1398451093</v>
      </c>
      <c r="J81" s="9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5"/>
        <v>127</v>
      </c>
      <c r="P81" s="17">
        <f t="shared" si="6"/>
        <v>40.270000000000003</v>
      </c>
      <c r="Q81" s="13" t="s">
        <v>8307</v>
      </c>
      <c r="R81" t="s">
        <v>8309</v>
      </c>
      <c r="S81" s="18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11" t="s">
        <v>81</v>
      </c>
      <c r="C82" s="3" t="s">
        <v>4190</v>
      </c>
      <c r="D82" s="5">
        <v>12000</v>
      </c>
      <c r="E82" s="7">
        <v>12870</v>
      </c>
      <c r="F82" t="s">
        <v>8217</v>
      </c>
      <c r="G82" t="s">
        <v>8222</v>
      </c>
      <c r="H82" t="s">
        <v>8244</v>
      </c>
      <c r="I82" s="9">
        <v>1386640856</v>
      </c>
      <c r="J82" s="9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5"/>
        <v>107.25</v>
      </c>
      <c r="P82" s="17">
        <f t="shared" si="6"/>
        <v>273.83</v>
      </c>
      <c r="Q82" s="13" t="s">
        <v>8307</v>
      </c>
      <c r="R82" t="s">
        <v>8309</v>
      </c>
      <c r="S82" s="18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11" t="s">
        <v>82</v>
      </c>
      <c r="C83" s="3" t="s">
        <v>4191</v>
      </c>
      <c r="D83" s="5">
        <v>750</v>
      </c>
      <c r="E83" s="7">
        <v>1485</v>
      </c>
      <c r="F83" t="s">
        <v>8217</v>
      </c>
      <c r="G83" t="s">
        <v>8222</v>
      </c>
      <c r="H83" t="s">
        <v>8244</v>
      </c>
      <c r="I83" s="9">
        <v>1342234920</v>
      </c>
      <c r="J83" s="9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5"/>
        <v>198</v>
      </c>
      <c r="P83" s="17">
        <f t="shared" si="6"/>
        <v>53.04</v>
      </c>
      <c r="Q83" s="13" t="s">
        <v>8307</v>
      </c>
      <c r="R83" t="s">
        <v>8309</v>
      </c>
      <c r="S83" s="18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11" t="s">
        <v>83</v>
      </c>
      <c r="C84" s="3" t="s">
        <v>4192</v>
      </c>
      <c r="D84" s="5">
        <v>4000</v>
      </c>
      <c r="E84" s="7">
        <v>4000.5</v>
      </c>
      <c r="F84" t="s">
        <v>8217</v>
      </c>
      <c r="G84" t="s">
        <v>8222</v>
      </c>
      <c r="H84" t="s">
        <v>8244</v>
      </c>
      <c r="I84" s="9">
        <v>1318189261</v>
      </c>
      <c r="J84" s="9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5"/>
        <v>100.01</v>
      </c>
      <c r="P84" s="17">
        <f t="shared" si="6"/>
        <v>40.01</v>
      </c>
      <c r="Q84" s="13" t="s">
        <v>8307</v>
      </c>
      <c r="R84" t="s">
        <v>8309</v>
      </c>
      <c r="S84" s="18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11" t="s">
        <v>84</v>
      </c>
      <c r="C85" s="3" t="s">
        <v>4193</v>
      </c>
      <c r="D85" s="5">
        <v>200</v>
      </c>
      <c r="E85" s="7">
        <v>205</v>
      </c>
      <c r="F85" t="s">
        <v>8217</v>
      </c>
      <c r="G85" t="s">
        <v>8223</v>
      </c>
      <c r="H85" t="s">
        <v>8245</v>
      </c>
      <c r="I85" s="9">
        <v>1424604600</v>
      </c>
      <c r="J85" s="9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5"/>
        <v>102.5</v>
      </c>
      <c r="P85" s="17">
        <f t="shared" si="6"/>
        <v>15.77</v>
      </c>
      <c r="Q85" s="13" t="s">
        <v>8307</v>
      </c>
      <c r="R85" t="s">
        <v>8309</v>
      </c>
      <c r="S85" s="18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11" t="s">
        <v>85</v>
      </c>
      <c r="C86" s="3" t="s">
        <v>4194</v>
      </c>
      <c r="D86" s="5">
        <v>500</v>
      </c>
      <c r="E86" s="7">
        <v>500</v>
      </c>
      <c r="F86" t="s">
        <v>8217</v>
      </c>
      <c r="G86" t="s">
        <v>8222</v>
      </c>
      <c r="H86" t="s">
        <v>8244</v>
      </c>
      <c r="I86" s="9">
        <v>1305483086</v>
      </c>
      <c r="J86" s="9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5"/>
        <v>100</v>
      </c>
      <c r="P86" s="17">
        <f t="shared" si="6"/>
        <v>71.430000000000007</v>
      </c>
      <c r="Q86" s="13" t="s">
        <v>8307</v>
      </c>
      <c r="R86" t="s">
        <v>8309</v>
      </c>
      <c r="S86" s="18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11" t="s">
        <v>86</v>
      </c>
      <c r="C87" s="3" t="s">
        <v>4195</v>
      </c>
      <c r="D87" s="5">
        <v>1200</v>
      </c>
      <c r="E87" s="7">
        <v>1506</v>
      </c>
      <c r="F87" t="s">
        <v>8217</v>
      </c>
      <c r="G87" t="s">
        <v>8222</v>
      </c>
      <c r="H87" t="s">
        <v>8244</v>
      </c>
      <c r="I87" s="9">
        <v>1316746837</v>
      </c>
      <c r="J87" s="9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5"/>
        <v>125.5</v>
      </c>
      <c r="P87" s="17">
        <f t="shared" si="6"/>
        <v>71.709999999999994</v>
      </c>
      <c r="Q87" s="13" t="s">
        <v>8307</v>
      </c>
      <c r="R87" t="s">
        <v>8309</v>
      </c>
      <c r="S87" s="18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11" t="s">
        <v>87</v>
      </c>
      <c r="C88" s="3" t="s">
        <v>4196</v>
      </c>
      <c r="D88" s="5">
        <v>6000</v>
      </c>
      <c r="E88" s="7">
        <v>6388</v>
      </c>
      <c r="F88" t="s">
        <v>8217</v>
      </c>
      <c r="G88" t="s">
        <v>8228</v>
      </c>
      <c r="H88" t="s">
        <v>8247</v>
      </c>
      <c r="I88" s="9">
        <v>1451226045</v>
      </c>
      <c r="J88" s="9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5"/>
        <v>106.47</v>
      </c>
      <c r="P88" s="17">
        <f t="shared" si="6"/>
        <v>375.76</v>
      </c>
      <c r="Q88" s="13" t="s">
        <v>8307</v>
      </c>
      <c r="R88" t="s">
        <v>8309</v>
      </c>
      <c r="S88" s="18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11" t="s">
        <v>88</v>
      </c>
      <c r="C89" s="3" t="s">
        <v>4197</v>
      </c>
      <c r="D89" s="5">
        <v>2500</v>
      </c>
      <c r="E89" s="7">
        <v>2615</v>
      </c>
      <c r="F89" t="s">
        <v>8217</v>
      </c>
      <c r="G89" t="s">
        <v>8222</v>
      </c>
      <c r="H89" t="s">
        <v>8244</v>
      </c>
      <c r="I89" s="9">
        <v>1275529260</v>
      </c>
      <c r="J89" s="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5"/>
        <v>104.6</v>
      </c>
      <c r="P89" s="17">
        <f t="shared" si="6"/>
        <v>104.6</v>
      </c>
      <c r="Q89" s="13" t="s">
        <v>8307</v>
      </c>
      <c r="R89" t="s">
        <v>8309</v>
      </c>
      <c r="S89" s="18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11" t="s">
        <v>89</v>
      </c>
      <c r="C90" s="3" t="s">
        <v>4198</v>
      </c>
      <c r="D90" s="5">
        <v>3500</v>
      </c>
      <c r="E90" s="7">
        <v>3600</v>
      </c>
      <c r="F90" t="s">
        <v>8217</v>
      </c>
      <c r="G90" t="s">
        <v>8222</v>
      </c>
      <c r="H90" t="s">
        <v>8244</v>
      </c>
      <c r="I90" s="9">
        <v>1403452131</v>
      </c>
      <c r="J90" s="9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5"/>
        <v>102.86</v>
      </c>
      <c r="P90" s="17">
        <f t="shared" si="6"/>
        <v>60</v>
      </c>
      <c r="Q90" s="13" t="s">
        <v>8307</v>
      </c>
      <c r="R90" t="s">
        <v>8309</v>
      </c>
      <c r="S90" s="18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11" t="s">
        <v>90</v>
      </c>
      <c r="C91" s="3" t="s">
        <v>4199</v>
      </c>
      <c r="D91" s="5">
        <v>6000</v>
      </c>
      <c r="E91" s="7">
        <v>6904</v>
      </c>
      <c r="F91" t="s">
        <v>8217</v>
      </c>
      <c r="G91" t="s">
        <v>8222</v>
      </c>
      <c r="H91" t="s">
        <v>8244</v>
      </c>
      <c r="I91" s="9">
        <v>1370196192</v>
      </c>
      <c r="J91" s="9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5"/>
        <v>115.07</v>
      </c>
      <c r="P91" s="17">
        <f t="shared" si="6"/>
        <v>123.29</v>
      </c>
      <c r="Q91" s="13" t="s">
        <v>8307</v>
      </c>
      <c r="R91" t="s">
        <v>8309</v>
      </c>
      <c r="S91" s="18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11" t="s">
        <v>91</v>
      </c>
      <c r="C92" s="3" t="s">
        <v>4200</v>
      </c>
      <c r="D92" s="5">
        <v>500</v>
      </c>
      <c r="E92" s="7">
        <v>502</v>
      </c>
      <c r="F92" t="s">
        <v>8217</v>
      </c>
      <c r="G92" t="s">
        <v>8222</v>
      </c>
      <c r="H92" t="s">
        <v>8244</v>
      </c>
      <c r="I92" s="9">
        <v>1310454499</v>
      </c>
      <c r="J92" s="9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5"/>
        <v>100.4</v>
      </c>
      <c r="P92" s="17">
        <f t="shared" si="6"/>
        <v>31.38</v>
      </c>
      <c r="Q92" s="13" t="s">
        <v>8307</v>
      </c>
      <c r="R92" t="s">
        <v>8309</v>
      </c>
      <c r="S92" s="18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11" t="s">
        <v>92</v>
      </c>
      <c r="C93" s="3" t="s">
        <v>4201</v>
      </c>
      <c r="D93" s="5">
        <v>3000</v>
      </c>
      <c r="E93" s="7">
        <v>3600</v>
      </c>
      <c r="F93" t="s">
        <v>8217</v>
      </c>
      <c r="G93" t="s">
        <v>8222</v>
      </c>
      <c r="H93" t="s">
        <v>8244</v>
      </c>
      <c r="I93" s="9">
        <v>1305625164</v>
      </c>
      <c r="J93" s="9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5"/>
        <v>120</v>
      </c>
      <c r="P93" s="17">
        <f t="shared" si="6"/>
        <v>78.260000000000005</v>
      </c>
      <c r="Q93" s="13" t="s">
        <v>8307</v>
      </c>
      <c r="R93" t="s">
        <v>8309</v>
      </c>
      <c r="S93" s="18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11" t="s">
        <v>93</v>
      </c>
      <c r="C94" s="3" t="s">
        <v>4202</v>
      </c>
      <c r="D94" s="5">
        <v>5000</v>
      </c>
      <c r="E94" s="7">
        <v>5260</v>
      </c>
      <c r="F94" t="s">
        <v>8217</v>
      </c>
      <c r="G94" t="s">
        <v>8227</v>
      </c>
      <c r="H94" t="s">
        <v>8249</v>
      </c>
      <c r="I94" s="9">
        <v>1485936000</v>
      </c>
      <c r="J94" s="9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5"/>
        <v>105.2</v>
      </c>
      <c r="P94" s="17">
        <f t="shared" si="6"/>
        <v>122.33</v>
      </c>
      <c r="Q94" s="13" t="s">
        <v>8307</v>
      </c>
      <c r="R94" t="s">
        <v>8309</v>
      </c>
      <c r="S94" s="18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11" t="s">
        <v>94</v>
      </c>
      <c r="C95" s="3" t="s">
        <v>4203</v>
      </c>
      <c r="D95" s="5">
        <v>1000</v>
      </c>
      <c r="E95" s="7">
        <v>1106</v>
      </c>
      <c r="F95" t="s">
        <v>8217</v>
      </c>
      <c r="G95" t="s">
        <v>8222</v>
      </c>
      <c r="H95" t="s">
        <v>8244</v>
      </c>
      <c r="I95" s="9">
        <v>1341349200</v>
      </c>
      <c r="J95" s="9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5"/>
        <v>110.6</v>
      </c>
      <c r="P95" s="17">
        <f t="shared" si="6"/>
        <v>73.73</v>
      </c>
      <c r="Q95" s="13" t="s">
        <v>8307</v>
      </c>
      <c r="R95" t="s">
        <v>8309</v>
      </c>
      <c r="S95" s="18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11" t="s">
        <v>95</v>
      </c>
      <c r="C96" s="3" t="s">
        <v>4204</v>
      </c>
      <c r="D96" s="5">
        <v>250</v>
      </c>
      <c r="E96" s="7">
        <v>260</v>
      </c>
      <c r="F96" t="s">
        <v>8217</v>
      </c>
      <c r="G96" t="s">
        <v>8223</v>
      </c>
      <c r="H96" t="s">
        <v>8245</v>
      </c>
      <c r="I96" s="9">
        <v>1396890822</v>
      </c>
      <c r="J96" s="9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5"/>
        <v>104</v>
      </c>
      <c r="P96" s="17">
        <f t="shared" si="6"/>
        <v>21.67</v>
      </c>
      <c r="Q96" s="13" t="s">
        <v>8307</v>
      </c>
      <c r="R96" t="s">
        <v>8309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11" t="s">
        <v>96</v>
      </c>
      <c r="C97" s="3" t="s">
        <v>4205</v>
      </c>
      <c r="D97" s="5">
        <v>350</v>
      </c>
      <c r="E97" s="7">
        <v>460</v>
      </c>
      <c r="F97" t="s">
        <v>8217</v>
      </c>
      <c r="G97" t="s">
        <v>8222</v>
      </c>
      <c r="H97" t="s">
        <v>8244</v>
      </c>
      <c r="I97" s="9">
        <v>1330214841</v>
      </c>
      <c r="J97" s="9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5"/>
        <v>131.43</v>
      </c>
      <c r="P97" s="17">
        <f t="shared" si="6"/>
        <v>21.9</v>
      </c>
      <c r="Q97" s="13" t="s">
        <v>8307</v>
      </c>
      <c r="R97" t="s">
        <v>8309</v>
      </c>
      <c r="S97" s="18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11" t="s">
        <v>97</v>
      </c>
      <c r="C98" s="3" t="s">
        <v>4206</v>
      </c>
      <c r="D98" s="5">
        <v>1500</v>
      </c>
      <c r="E98" s="7">
        <v>1720</v>
      </c>
      <c r="F98" t="s">
        <v>8217</v>
      </c>
      <c r="G98" t="s">
        <v>8222</v>
      </c>
      <c r="H98" t="s">
        <v>8244</v>
      </c>
      <c r="I98" s="9">
        <v>1280631600</v>
      </c>
      <c r="J98" s="9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5"/>
        <v>114.67</v>
      </c>
      <c r="P98" s="17">
        <f t="shared" si="6"/>
        <v>50.59</v>
      </c>
      <c r="Q98" s="13" t="s">
        <v>8307</v>
      </c>
      <c r="R98" t="s">
        <v>8309</v>
      </c>
      <c r="S98" s="18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11" t="s">
        <v>98</v>
      </c>
      <c r="C99" s="3" t="s">
        <v>4207</v>
      </c>
      <c r="D99" s="5">
        <v>400</v>
      </c>
      <c r="E99" s="7">
        <v>425</v>
      </c>
      <c r="F99" t="s">
        <v>8217</v>
      </c>
      <c r="G99" t="s">
        <v>8222</v>
      </c>
      <c r="H99" t="s">
        <v>8244</v>
      </c>
      <c r="I99" s="9">
        <v>1310440482</v>
      </c>
      <c r="J99" s="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5"/>
        <v>106.25</v>
      </c>
      <c r="P99" s="17">
        <f t="shared" si="6"/>
        <v>53.13</v>
      </c>
      <c r="Q99" s="13" t="s">
        <v>8307</v>
      </c>
      <c r="R99" t="s">
        <v>8309</v>
      </c>
      <c r="S99" s="18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11" t="s">
        <v>99</v>
      </c>
      <c r="C100" s="3" t="s">
        <v>4208</v>
      </c>
      <c r="D100" s="5">
        <v>3200</v>
      </c>
      <c r="E100" s="7">
        <v>3400</v>
      </c>
      <c r="F100" t="s">
        <v>8217</v>
      </c>
      <c r="G100" t="s">
        <v>8222</v>
      </c>
      <c r="H100" t="s">
        <v>8244</v>
      </c>
      <c r="I100" s="9">
        <v>1354923000</v>
      </c>
      <c r="J100" s="9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5"/>
        <v>106.25</v>
      </c>
      <c r="P100" s="17">
        <f t="shared" si="6"/>
        <v>56.67</v>
      </c>
      <c r="Q100" s="13" t="s">
        <v>8307</v>
      </c>
      <c r="R100" t="s">
        <v>8309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11" t="s">
        <v>100</v>
      </c>
      <c r="C101" s="3" t="s">
        <v>4209</v>
      </c>
      <c r="D101" s="5">
        <v>1500</v>
      </c>
      <c r="E101" s="7">
        <v>1590.29</v>
      </c>
      <c r="F101" t="s">
        <v>8217</v>
      </c>
      <c r="G101" t="s">
        <v>8222</v>
      </c>
      <c r="H101" t="s">
        <v>8244</v>
      </c>
      <c r="I101" s="9">
        <v>1390426799</v>
      </c>
      <c r="J101" s="9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5"/>
        <v>106.02</v>
      </c>
      <c r="P101" s="17">
        <f t="shared" si="6"/>
        <v>40.78</v>
      </c>
      <c r="Q101" s="13" t="s">
        <v>8307</v>
      </c>
      <c r="R101" t="s">
        <v>8309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11" t="s">
        <v>101</v>
      </c>
      <c r="C102" s="3" t="s">
        <v>4210</v>
      </c>
      <c r="D102" s="5">
        <v>5000</v>
      </c>
      <c r="E102" s="7">
        <v>5000</v>
      </c>
      <c r="F102" t="s">
        <v>8217</v>
      </c>
      <c r="G102" t="s">
        <v>8222</v>
      </c>
      <c r="H102" t="s">
        <v>8244</v>
      </c>
      <c r="I102" s="9">
        <v>1352055886</v>
      </c>
      <c r="J102" s="9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5"/>
        <v>100</v>
      </c>
      <c r="P102" s="17">
        <f t="shared" si="6"/>
        <v>192.31</v>
      </c>
      <c r="Q102" s="13" t="s">
        <v>8307</v>
      </c>
      <c r="R102" t="s">
        <v>8309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11" t="s">
        <v>102</v>
      </c>
      <c r="C103" s="3" t="s">
        <v>4211</v>
      </c>
      <c r="D103" s="5">
        <v>3500</v>
      </c>
      <c r="E103" s="7">
        <v>3500</v>
      </c>
      <c r="F103" t="s">
        <v>8217</v>
      </c>
      <c r="G103" t="s">
        <v>8222</v>
      </c>
      <c r="H103" t="s">
        <v>8244</v>
      </c>
      <c r="I103" s="9">
        <v>1359052710</v>
      </c>
      <c r="J103" s="9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5"/>
        <v>100</v>
      </c>
      <c r="P103" s="17">
        <f t="shared" si="6"/>
        <v>100</v>
      </c>
      <c r="Q103" s="13" t="s">
        <v>8307</v>
      </c>
      <c r="R103" t="s">
        <v>8309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11" t="s">
        <v>103</v>
      </c>
      <c r="C104" s="3" t="s">
        <v>4212</v>
      </c>
      <c r="D104" s="5">
        <v>6000</v>
      </c>
      <c r="E104" s="7">
        <v>7665</v>
      </c>
      <c r="F104" t="s">
        <v>8217</v>
      </c>
      <c r="G104" t="s">
        <v>8222</v>
      </c>
      <c r="H104" t="s">
        <v>8244</v>
      </c>
      <c r="I104" s="9">
        <v>1293073733</v>
      </c>
      <c r="J104" s="9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5"/>
        <v>127.75</v>
      </c>
      <c r="P104" s="17">
        <f t="shared" si="6"/>
        <v>117.92</v>
      </c>
      <c r="Q104" s="13" t="s">
        <v>8307</v>
      </c>
      <c r="R104" t="s">
        <v>8309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11" t="s">
        <v>104</v>
      </c>
      <c r="C105" s="3" t="s">
        <v>4213</v>
      </c>
      <c r="D105" s="5">
        <v>1300</v>
      </c>
      <c r="E105" s="7">
        <v>1367</v>
      </c>
      <c r="F105" t="s">
        <v>8217</v>
      </c>
      <c r="G105" t="s">
        <v>8223</v>
      </c>
      <c r="H105" t="s">
        <v>8245</v>
      </c>
      <c r="I105" s="9">
        <v>1394220030</v>
      </c>
      <c r="J105" s="9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5"/>
        <v>105.15</v>
      </c>
      <c r="P105" s="17">
        <f t="shared" si="6"/>
        <v>27.9</v>
      </c>
      <c r="Q105" s="13" t="s">
        <v>8307</v>
      </c>
      <c r="R105" t="s">
        <v>8309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11" t="s">
        <v>105</v>
      </c>
      <c r="C106" s="3" t="s">
        <v>4214</v>
      </c>
      <c r="D106" s="5">
        <v>500</v>
      </c>
      <c r="E106" s="7">
        <v>600</v>
      </c>
      <c r="F106" t="s">
        <v>8217</v>
      </c>
      <c r="G106" t="s">
        <v>8222</v>
      </c>
      <c r="H106" t="s">
        <v>8244</v>
      </c>
      <c r="I106" s="9">
        <v>1301792400</v>
      </c>
      <c r="J106" s="9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5"/>
        <v>120</v>
      </c>
      <c r="P106" s="17">
        <f t="shared" si="6"/>
        <v>60</v>
      </c>
      <c r="Q106" s="13" t="s">
        <v>8307</v>
      </c>
      <c r="R106" t="s">
        <v>8309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11" t="s">
        <v>106</v>
      </c>
      <c r="C107" s="3" t="s">
        <v>4215</v>
      </c>
      <c r="D107" s="5">
        <v>2200</v>
      </c>
      <c r="E107" s="7">
        <v>2363</v>
      </c>
      <c r="F107" t="s">
        <v>8217</v>
      </c>
      <c r="G107" t="s">
        <v>8222</v>
      </c>
      <c r="H107" t="s">
        <v>8244</v>
      </c>
      <c r="I107" s="9">
        <v>1463184000</v>
      </c>
      <c r="J107" s="9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5"/>
        <v>107.41</v>
      </c>
      <c r="P107" s="17">
        <f t="shared" si="6"/>
        <v>39.380000000000003</v>
      </c>
      <c r="Q107" s="13" t="s">
        <v>8307</v>
      </c>
      <c r="R107" t="s">
        <v>8309</v>
      </c>
      <c r="S107" s="18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11" t="s">
        <v>107</v>
      </c>
      <c r="C108" s="3" t="s">
        <v>4216</v>
      </c>
      <c r="D108" s="5">
        <v>5000</v>
      </c>
      <c r="E108" s="7">
        <v>5025</v>
      </c>
      <c r="F108" t="s">
        <v>8217</v>
      </c>
      <c r="G108" t="s">
        <v>8222</v>
      </c>
      <c r="H108" t="s">
        <v>8244</v>
      </c>
      <c r="I108" s="9">
        <v>1333391901</v>
      </c>
      <c r="J108" s="9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5"/>
        <v>100.5</v>
      </c>
      <c r="P108" s="17">
        <f t="shared" si="6"/>
        <v>186.11</v>
      </c>
      <c r="Q108" s="13" t="s">
        <v>8307</v>
      </c>
      <c r="R108" t="s">
        <v>8309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11" t="s">
        <v>108</v>
      </c>
      <c r="C109" s="3" t="s">
        <v>4217</v>
      </c>
      <c r="D109" s="5">
        <v>7500</v>
      </c>
      <c r="E109" s="7">
        <v>7685</v>
      </c>
      <c r="F109" t="s">
        <v>8217</v>
      </c>
      <c r="G109" t="s">
        <v>8222</v>
      </c>
      <c r="H109" t="s">
        <v>8244</v>
      </c>
      <c r="I109" s="9">
        <v>1303688087</v>
      </c>
      <c r="J109" s="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5"/>
        <v>102.47</v>
      </c>
      <c r="P109" s="17">
        <f t="shared" si="6"/>
        <v>111.38</v>
      </c>
      <c r="Q109" s="13" t="s">
        <v>8307</v>
      </c>
      <c r="R109" t="s">
        <v>8309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11" t="s">
        <v>109</v>
      </c>
      <c r="C110" s="3" t="s">
        <v>4218</v>
      </c>
      <c r="D110" s="5">
        <v>1500</v>
      </c>
      <c r="E110" s="7">
        <v>3700</v>
      </c>
      <c r="F110" t="s">
        <v>8217</v>
      </c>
      <c r="G110" t="s">
        <v>8222</v>
      </c>
      <c r="H110" t="s">
        <v>8244</v>
      </c>
      <c r="I110" s="9">
        <v>1370011370</v>
      </c>
      <c r="J110" s="9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5"/>
        <v>246.67</v>
      </c>
      <c r="P110" s="17">
        <f t="shared" si="6"/>
        <v>78.72</v>
      </c>
      <c r="Q110" s="13" t="s">
        <v>8307</v>
      </c>
      <c r="R110" t="s">
        <v>8309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11" t="s">
        <v>110</v>
      </c>
      <c r="C111" s="3" t="s">
        <v>4219</v>
      </c>
      <c r="D111" s="5">
        <v>1000</v>
      </c>
      <c r="E111" s="7">
        <v>2195</v>
      </c>
      <c r="F111" t="s">
        <v>8217</v>
      </c>
      <c r="G111" t="s">
        <v>8222</v>
      </c>
      <c r="H111" t="s">
        <v>8244</v>
      </c>
      <c r="I111" s="9">
        <v>1298680630</v>
      </c>
      <c r="J111" s="9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5"/>
        <v>219.5</v>
      </c>
      <c r="P111" s="17">
        <f t="shared" si="6"/>
        <v>46.7</v>
      </c>
      <c r="Q111" s="13" t="s">
        <v>8307</v>
      </c>
      <c r="R111" t="s">
        <v>8309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11" t="s">
        <v>111</v>
      </c>
      <c r="C112" s="3" t="s">
        <v>4220</v>
      </c>
      <c r="D112" s="5">
        <v>1300</v>
      </c>
      <c r="E112" s="7">
        <v>1700</v>
      </c>
      <c r="F112" t="s">
        <v>8217</v>
      </c>
      <c r="G112" t="s">
        <v>8222</v>
      </c>
      <c r="H112" t="s">
        <v>8244</v>
      </c>
      <c r="I112" s="9">
        <v>1384408740</v>
      </c>
      <c r="J112" s="9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5"/>
        <v>130.77000000000001</v>
      </c>
      <c r="P112" s="17">
        <f t="shared" si="6"/>
        <v>65.38</v>
      </c>
      <c r="Q112" s="13" t="s">
        <v>8307</v>
      </c>
      <c r="R112" t="s">
        <v>8309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11" t="s">
        <v>112</v>
      </c>
      <c r="C113" s="3" t="s">
        <v>4221</v>
      </c>
      <c r="D113" s="5">
        <v>3500</v>
      </c>
      <c r="E113" s="7">
        <v>5410</v>
      </c>
      <c r="F113" t="s">
        <v>8217</v>
      </c>
      <c r="G113" t="s">
        <v>8224</v>
      </c>
      <c r="H113" t="s">
        <v>8246</v>
      </c>
      <c r="I113" s="9">
        <v>1433059187</v>
      </c>
      <c r="J113" s="9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5"/>
        <v>154.57</v>
      </c>
      <c r="P113" s="17">
        <f t="shared" si="6"/>
        <v>102.08</v>
      </c>
      <c r="Q113" s="13" t="s">
        <v>8307</v>
      </c>
      <c r="R113" t="s">
        <v>8309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11" t="s">
        <v>113</v>
      </c>
      <c r="C114" s="3" t="s">
        <v>4222</v>
      </c>
      <c r="D114" s="5">
        <v>5000</v>
      </c>
      <c r="E114" s="7">
        <v>5200</v>
      </c>
      <c r="F114" t="s">
        <v>8217</v>
      </c>
      <c r="G114" t="s">
        <v>8222</v>
      </c>
      <c r="H114" t="s">
        <v>8244</v>
      </c>
      <c r="I114" s="9">
        <v>1397354400</v>
      </c>
      <c r="J114" s="9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5"/>
        <v>104</v>
      </c>
      <c r="P114" s="17">
        <f t="shared" si="6"/>
        <v>64.2</v>
      </c>
      <c r="Q114" s="13" t="s">
        <v>8307</v>
      </c>
      <c r="R114" t="s">
        <v>8309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11" t="s">
        <v>114</v>
      </c>
      <c r="C115" s="3" t="s">
        <v>4223</v>
      </c>
      <c r="D115" s="5">
        <v>5000</v>
      </c>
      <c r="E115" s="7">
        <v>7050</v>
      </c>
      <c r="F115" t="s">
        <v>8217</v>
      </c>
      <c r="G115" t="s">
        <v>8222</v>
      </c>
      <c r="H115" t="s">
        <v>8244</v>
      </c>
      <c r="I115" s="9">
        <v>1312642800</v>
      </c>
      <c r="J115" s="9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5"/>
        <v>141</v>
      </c>
      <c r="P115" s="17">
        <f t="shared" si="6"/>
        <v>90.38</v>
      </c>
      <c r="Q115" s="13" t="s">
        <v>8307</v>
      </c>
      <c r="R115" t="s">
        <v>8309</v>
      </c>
      <c r="S115" s="18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11" t="s">
        <v>115</v>
      </c>
      <c r="C116" s="3" t="s">
        <v>4224</v>
      </c>
      <c r="D116" s="5">
        <v>3000</v>
      </c>
      <c r="E116" s="7">
        <v>3100</v>
      </c>
      <c r="F116" t="s">
        <v>8217</v>
      </c>
      <c r="G116" t="s">
        <v>8222</v>
      </c>
      <c r="H116" t="s">
        <v>8244</v>
      </c>
      <c r="I116" s="9">
        <v>1326436488</v>
      </c>
      <c r="J116" s="9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5"/>
        <v>103.33</v>
      </c>
      <c r="P116" s="17">
        <f t="shared" si="6"/>
        <v>88.57</v>
      </c>
      <c r="Q116" s="13" t="s">
        <v>8307</v>
      </c>
      <c r="R116" t="s">
        <v>8309</v>
      </c>
      <c r="S116" s="18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11" t="s">
        <v>116</v>
      </c>
      <c r="C117" s="3" t="s">
        <v>4225</v>
      </c>
      <c r="D117" s="5">
        <v>450</v>
      </c>
      <c r="E117" s="7">
        <v>632</v>
      </c>
      <c r="F117" t="s">
        <v>8217</v>
      </c>
      <c r="G117" t="s">
        <v>8222</v>
      </c>
      <c r="H117" t="s">
        <v>8244</v>
      </c>
      <c r="I117" s="9">
        <v>1328377444</v>
      </c>
      <c r="J117" s="9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5"/>
        <v>140.44</v>
      </c>
      <c r="P117" s="17">
        <f t="shared" si="6"/>
        <v>28.73</v>
      </c>
      <c r="Q117" s="13" t="s">
        <v>8307</v>
      </c>
      <c r="R117" t="s">
        <v>8309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11" t="s">
        <v>117</v>
      </c>
      <c r="C118" s="3" t="s">
        <v>4226</v>
      </c>
      <c r="D118" s="5">
        <v>3500</v>
      </c>
      <c r="E118" s="7">
        <v>3978</v>
      </c>
      <c r="F118" t="s">
        <v>8217</v>
      </c>
      <c r="G118" t="s">
        <v>8222</v>
      </c>
      <c r="H118" t="s">
        <v>8244</v>
      </c>
      <c r="I118" s="9">
        <v>1302260155</v>
      </c>
      <c r="J118" s="9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5"/>
        <v>113.66</v>
      </c>
      <c r="P118" s="17">
        <f t="shared" si="6"/>
        <v>69.790000000000006</v>
      </c>
      <c r="Q118" s="13" t="s">
        <v>8307</v>
      </c>
      <c r="R118" t="s">
        <v>8309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11" t="s">
        <v>118</v>
      </c>
      <c r="C119" s="3" t="s">
        <v>4227</v>
      </c>
      <c r="D119" s="5">
        <v>4500</v>
      </c>
      <c r="E119" s="7">
        <v>4522.22</v>
      </c>
      <c r="F119" t="s">
        <v>8217</v>
      </c>
      <c r="G119" t="s">
        <v>8222</v>
      </c>
      <c r="H119" t="s">
        <v>8244</v>
      </c>
      <c r="I119" s="9">
        <v>1276110000</v>
      </c>
      <c r="J119" s="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5"/>
        <v>100.49</v>
      </c>
      <c r="P119" s="17">
        <f t="shared" si="6"/>
        <v>167.49</v>
      </c>
      <c r="Q119" s="13" t="s">
        <v>8307</v>
      </c>
      <c r="R119" t="s">
        <v>8309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11" t="s">
        <v>119</v>
      </c>
      <c r="C120" s="3" t="s">
        <v>4228</v>
      </c>
      <c r="D120" s="5">
        <v>5000</v>
      </c>
      <c r="E120" s="7">
        <v>5651.58</v>
      </c>
      <c r="F120" t="s">
        <v>8217</v>
      </c>
      <c r="G120" t="s">
        <v>8222</v>
      </c>
      <c r="H120" t="s">
        <v>8244</v>
      </c>
      <c r="I120" s="9">
        <v>1311902236</v>
      </c>
      <c r="J120" s="9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5"/>
        <v>113.03</v>
      </c>
      <c r="P120" s="17">
        <f t="shared" si="6"/>
        <v>144.91</v>
      </c>
      <c r="Q120" s="13" t="s">
        <v>8307</v>
      </c>
      <c r="R120" t="s">
        <v>8309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11" t="s">
        <v>120</v>
      </c>
      <c r="C121" s="3" t="s">
        <v>4229</v>
      </c>
      <c r="D121" s="5">
        <v>3250</v>
      </c>
      <c r="E121" s="7">
        <v>3398.1</v>
      </c>
      <c r="F121" t="s">
        <v>8217</v>
      </c>
      <c r="G121" t="s">
        <v>8222</v>
      </c>
      <c r="H121" t="s">
        <v>8244</v>
      </c>
      <c r="I121" s="9">
        <v>1313276400</v>
      </c>
      <c r="J121" s="9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5"/>
        <v>104.56</v>
      </c>
      <c r="P121" s="17">
        <f t="shared" si="6"/>
        <v>91.84</v>
      </c>
      <c r="Q121" s="13" t="s">
        <v>8307</v>
      </c>
      <c r="R121" t="s">
        <v>8309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11" t="s">
        <v>121</v>
      </c>
      <c r="C122" s="3" t="s">
        <v>4230</v>
      </c>
      <c r="D122" s="5">
        <v>70000</v>
      </c>
      <c r="E122" s="7">
        <v>10</v>
      </c>
      <c r="F122" t="s">
        <v>8218</v>
      </c>
      <c r="G122" t="s">
        <v>8229</v>
      </c>
      <c r="H122" t="s">
        <v>8250</v>
      </c>
      <c r="I122" s="9">
        <v>1475457107</v>
      </c>
      <c r="J122" s="9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5"/>
        <v>0.01</v>
      </c>
      <c r="P122" s="17">
        <f t="shared" si="6"/>
        <v>10</v>
      </c>
      <c r="Q122" s="13" t="s">
        <v>8307</v>
      </c>
      <c r="R122" t="s">
        <v>8310</v>
      </c>
      <c r="S122" s="18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11" t="s">
        <v>122</v>
      </c>
      <c r="C123" s="3" t="s">
        <v>4231</v>
      </c>
      <c r="D123" s="5">
        <v>3000</v>
      </c>
      <c r="E123" s="7">
        <v>1</v>
      </c>
      <c r="F123" t="s">
        <v>8218</v>
      </c>
      <c r="G123" t="s">
        <v>8222</v>
      </c>
      <c r="H123" t="s">
        <v>8244</v>
      </c>
      <c r="I123" s="9">
        <v>1429352160</v>
      </c>
      <c r="J123" s="9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5"/>
        <v>0.03</v>
      </c>
      <c r="P123" s="17">
        <f t="shared" si="6"/>
        <v>1</v>
      </c>
      <c r="Q123" s="13" t="s">
        <v>8307</v>
      </c>
      <c r="R123" t="s">
        <v>8310</v>
      </c>
      <c r="S123" s="18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11" t="s">
        <v>123</v>
      </c>
      <c r="C124" s="3" t="s">
        <v>4232</v>
      </c>
      <c r="D124" s="5">
        <v>100000000</v>
      </c>
      <c r="E124" s="7">
        <v>0</v>
      </c>
      <c r="F124" t="s">
        <v>8218</v>
      </c>
      <c r="G124" t="s">
        <v>8222</v>
      </c>
      <c r="H124" t="s">
        <v>8244</v>
      </c>
      <c r="I124" s="9">
        <v>1476094907</v>
      </c>
      <c r="J124" s="9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5"/>
        <v>0</v>
      </c>
      <c r="P124" s="17" t="str">
        <f t="shared" si="6"/>
        <v>N/A</v>
      </c>
      <c r="Q124" s="13" t="s">
        <v>8307</v>
      </c>
      <c r="R124" t="s">
        <v>8310</v>
      </c>
      <c r="S124" s="18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11" t="s">
        <v>124</v>
      </c>
      <c r="C125" s="3" t="s">
        <v>4233</v>
      </c>
      <c r="D125" s="5">
        <v>55000</v>
      </c>
      <c r="E125" s="7">
        <v>151</v>
      </c>
      <c r="F125" t="s">
        <v>8218</v>
      </c>
      <c r="G125" t="s">
        <v>8222</v>
      </c>
      <c r="H125" t="s">
        <v>8244</v>
      </c>
      <c r="I125" s="9">
        <v>1414533600</v>
      </c>
      <c r="J125" s="9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5"/>
        <v>0.27</v>
      </c>
      <c r="P125" s="17">
        <f t="shared" si="6"/>
        <v>25.17</v>
      </c>
      <c r="Q125" s="13" t="s">
        <v>8307</v>
      </c>
      <c r="R125" t="s">
        <v>8310</v>
      </c>
      <c r="S125" s="18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11" t="s">
        <v>125</v>
      </c>
      <c r="C126" s="3" t="s">
        <v>4234</v>
      </c>
      <c r="D126" s="5">
        <v>4000</v>
      </c>
      <c r="E126" s="7">
        <v>0</v>
      </c>
      <c r="F126" t="s">
        <v>8218</v>
      </c>
      <c r="G126" t="s">
        <v>8222</v>
      </c>
      <c r="H126" t="s">
        <v>8244</v>
      </c>
      <c r="I126" s="9">
        <v>1431728242</v>
      </c>
      <c r="J126" s="9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5"/>
        <v>0</v>
      </c>
      <c r="P126" s="17" t="str">
        <f t="shared" si="6"/>
        <v>N/A</v>
      </c>
      <c r="Q126" s="13" t="s">
        <v>8307</v>
      </c>
      <c r="R126" t="s">
        <v>8310</v>
      </c>
      <c r="S126" s="18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11" t="s">
        <v>126</v>
      </c>
      <c r="C127" s="3" t="s">
        <v>4235</v>
      </c>
      <c r="D127" s="5">
        <v>500</v>
      </c>
      <c r="E127" s="7">
        <v>70</v>
      </c>
      <c r="F127" t="s">
        <v>8218</v>
      </c>
      <c r="G127" t="s">
        <v>8227</v>
      </c>
      <c r="H127" t="s">
        <v>8249</v>
      </c>
      <c r="I127" s="9">
        <v>1486165880</v>
      </c>
      <c r="J127" s="9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5"/>
        <v>14</v>
      </c>
      <c r="P127" s="17">
        <f t="shared" si="6"/>
        <v>11.67</v>
      </c>
      <c r="Q127" s="13" t="s">
        <v>8307</v>
      </c>
      <c r="R127" t="s">
        <v>8310</v>
      </c>
      <c r="S127" s="18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11" t="s">
        <v>127</v>
      </c>
      <c r="C128" s="3" t="s">
        <v>4236</v>
      </c>
      <c r="D128" s="5">
        <v>25000</v>
      </c>
      <c r="E128" s="7">
        <v>1387</v>
      </c>
      <c r="F128" t="s">
        <v>8218</v>
      </c>
      <c r="G128" t="s">
        <v>8222</v>
      </c>
      <c r="H128" t="s">
        <v>8244</v>
      </c>
      <c r="I128" s="9">
        <v>1433988000</v>
      </c>
      <c r="J128" s="9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5"/>
        <v>5.55</v>
      </c>
      <c r="P128" s="17">
        <f t="shared" si="6"/>
        <v>106.69</v>
      </c>
      <c r="Q128" s="13" t="s">
        <v>8307</v>
      </c>
      <c r="R128" t="s">
        <v>8310</v>
      </c>
      <c r="S128" s="18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11" t="s">
        <v>128</v>
      </c>
      <c r="C129" s="3" t="s">
        <v>4237</v>
      </c>
      <c r="D129" s="5">
        <v>8000</v>
      </c>
      <c r="E129" s="7">
        <v>190</v>
      </c>
      <c r="F129" t="s">
        <v>8218</v>
      </c>
      <c r="G129" t="s">
        <v>8222</v>
      </c>
      <c r="H129" t="s">
        <v>8244</v>
      </c>
      <c r="I129" s="9">
        <v>1428069541</v>
      </c>
      <c r="J129" s="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5"/>
        <v>2.38</v>
      </c>
      <c r="P129" s="17">
        <f t="shared" si="6"/>
        <v>47.5</v>
      </c>
      <c r="Q129" s="13" t="s">
        <v>8307</v>
      </c>
      <c r="R129" t="s">
        <v>8310</v>
      </c>
      <c r="S129" s="18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11" t="s">
        <v>129</v>
      </c>
      <c r="C130" s="3" t="s">
        <v>4238</v>
      </c>
      <c r="D130" s="5">
        <v>100000</v>
      </c>
      <c r="E130" s="7">
        <v>1867</v>
      </c>
      <c r="F130" t="s">
        <v>8218</v>
      </c>
      <c r="G130" t="s">
        <v>8222</v>
      </c>
      <c r="H130" t="s">
        <v>8244</v>
      </c>
      <c r="I130" s="9">
        <v>1476941293</v>
      </c>
      <c r="J130" s="9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si="5"/>
        <v>1.87</v>
      </c>
      <c r="P130" s="17">
        <f t="shared" si="6"/>
        <v>311.17</v>
      </c>
      <c r="Q130" s="13" t="s">
        <v>8307</v>
      </c>
      <c r="R130" t="s">
        <v>8310</v>
      </c>
      <c r="S130" s="18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11" t="s">
        <v>130</v>
      </c>
      <c r="C131" s="3" t="s">
        <v>4239</v>
      </c>
      <c r="D131" s="5">
        <v>20000</v>
      </c>
      <c r="E131" s="7">
        <v>0</v>
      </c>
      <c r="F131" t="s">
        <v>8218</v>
      </c>
      <c r="G131" t="s">
        <v>8222</v>
      </c>
      <c r="H131" t="s">
        <v>8244</v>
      </c>
      <c r="I131" s="9">
        <v>1414708183</v>
      </c>
      <c r="J131" s="9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ref="O131:O194" si="10">IFERROR(ROUND(E131/D131*100,2),0)</f>
        <v>0</v>
      </c>
      <c r="P131" s="17" t="str">
        <f t="shared" ref="P131:P194" si="11">IFERROR(ROUND(E131/L131,2),"N/A")</f>
        <v>N/A</v>
      </c>
      <c r="Q131" s="13" t="s">
        <v>8307</v>
      </c>
      <c r="R131" t="s">
        <v>8310</v>
      </c>
      <c r="S131" s="18">
        <f t="shared" ref="S131:S194" si="12">(((J131/60)/60)/24)+DATE(1970,1,1)</f>
        <v>41882.937303240738</v>
      </c>
      <c r="T131" s="1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11" t="s">
        <v>131</v>
      </c>
      <c r="C132" s="3" t="s">
        <v>4240</v>
      </c>
      <c r="D132" s="5">
        <v>600</v>
      </c>
      <c r="E132" s="7">
        <v>0</v>
      </c>
      <c r="F132" t="s">
        <v>8218</v>
      </c>
      <c r="G132" t="s">
        <v>8223</v>
      </c>
      <c r="H132" t="s">
        <v>8245</v>
      </c>
      <c r="I132" s="9">
        <v>1402949760</v>
      </c>
      <c r="J132" s="9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10"/>
        <v>0</v>
      </c>
      <c r="P132" s="17" t="str">
        <f t="shared" si="11"/>
        <v>N/A</v>
      </c>
      <c r="Q132" s="13" t="s">
        <v>8307</v>
      </c>
      <c r="R132" t="s">
        <v>8310</v>
      </c>
      <c r="S132" s="18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11" t="s">
        <v>132</v>
      </c>
      <c r="C133" s="3" t="s">
        <v>4241</v>
      </c>
      <c r="D133" s="5">
        <v>1200</v>
      </c>
      <c r="E133" s="7">
        <v>0</v>
      </c>
      <c r="F133" t="s">
        <v>8218</v>
      </c>
      <c r="G133" t="s">
        <v>8222</v>
      </c>
      <c r="H133" t="s">
        <v>8244</v>
      </c>
      <c r="I133" s="9">
        <v>1467763200</v>
      </c>
      <c r="J133" s="9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10"/>
        <v>0</v>
      </c>
      <c r="P133" s="17" t="str">
        <f t="shared" si="11"/>
        <v>N/A</v>
      </c>
      <c r="Q133" s="13" t="s">
        <v>8307</v>
      </c>
      <c r="R133" t="s">
        <v>8310</v>
      </c>
      <c r="S133" s="18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11" t="s">
        <v>133</v>
      </c>
      <c r="C134" s="3" t="s">
        <v>4242</v>
      </c>
      <c r="D134" s="5">
        <v>80000</v>
      </c>
      <c r="E134" s="7">
        <v>7655</v>
      </c>
      <c r="F134" t="s">
        <v>8218</v>
      </c>
      <c r="G134" t="s">
        <v>8222</v>
      </c>
      <c r="H134" t="s">
        <v>8244</v>
      </c>
      <c r="I134" s="9">
        <v>1415392207</v>
      </c>
      <c r="J134" s="9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10"/>
        <v>9.57</v>
      </c>
      <c r="P134" s="17">
        <f t="shared" si="11"/>
        <v>94.51</v>
      </c>
      <c r="Q134" s="13" t="s">
        <v>8307</v>
      </c>
      <c r="R134" t="s">
        <v>8310</v>
      </c>
      <c r="S134" s="18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11" t="s">
        <v>134</v>
      </c>
      <c r="C135" s="3" t="s">
        <v>4243</v>
      </c>
      <c r="D135" s="5">
        <v>71764</v>
      </c>
      <c r="E135" s="7">
        <v>0</v>
      </c>
      <c r="F135" t="s">
        <v>8218</v>
      </c>
      <c r="G135" t="s">
        <v>8222</v>
      </c>
      <c r="H135" t="s">
        <v>8244</v>
      </c>
      <c r="I135" s="9">
        <v>1464715860</v>
      </c>
      <c r="J135" s="9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10"/>
        <v>0</v>
      </c>
      <c r="P135" s="17" t="str">
        <f t="shared" si="11"/>
        <v>N/A</v>
      </c>
      <c r="Q135" s="13" t="s">
        <v>8307</v>
      </c>
      <c r="R135" t="s">
        <v>8310</v>
      </c>
      <c r="S135" s="18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11" t="s">
        <v>135</v>
      </c>
      <c r="C136" s="3" t="s">
        <v>4244</v>
      </c>
      <c r="D136" s="5">
        <v>5000</v>
      </c>
      <c r="E136" s="7">
        <v>0</v>
      </c>
      <c r="F136" t="s">
        <v>8218</v>
      </c>
      <c r="G136" t="s">
        <v>8222</v>
      </c>
      <c r="H136" t="s">
        <v>8244</v>
      </c>
      <c r="I136" s="9">
        <v>1441386000</v>
      </c>
      <c r="J136" s="9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10"/>
        <v>0</v>
      </c>
      <c r="P136" s="17" t="str">
        <f t="shared" si="11"/>
        <v>N/A</v>
      </c>
      <c r="Q136" s="13" t="s">
        <v>8307</v>
      </c>
      <c r="R136" t="s">
        <v>8310</v>
      </c>
      <c r="S136" s="18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11" t="s">
        <v>136</v>
      </c>
      <c r="C137" s="3" t="s">
        <v>4245</v>
      </c>
      <c r="D137" s="5">
        <v>3000</v>
      </c>
      <c r="E137" s="7">
        <v>403</v>
      </c>
      <c r="F137" t="s">
        <v>8218</v>
      </c>
      <c r="G137" t="s">
        <v>8222</v>
      </c>
      <c r="H137" t="s">
        <v>8244</v>
      </c>
      <c r="I137" s="9">
        <v>1404241200</v>
      </c>
      <c r="J137" s="9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10"/>
        <v>13.43</v>
      </c>
      <c r="P137" s="17">
        <f t="shared" si="11"/>
        <v>80.599999999999994</v>
      </c>
      <c r="Q137" s="13" t="s">
        <v>8307</v>
      </c>
      <c r="R137" t="s">
        <v>8310</v>
      </c>
      <c r="S137" s="18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11" t="s">
        <v>137</v>
      </c>
      <c r="C138" s="3" t="s">
        <v>4231</v>
      </c>
      <c r="D138" s="5">
        <v>3000</v>
      </c>
      <c r="E138" s="7">
        <v>0</v>
      </c>
      <c r="F138" t="s">
        <v>8218</v>
      </c>
      <c r="G138" t="s">
        <v>8222</v>
      </c>
      <c r="H138" t="s">
        <v>8244</v>
      </c>
      <c r="I138" s="9">
        <v>1431771360</v>
      </c>
      <c r="J138" s="9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10"/>
        <v>0</v>
      </c>
      <c r="P138" s="17" t="str">
        <f t="shared" si="11"/>
        <v>N/A</v>
      </c>
      <c r="Q138" s="13" t="s">
        <v>8307</v>
      </c>
      <c r="R138" t="s">
        <v>8310</v>
      </c>
      <c r="S138" s="18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11" t="s">
        <v>138</v>
      </c>
      <c r="C139" s="3" t="s">
        <v>4246</v>
      </c>
      <c r="D139" s="5">
        <v>55000</v>
      </c>
      <c r="E139" s="7">
        <v>0</v>
      </c>
      <c r="F139" t="s">
        <v>8218</v>
      </c>
      <c r="G139" t="s">
        <v>8230</v>
      </c>
      <c r="H139" t="s">
        <v>8251</v>
      </c>
      <c r="I139" s="9">
        <v>1444657593</v>
      </c>
      <c r="J139" s="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10"/>
        <v>0</v>
      </c>
      <c r="P139" s="17" t="str">
        <f t="shared" si="11"/>
        <v>N/A</v>
      </c>
      <c r="Q139" s="13" t="s">
        <v>8307</v>
      </c>
      <c r="R139" t="s">
        <v>8310</v>
      </c>
      <c r="S139" s="18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11" t="s">
        <v>139</v>
      </c>
      <c r="C140" s="3" t="s">
        <v>4247</v>
      </c>
      <c r="D140" s="5">
        <v>150000</v>
      </c>
      <c r="E140" s="7">
        <v>4712</v>
      </c>
      <c r="F140" t="s">
        <v>8218</v>
      </c>
      <c r="G140" t="s">
        <v>8222</v>
      </c>
      <c r="H140" t="s">
        <v>8244</v>
      </c>
      <c r="I140" s="9">
        <v>1438405140</v>
      </c>
      <c r="J140" s="9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10"/>
        <v>3.14</v>
      </c>
      <c r="P140" s="17">
        <f t="shared" si="11"/>
        <v>81.239999999999995</v>
      </c>
      <c r="Q140" s="13" t="s">
        <v>8307</v>
      </c>
      <c r="R140" t="s">
        <v>8310</v>
      </c>
      <c r="S140" s="18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11" t="s">
        <v>140</v>
      </c>
      <c r="C141" s="3" t="s">
        <v>4248</v>
      </c>
      <c r="D141" s="5">
        <v>500</v>
      </c>
      <c r="E141" s="7">
        <v>500</v>
      </c>
      <c r="F141" t="s">
        <v>8218</v>
      </c>
      <c r="G141" t="s">
        <v>8222</v>
      </c>
      <c r="H141" t="s">
        <v>8244</v>
      </c>
      <c r="I141" s="9">
        <v>1436738772</v>
      </c>
      <c r="J141" s="9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10"/>
        <v>100</v>
      </c>
      <c r="P141" s="17">
        <f t="shared" si="11"/>
        <v>500</v>
      </c>
      <c r="Q141" s="13" t="s">
        <v>8307</v>
      </c>
      <c r="R141" t="s">
        <v>8310</v>
      </c>
      <c r="S141" s="18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11" t="s">
        <v>141</v>
      </c>
      <c r="C142" s="3" t="s">
        <v>4249</v>
      </c>
      <c r="D142" s="5">
        <v>200000</v>
      </c>
      <c r="E142" s="7">
        <v>0</v>
      </c>
      <c r="F142" t="s">
        <v>8218</v>
      </c>
      <c r="G142" t="s">
        <v>8222</v>
      </c>
      <c r="H142" t="s">
        <v>8244</v>
      </c>
      <c r="I142" s="9">
        <v>1426823132</v>
      </c>
      <c r="J142" s="9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10"/>
        <v>0</v>
      </c>
      <c r="P142" s="17" t="str">
        <f t="shared" si="11"/>
        <v>N/A</v>
      </c>
      <c r="Q142" s="13" t="s">
        <v>8307</v>
      </c>
      <c r="R142" t="s">
        <v>8310</v>
      </c>
      <c r="S142" s="18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11" t="s">
        <v>142</v>
      </c>
      <c r="C143" s="3" t="s">
        <v>4250</v>
      </c>
      <c r="D143" s="5">
        <v>12000</v>
      </c>
      <c r="E143" s="7">
        <v>1293</v>
      </c>
      <c r="F143" t="s">
        <v>8218</v>
      </c>
      <c r="G143" t="s">
        <v>8222</v>
      </c>
      <c r="H143" t="s">
        <v>8244</v>
      </c>
      <c r="I143" s="9">
        <v>1433043623</v>
      </c>
      <c r="J143" s="9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10"/>
        <v>10.78</v>
      </c>
      <c r="P143" s="17">
        <f t="shared" si="11"/>
        <v>46.18</v>
      </c>
      <c r="Q143" s="13" t="s">
        <v>8307</v>
      </c>
      <c r="R143" t="s">
        <v>8310</v>
      </c>
      <c r="S143" s="18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11" t="s">
        <v>143</v>
      </c>
      <c r="C144" s="3" t="s">
        <v>4251</v>
      </c>
      <c r="D144" s="5">
        <v>3000</v>
      </c>
      <c r="E144" s="7">
        <v>10</v>
      </c>
      <c r="F144" t="s">
        <v>8218</v>
      </c>
      <c r="G144" t="s">
        <v>8222</v>
      </c>
      <c r="H144" t="s">
        <v>8244</v>
      </c>
      <c r="I144" s="9">
        <v>1416176778</v>
      </c>
      <c r="J144" s="9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10"/>
        <v>0.33</v>
      </c>
      <c r="P144" s="17">
        <f t="shared" si="11"/>
        <v>10</v>
      </c>
      <c r="Q144" s="13" t="s">
        <v>8307</v>
      </c>
      <c r="R144" t="s">
        <v>8310</v>
      </c>
      <c r="S144" s="18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11" t="s">
        <v>144</v>
      </c>
      <c r="C145" s="3" t="s">
        <v>4252</v>
      </c>
      <c r="D145" s="5">
        <v>5500</v>
      </c>
      <c r="E145" s="7">
        <v>0</v>
      </c>
      <c r="F145" t="s">
        <v>8218</v>
      </c>
      <c r="G145" t="s">
        <v>8224</v>
      </c>
      <c r="H145" t="s">
        <v>8246</v>
      </c>
      <c r="I145" s="9">
        <v>1472882100</v>
      </c>
      <c r="J145" s="9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10"/>
        <v>0</v>
      </c>
      <c r="P145" s="17" t="str">
        <f t="shared" si="11"/>
        <v>N/A</v>
      </c>
      <c r="Q145" s="13" t="s">
        <v>8307</v>
      </c>
      <c r="R145" t="s">
        <v>8310</v>
      </c>
      <c r="S145" s="18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11" t="s">
        <v>145</v>
      </c>
      <c r="C146" s="3" t="s">
        <v>4253</v>
      </c>
      <c r="D146" s="5">
        <v>7500</v>
      </c>
      <c r="E146" s="7">
        <v>2070</v>
      </c>
      <c r="F146" t="s">
        <v>8218</v>
      </c>
      <c r="G146" t="s">
        <v>8227</v>
      </c>
      <c r="H146" t="s">
        <v>8249</v>
      </c>
      <c r="I146" s="9">
        <v>1428945472</v>
      </c>
      <c r="J146" s="9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10"/>
        <v>27.6</v>
      </c>
      <c r="P146" s="17">
        <f t="shared" si="11"/>
        <v>55.95</v>
      </c>
      <c r="Q146" s="13" t="s">
        <v>8307</v>
      </c>
      <c r="R146" t="s">
        <v>8310</v>
      </c>
      <c r="S146" s="18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11" t="s">
        <v>146</v>
      </c>
      <c r="C147" s="3" t="s">
        <v>4254</v>
      </c>
      <c r="D147" s="5">
        <v>4500</v>
      </c>
      <c r="E147" s="7">
        <v>338</v>
      </c>
      <c r="F147" t="s">
        <v>8218</v>
      </c>
      <c r="G147" t="s">
        <v>8222</v>
      </c>
      <c r="H147" t="s">
        <v>8244</v>
      </c>
      <c r="I147" s="9">
        <v>1439298052</v>
      </c>
      <c r="J147" s="9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10"/>
        <v>7.51</v>
      </c>
      <c r="P147" s="17">
        <f t="shared" si="11"/>
        <v>37.56</v>
      </c>
      <c r="Q147" s="13" t="s">
        <v>8307</v>
      </c>
      <c r="R147" t="s">
        <v>8310</v>
      </c>
      <c r="S147" s="18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11" t="s">
        <v>147</v>
      </c>
      <c r="C148" s="3" t="s">
        <v>4255</v>
      </c>
      <c r="D148" s="5">
        <v>20000</v>
      </c>
      <c r="E148" s="7">
        <v>115</v>
      </c>
      <c r="F148" t="s">
        <v>8218</v>
      </c>
      <c r="G148" t="s">
        <v>8222</v>
      </c>
      <c r="H148" t="s">
        <v>8244</v>
      </c>
      <c r="I148" s="9">
        <v>1484698998</v>
      </c>
      <c r="J148" s="9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10"/>
        <v>0.57999999999999996</v>
      </c>
      <c r="P148" s="17">
        <f t="shared" si="11"/>
        <v>38.33</v>
      </c>
      <c r="Q148" s="13" t="s">
        <v>8307</v>
      </c>
      <c r="R148" t="s">
        <v>8310</v>
      </c>
      <c r="S148" s="18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11" t="s">
        <v>148</v>
      </c>
      <c r="C149" s="3" t="s">
        <v>4256</v>
      </c>
      <c r="D149" s="5">
        <v>7000</v>
      </c>
      <c r="E149" s="7">
        <v>0</v>
      </c>
      <c r="F149" t="s">
        <v>8218</v>
      </c>
      <c r="G149" t="s">
        <v>8223</v>
      </c>
      <c r="H149" t="s">
        <v>8245</v>
      </c>
      <c r="I149" s="9">
        <v>1420741080</v>
      </c>
      <c r="J149" s="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10"/>
        <v>0</v>
      </c>
      <c r="P149" s="17" t="str">
        <f t="shared" si="11"/>
        <v>N/A</v>
      </c>
      <c r="Q149" s="13" t="s">
        <v>8307</v>
      </c>
      <c r="R149" t="s">
        <v>8310</v>
      </c>
      <c r="S149" s="18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11" t="s">
        <v>149</v>
      </c>
      <c r="C150" s="3" t="s">
        <v>4257</v>
      </c>
      <c r="D150" s="5">
        <v>50000</v>
      </c>
      <c r="E150" s="7">
        <v>40</v>
      </c>
      <c r="F150" t="s">
        <v>8218</v>
      </c>
      <c r="G150" t="s">
        <v>8222</v>
      </c>
      <c r="H150" t="s">
        <v>8244</v>
      </c>
      <c r="I150" s="9">
        <v>1456555536</v>
      </c>
      <c r="J150" s="9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10"/>
        <v>0.08</v>
      </c>
      <c r="P150" s="17">
        <f t="shared" si="11"/>
        <v>20</v>
      </c>
      <c r="Q150" s="13" t="s">
        <v>8307</v>
      </c>
      <c r="R150" t="s">
        <v>8310</v>
      </c>
      <c r="S150" s="18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11" t="s">
        <v>150</v>
      </c>
      <c r="C151" s="3" t="s">
        <v>4258</v>
      </c>
      <c r="D151" s="5">
        <v>10000</v>
      </c>
      <c r="E151" s="7">
        <v>92</v>
      </c>
      <c r="F151" t="s">
        <v>8218</v>
      </c>
      <c r="G151" t="s">
        <v>8222</v>
      </c>
      <c r="H151" t="s">
        <v>8244</v>
      </c>
      <c r="I151" s="9">
        <v>1419494400</v>
      </c>
      <c r="J151" s="9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10"/>
        <v>0.92</v>
      </c>
      <c r="P151" s="17">
        <f t="shared" si="11"/>
        <v>15.33</v>
      </c>
      <c r="Q151" s="13" t="s">
        <v>8307</v>
      </c>
      <c r="R151" t="s">
        <v>8310</v>
      </c>
      <c r="S151" s="18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11" t="s">
        <v>151</v>
      </c>
      <c r="C152" s="3" t="s">
        <v>4259</v>
      </c>
      <c r="D152" s="5">
        <v>130000</v>
      </c>
      <c r="E152" s="7">
        <v>30112</v>
      </c>
      <c r="F152" t="s">
        <v>8218</v>
      </c>
      <c r="G152" t="s">
        <v>8222</v>
      </c>
      <c r="H152" t="s">
        <v>8244</v>
      </c>
      <c r="I152" s="9">
        <v>1432612382</v>
      </c>
      <c r="J152" s="9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10"/>
        <v>23.16</v>
      </c>
      <c r="P152" s="17">
        <f t="shared" si="11"/>
        <v>449.43</v>
      </c>
      <c r="Q152" s="13" t="s">
        <v>8307</v>
      </c>
      <c r="R152" t="s">
        <v>8310</v>
      </c>
      <c r="S152" s="18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11" t="s">
        <v>152</v>
      </c>
      <c r="C153" s="3" t="s">
        <v>4260</v>
      </c>
      <c r="D153" s="5">
        <v>250000</v>
      </c>
      <c r="E153" s="7">
        <v>140</v>
      </c>
      <c r="F153" t="s">
        <v>8218</v>
      </c>
      <c r="G153" t="s">
        <v>8224</v>
      </c>
      <c r="H153" t="s">
        <v>8246</v>
      </c>
      <c r="I153" s="9">
        <v>1434633191</v>
      </c>
      <c r="J153" s="9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10"/>
        <v>0.06</v>
      </c>
      <c r="P153" s="17">
        <f t="shared" si="11"/>
        <v>28</v>
      </c>
      <c r="Q153" s="13" t="s">
        <v>8307</v>
      </c>
      <c r="R153" t="s">
        <v>8310</v>
      </c>
      <c r="S153" s="18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11" t="s">
        <v>153</v>
      </c>
      <c r="C154" s="3" t="s">
        <v>4261</v>
      </c>
      <c r="D154" s="5">
        <v>380000</v>
      </c>
      <c r="E154" s="7">
        <v>30</v>
      </c>
      <c r="F154" t="s">
        <v>8218</v>
      </c>
      <c r="G154" t="s">
        <v>8222</v>
      </c>
      <c r="H154" t="s">
        <v>8244</v>
      </c>
      <c r="I154" s="9">
        <v>1411437100</v>
      </c>
      <c r="J154" s="9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10"/>
        <v>0.01</v>
      </c>
      <c r="P154" s="17">
        <f t="shared" si="11"/>
        <v>15</v>
      </c>
      <c r="Q154" s="13" t="s">
        <v>8307</v>
      </c>
      <c r="R154" t="s">
        <v>8310</v>
      </c>
      <c r="S154" s="18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11" t="s">
        <v>154</v>
      </c>
      <c r="C155" s="3" t="s">
        <v>4262</v>
      </c>
      <c r="D155" s="5">
        <v>50000</v>
      </c>
      <c r="E155" s="7">
        <v>359</v>
      </c>
      <c r="F155" t="s">
        <v>8218</v>
      </c>
      <c r="G155" t="s">
        <v>8222</v>
      </c>
      <c r="H155" t="s">
        <v>8244</v>
      </c>
      <c r="I155" s="9">
        <v>1417532644</v>
      </c>
      <c r="J155" s="9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10"/>
        <v>0.72</v>
      </c>
      <c r="P155" s="17">
        <f t="shared" si="11"/>
        <v>35.9</v>
      </c>
      <c r="Q155" s="13" t="s">
        <v>8307</v>
      </c>
      <c r="R155" t="s">
        <v>8310</v>
      </c>
      <c r="S155" s="18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11" t="s">
        <v>155</v>
      </c>
      <c r="C156" s="3" t="s">
        <v>4263</v>
      </c>
      <c r="D156" s="5">
        <v>1500</v>
      </c>
      <c r="E156" s="7">
        <v>40</v>
      </c>
      <c r="F156" t="s">
        <v>8218</v>
      </c>
      <c r="G156" t="s">
        <v>8222</v>
      </c>
      <c r="H156" t="s">
        <v>8244</v>
      </c>
      <c r="I156" s="9">
        <v>1433336895</v>
      </c>
      <c r="J156" s="9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10"/>
        <v>2.67</v>
      </c>
      <c r="P156" s="17">
        <f t="shared" si="11"/>
        <v>13.33</v>
      </c>
      <c r="Q156" s="13" t="s">
        <v>8307</v>
      </c>
      <c r="R156" t="s">
        <v>8310</v>
      </c>
      <c r="S156" s="18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11" t="s">
        <v>156</v>
      </c>
      <c r="C157" s="3" t="s">
        <v>4264</v>
      </c>
      <c r="D157" s="5">
        <v>1350000</v>
      </c>
      <c r="E157" s="7">
        <v>81</v>
      </c>
      <c r="F157" t="s">
        <v>8218</v>
      </c>
      <c r="G157" t="s">
        <v>8222</v>
      </c>
      <c r="H157" t="s">
        <v>8244</v>
      </c>
      <c r="I157" s="9">
        <v>1437657935</v>
      </c>
      <c r="J157" s="9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10"/>
        <v>0.01</v>
      </c>
      <c r="P157" s="17">
        <f t="shared" si="11"/>
        <v>20.25</v>
      </c>
      <c r="Q157" s="13" t="s">
        <v>8307</v>
      </c>
      <c r="R157" t="s">
        <v>8310</v>
      </c>
      <c r="S157" s="18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11" t="s">
        <v>157</v>
      </c>
      <c r="C158" s="3" t="s">
        <v>4265</v>
      </c>
      <c r="D158" s="5">
        <v>35000</v>
      </c>
      <c r="E158" s="7">
        <v>1785</v>
      </c>
      <c r="F158" t="s">
        <v>8218</v>
      </c>
      <c r="G158" t="s">
        <v>8227</v>
      </c>
      <c r="H158" t="s">
        <v>8249</v>
      </c>
      <c r="I158" s="9">
        <v>1407034796</v>
      </c>
      <c r="J158" s="9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10"/>
        <v>5.0999999999999996</v>
      </c>
      <c r="P158" s="17">
        <f t="shared" si="11"/>
        <v>119</v>
      </c>
      <c r="Q158" s="13" t="s">
        <v>8307</v>
      </c>
      <c r="R158" t="s">
        <v>8310</v>
      </c>
      <c r="S158" s="18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11" t="s">
        <v>158</v>
      </c>
      <c r="C159" s="3" t="s">
        <v>4266</v>
      </c>
      <c r="D159" s="5">
        <v>2995</v>
      </c>
      <c r="E159" s="7">
        <v>8</v>
      </c>
      <c r="F159" t="s">
        <v>8218</v>
      </c>
      <c r="G159" t="s">
        <v>8222</v>
      </c>
      <c r="H159" t="s">
        <v>8244</v>
      </c>
      <c r="I159" s="9">
        <v>1456523572</v>
      </c>
      <c r="J159" s="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10"/>
        <v>0.27</v>
      </c>
      <c r="P159" s="17">
        <f t="shared" si="11"/>
        <v>4</v>
      </c>
      <c r="Q159" s="13" t="s">
        <v>8307</v>
      </c>
      <c r="R159" t="s">
        <v>8310</v>
      </c>
      <c r="S159" s="18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11" t="s">
        <v>159</v>
      </c>
      <c r="C160" s="3" t="s">
        <v>4267</v>
      </c>
      <c r="D160" s="5">
        <v>5000</v>
      </c>
      <c r="E160" s="7">
        <v>0</v>
      </c>
      <c r="F160" t="s">
        <v>8218</v>
      </c>
      <c r="G160" t="s">
        <v>8222</v>
      </c>
      <c r="H160" t="s">
        <v>8244</v>
      </c>
      <c r="I160" s="9">
        <v>1413942628</v>
      </c>
      <c r="J160" s="9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10"/>
        <v>0</v>
      </c>
      <c r="P160" s="17" t="str">
        <f t="shared" si="11"/>
        <v>N/A</v>
      </c>
      <c r="Q160" s="13" t="s">
        <v>8307</v>
      </c>
      <c r="R160" t="s">
        <v>8310</v>
      </c>
      <c r="S160" s="18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11" t="s">
        <v>160</v>
      </c>
      <c r="C161" s="3" t="s">
        <v>4268</v>
      </c>
      <c r="D161" s="5">
        <v>500000</v>
      </c>
      <c r="E161" s="7">
        <v>10</v>
      </c>
      <c r="F161" t="s">
        <v>8218</v>
      </c>
      <c r="G161" t="s">
        <v>8222</v>
      </c>
      <c r="H161" t="s">
        <v>8244</v>
      </c>
      <c r="I161" s="9">
        <v>1467541545</v>
      </c>
      <c r="J161" s="9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10"/>
        <v>0</v>
      </c>
      <c r="P161" s="17">
        <f t="shared" si="11"/>
        <v>10</v>
      </c>
      <c r="Q161" s="13" t="s">
        <v>8307</v>
      </c>
      <c r="R161" t="s">
        <v>8310</v>
      </c>
      <c r="S161" s="18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11" t="s">
        <v>161</v>
      </c>
      <c r="C162" s="3" t="s">
        <v>4269</v>
      </c>
      <c r="D162" s="5">
        <v>5000</v>
      </c>
      <c r="E162" s="7">
        <v>0</v>
      </c>
      <c r="F162" t="s">
        <v>8219</v>
      </c>
      <c r="G162" t="s">
        <v>8222</v>
      </c>
      <c r="H162" t="s">
        <v>8244</v>
      </c>
      <c r="I162" s="9">
        <v>1439675691</v>
      </c>
      <c r="J162" s="9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10"/>
        <v>0</v>
      </c>
      <c r="P162" s="17" t="str">
        <f t="shared" si="11"/>
        <v>N/A</v>
      </c>
      <c r="Q162" s="13" t="s">
        <v>8307</v>
      </c>
      <c r="R162" t="s">
        <v>8311</v>
      </c>
      <c r="S162" s="18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11" t="s">
        <v>162</v>
      </c>
      <c r="C163" s="3" t="s">
        <v>4270</v>
      </c>
      <c r="D163" s="5">
        <v>50000</v>
      </c>
      <c r="E163" s="7">
        <v>5</v>
      </c>
      <c r="F163" t="s">
        <v>8219</v>
      </c>
      <c r="G163" t="s">
        <v>8222</v>
      </c>
      <c r="H163" t="s">
        <v>8244</v>
      </c>
      <c r="I163" s="9">
        <v>1404318595</v>
      </c>
      <c r="J163" s="9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10"/>
        <v>0.01</v>
      </c>
      <c r="P163" s="17">
        <f t="shared" si="11"/>
        <v>5</v>
      </c>
      <c r="Q163" s="13" t="s">
        <v>8307</v>
      </c>
      <c r="R163" t="s">
        <v>8311</v>
      </c>
      <c r="S163" s="18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11" t="s">
        <v>163</v>
      </c>
      <c r="C164" s="3" t="s">
        <v>4271</v>
      </c>
      <c r="D164" s="5">
        <v>2800</v>
      </c>
      <c r="E164" s="7">
        <v>435</v>
      </c>
      <c r="F164" t="s">
        <v>8219</v>
      </c>
      <c r="G164" t="s">
        <v>8222</v>
      </c>
      <c r="H164" t="s">
        <v>8244</v>
      </c>
      <c r="I164" s="9">
        <v>1408232520</v>
      </c>
      <c r="J164" s="9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10"/>
        <v>15.54</v>
      </c>
      <c r="P164" s="17">
        <f t="shared" si="11"/>
        <v>43.5</v>
      </c>
      <c r="Q164" s="13" t="s">
        <v>8307</v>
      </c>
      <c r="R164" t="s">
        <v>8311</v>
      </c>
      <c r="S164" s="18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11" t="s">
        <v>164</v>
      </c>
      <c r="C165" s="3" t="s">
        <v>4272</v>
      </c>
      <c r="D165" s="5">
        <v>2000000</v>
      </c>
      <c r="E165" s="7">
        <v>0</v>
      </c>
      <c r="F165" t="s">
        <v>8219</v>
      </c>
      <c r="G165" t="s">
        <v>8222</v>
      </c>
      <c r="H165" t="s">
        <v>8244</v>
      </c>
      <c r="I165" s="9">
        <v>1443657600</v>
      </c>
      <c r="J165" s="9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10"/>
        <v>0</v>
      </c>
      <c r="P165" s="17" t="str">
        <f t="shared" si="11"/>
        <v>N/A</v>
      </c>
      <c r="Q165" s="13" t="s">
        <v>8307</v>
      </c>
      <c r="R165" t="s">
        <v>8311</v>
      </c>
      <c r="S165" s="18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11" t="s">
        <v>165</v>
      </c>
      <c r="C166" s="3" t="s">
        <v>4273</v>
      </c>
      <c r="D166" s="5">
        <v>120000</v>
      </c>
      <c r="E166" s="7">
        <v>640</v>
      </c>
      <c r="F166" t="s">
        <v>8219</v>
      </c>
      <c r="G166" t="s">
        <v>8222</v>
      </c>
      <c r="H166" t="s">
        <v>8244</v>
      </c>
      <c r="I166" s="9">
        <v>1411150701</v>
      </c>
      <c r="J166" s="9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10"/>
        <v>0.53</v>
      </c>
      <c r="P166" s="17">
        <f t="shared" si="11"/>
        <v>91.43</v>
      </c>
      <c r="Q166" s="13" t="s">
        <v>8307</v>
      </c>
      <c r="R166" t="s">
        <v>8311</v>
      </c>
      <c r="S166" s="18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11" t="s">
        <v>166</v>
      </c>
      <c r="C167" s="3" t="s">
        <v>4274</v>
      </c>
      <c r="D167" s="5">
        <v>17000</v>
      </c>
      <c r="E167" s="7">
        <v>0</v>
      </c>
      <c r="F167" t="s">
        <v>8219</v>
      </c>
      <c r="G167" t="s">
        <v>8223</v>
      </c>
      <c r="H167" t="s">
        <v>8245</v>
      </c>
      <c r="I167" s="9">
        <v>1452613724</v>
      </c>
      <c r="J167" s="9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10"/>
        <v>0</v>
      </c>
      <c r="P167" s="17" t="str">
        <f t="shared" si="11"/>
        <v>N/A</v>
      </c>
      <c r="Q167" s="13" t="s">
        <v>8307</v>
      </c>
      <c r="R167" t="s">
        <v>8311</v>
      </c>
      <c r="S167" s="18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11" t="s">
        <v>167</v>
      </c>
      <c r="C168" s="3" t="s">
        <v>4275</v>
      </c>
      <c r="D168" s="5">
        <v>5000</v>
      </c>
      <c r="E168" s="7">
        <v>3000</v>
      </c>
      <c r="F168" t="s">
        <v>8219</v>
      </c>
      <c r="G168" t="s">
        <v>8222</v>
      </c>
      <c r="H168" t="s">
        <v>8244</v>
      </c>
      <c r="I168" s="9">
        <v>1484531362</v>
      </c>
      <c r="J168" s="9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10"/>
        <v>60</v>
      </c>
      <c r="P168" s="17">
        <f t="shared" si="11"/>
        <v>3000</v>
      </c>
      <c r="Q168" s="13" t="s">
        <v>8307</v>
      </c>
      <c r="R168" t="s">
        <v>8311</v>
      </c>
      <c r="S168" s="18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11" t="s">
        <v>168</v>
      </c>
      <c r="C169" s="3" t="s">
        <v>4276</v>
      </c>
      <c r="D169" s="5">
        <v>110000</v>
      </c>
      <c r="E169" s="7">
        <v>11</v>
      </c>
      <c r="F169" t="s">
        <v>8219</v>
      </c>
      <c r="G169" t="s">
        <v>8222</v>
      </c>
      <c r="H169" t="s">
        <v>8244</v>
      </c>
      <c r="I169" s="9">
        <v>1438726535</v>
      </c>
      <c r="J169" s="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10"/>
        <v>0.01</v>
      </c>
      <c r="P169" s="17">
        <f t="shared" si="11"/>
        <v>5.5</v>
      </c>
      <c r="Q169" s="13" t="s">
        <v>8307</v>
      </c>
      <c r="R169" t="s">
        <v>8311</v>
      </c>
      <c r="S169" s="18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11" t="s">
        <v>169</v>
      </c>
      <c r="C170" s="3" t="s">
        <v>4277</v>
      </c>
      <c r="D170" s="5">
        <v>8000</v>
      </c>
      <c r="E170" s="7">
        <v>325</v>
      </c>
      <c r="F170" t="s">
        <v>8219</v>
      </c>
      <c r="G170" t="s">
        <v>8222</v>
      </c>
      <c r="H170" t="s">
        <v>8244</v>
      </c>
      <c r="I170" s="9">
        <v>1426791770</v>
      </c>
      <c r="J170" s="9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10"/>
        <v>4.0599999999999996</v>
      </c>
      <c r="P170" s="17">
        <f t="shared" si="11"/>
        <v>108.33</v>
      </c>
      <c r="Q170" s="13" t="s">
        <v>8307</v>
      </c>
      <c r="R170" t="s">
        <v>8311</v>
      </c>
      <c r="S170" s="18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11" t="s">
        <v>170</v>
      </c>
      <c r="C171" s="3" t="s">
        <v>4278</v>
      </c>
      <c r="D171" s="5">
        <v>2500</v>
      </c>
      <c r="E171" s="7">
        <v>560</v>
      </c>
      <c r="F171" t="s">
        <v>8219</v>
      </c>
      <c r="G171" t="s">
        <v>8223</v>
      </c>
      <c r="H171" t="s">
        <v>8245</v>
      </c>
      <c r="I171" s="9">
        <v>1413634059</v>
      </c>
      <c r="J171" s="9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10"/>
        <v>22.4</v>
      </c>
      <c r="P171" s="17">
        <f t="shared" si="11"/>
        <v>56</v>
      </c>
      <c r="Q171" s="13" t="s">
        <v>8307</v>
      </c>
      <c r="R171" t="s">
        <v>8311</v>
      </c>
      <c r="S171" s="18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11" t="s">
        <v>171</v>
      </c>
      <c r="C172" s="3" t="s">
        <v>4279</v>
      </c>
      <c r="D172" s="5">
        <v>10000</v>
      </c>
      <c r="E172" s="7">
        <v>325</v>
      </c>
      <c r="F172" t="s">
        <v>8219</v>
      </c>
      <c r="G172" t="s">
        <v>8222</v>
      </c>
      <c r="H172" t="s">
        <v>8244</v>
      </c>
      <c r="I172" s="9">
        <v>1440912480</v>
      </c>
      <c r="J172" s="9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10"/>
        <v>3.25</v>
      </c>
      <c r="P172" s="17">
        <f t="shared" si="11"/>
        <v>32.5</v>
      </c>
      <c r="Q172" s="13" t="s">
        <v>8307</v>
      </c>
      <c r="R172" t="s">
        <v>8311</v>
      </c>
      <c r="S172" s="18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11" t="s">
        <v>172</v>
      </c>
      <c r="C173" s="3" t="s">
        <v>4280</v>
      </c>
      <c r="D173" s="5">
        <v>50000</v>
      </c>
      <c r="E173" s="7">
        <v>1</v>
      </c>
      <c r="F173" t="s">
        <v>8219</v>
      </c>
      <c r="G173" t="s">
        <v>8222</v>
      </c>
      <c r="H173" t="s">
        <v>8244</v>
      </c>
      <c r="I173" s="9">
        <v>1470975614</v>
      </c>
      <c r="J173" s="9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10"/>
        <v>0</v>
      </c>
      <c r="P173" s="17">
        <f t="shared" si="11"/>
        <v>1</v>
      </c>
      <c r="Q173" s="13" t="s">
        <v>8307</v>
      </c>
      <c r="R173" t="s">
        <v>8311</v>
      </c>
      <c r="S173" s="18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11" t="s">
        <v>173</v>
      </c>
      <c r="C174" s="3" t="s">
        <v>4281</v>
      </c>
      <c r="D174" s="5">
        <v>95000</v>
      </c>
      <c r="E174" s="7">
        <v>0</v>
      </c>
      <c r="F174" t="s">
        <v>8219</v>
      </c>
      <c r="G174" t="s">
        <v>8222</v>
      </c>
      <c r="H174" t="s">
        <v>8244</v>
      </c>
      <c r="I174" s="9">
        <v>1426753723</v>
      </c>
      <c r="J174" s="9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10"/>
        <v>0</v>
      </c>
      <c r="P174" s="17" t="str">
        <f t="shared" si="11"/>
        <v>N/A</v>
      </c>
      <c r="Q174" s="13" t="s">
        <v>8307</v>
      </c>
      <c r="R174" t="s">
        <v>8311</v>
      </c>
      <c r="S174" s="18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11" t="s">
        <v>174</v>
      </c>
      <c r="C175" s="3" t="s">
        <v>4282</v>
      </c>
      <c r="D175" s="5">
        <v>1110</v>
      </c>
      <c r="E175" s="7">
        <v>0</v>
      </c>
      <c r="F175" t="s">
        <v>8219</v>
      </c>
      <c r="G175" t="s">
        <v>8223</v>
      </c>
      <c r="H175" t="s">
        <v>8245</v>
      </c>
      <c r="I175" s="9">
        <v>1425131108</v>
      </c>
      <c r="J175" s="9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10"/>
        <v>0</v>
      </c>
      <c r="P175" s="17" t="str">
        <f t="shared" si="11"/>
        <v>N/A</v>
      </c>
      <c r="Q175" s="13" t="s">
        <v>8307</v>
      </c>
      <c r="R175" t="s">
        <v>8311</v>
      </c>
      <c r="S175" s="18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11" t="s">
        <v>175</v>
      </c>
      <c r="C176" s="3" t="s">
        <v>4283</v>
      </c>
      <c r="D176" s="5">
        <v>6000</v>
      </c>
      <c r="E176" s="7">
        <v>0</v>
      </c>
      <c r="F176" t="s">
        <v>8219</v>
      </c>
      <c r="G176" t="s">
        <v>8231</v>
      </c>
      <c r="H176" t="s">
        <v>8247</v>
      </c>
      <c r="I176" s="9">
        <v>1431108776</v>
      </c>
      <c r="J176" s="9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10"/>
        <v>0</v>
      </c>
      <c r="P176" s="17" t="str">
        <f t="shared" si="11"/>
        <v>N/A</v>
      </c>
      <c r="Q176" s="13" t="s">
        <v>8307</v>
      </c>
      <c r="R176" t="s">
        <v>8311</v>
      </c>
      <c r="S176" s="18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11" t="s">
        <v>176</v>
      </c>
      <c r="C177" s="3" t="s">
        <v>4284</v>
      </c>
      <c r="D177" s="5">
        <v>20000</v>
      </c>
      <c r="E177" s="7">
        <v>1297</v>
      </c>
      <c r="F177" t="s">
        <v>8219</v>
      </c>
      <c r="G177" t="s">
        <v>8223</v>
      </c>
      <c r="H177" t="s">
        <v>8245</v>
      </c>
      <c r="I177" s="9">
        <v>1409337611</v>
      </c>
      <c r="J177" s="9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10"/>
        <v>6.49</v>
      </c>
      <c r="P177" s="17">
        <f t="shared" si="11"/>
        <v>49.88</v>
      </c>
      <c r="Q177" s="13" t="s">
        <v>8307</v>
      </c>
      <c r="R177" t="s">
        <v>8311</v>
      </c>
      <c r="S177" s="18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11" t="s">
        <v>177</v>
      </c>
      <c r="C178" s="3" t="s">
        <v>4285</v>
      </c>
      <c r="D178" s="5">
        <v>1500</v>
      </c>
      <c r="E178" s="7">
        <v>0</v>
      </c>
      <c r="F178" t="s">
        <v>8219</v>
      </c>
      <c r="G178" t="s">
        <v>8222</v>
      </c>
      <c r="H178" t="s">
        <v>8244</v>
      </c>
      <c r="I178" s="9">
        <v>1438803999</v>
      </c>
      <c r="J178" s="9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10"/>
        <v>0</v>
      </c>
      <c r="P178" s="17" t="str">
        <f t="shared" si="11"/>
        <v>N/A</v>
      </c>
      <c r="Q178" s="13" t="s">
        <v>8307</v>
      </c>
      <c r="R178" t="s">
        <v>8311</v>
      </c>
      <c r="S178" s="18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11" t="s">
        <v>178</v>
      </c>
      <c r="C179" s="3" t="s">
        <v>4286</v>
      </c>
      <c r="D179" s="5">
        <v>450</v>
      </c>
      <c r="E179" s="7">
        <v>180</v>
      </c>
      <c r="F179" t="s">
        <v>8219</v>
      </c>
      <c r="G179" t="s">
        <v>8222</v>
      </c>
      <c r="H179" t="s">
        <v>8244</v>
      </c>
      <c r="I179" s="9">
        <v>1427155726</v>
      </c>
      <c r="J179" s="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10"/>
        <v>40</v>
      </c>
      <c r="P179" s="17">
        <f t="shared" si="11"/>
        <v>25.71</v>
      </c>
      <c r="Q179" s="13" t="s">
        <v>8307</v>
      </c>
      <c r="R179" t="s">
        <v>8311</v>
      </c>
      <c r="S179" s="18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11" t="s">
        <v>179</v>
      </c>
      <c r="C180" s="3" t="s">
        <v>4287</v>
      </c>
      <c r="D180" s="5">
        <v>500000</v>
      </c>
      <c r="E180" s="7">
        <v>0</v>
      </c>
      <c r="F180" t="s">
        <v>8219</v>
      </c>
      <c r="G180" t="s">
        <v>8225</v>
      </c>
      <c r="H180" t="s">
        <v>8247</v>
      </c>
      <c r="I180" s="9">
        <v>1448582145</v>
      </c>
      <c r="J180" s="9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10"/>
        <v>0</v>
      </c>
      <c r="P180" s="17" t="str">
        <f t="shared" si="11"/>
        <v>N/A</v>
      </c>
      <c r="Q180" s="13" t="s">
        <v>8307</v>
      </c>
      <c r="R180" t="s">
        <v>8311</v>
      </c>
      <c r="S180" s="18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11" t="s">
        <v>180</v>
      </c>
      <c r="C181" s="3" t="s">
        <v>4288</v>
      </c>
      <c r="D181" s="5">
        <v>1000</v>
      </c>
      <c r="E181" s="7">
        <v>200</v>
      </c>
      <c r="F181" t="s">
        <v>8219</v>
      </c>
      <c r="G181" t="s">
        <v>8222</v>
      </c>
      <c r="H181" t="s">
        <v>8244</v>
      </c>
      <c r="I181" s="9">
        <v>1457056555</v>
      </c>
      <c r="J181" s="9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10"/>
        <v>20</v>
      </c>
      <c r="P181" s="17">
        <f t="shared" si="11"/>
        <v>100</v>
      </c>
      <c r="Q181" s="13" t="s">
        <v>8307</v>
      </c>
      <c r="R181" t="s">
        <v>8311</v>
      </c>
      <c r="S181" s="18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11" t="s">
        <v>181</v>
      </c>
      <c r="C182" s="3" t="s">
        <v>4289</v>
      </c>
      <c r="D182" s="5">
        <v>1200</v>
      </c>
      <c r="E182" s="7">
        <v>401</v>
      </c>
      <c r="F182" t="s">
        <v>8219</v>
      </c>
      <c r="G182" t="s">
        <v>8223</v>
      </c>
      <c r="H182" t="s">
        <v>8245</v>
      </c>
      <c r="I182" s="9">
        <v>1428951600</v>
      </c>
      <c r="J182" s="9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10"/>
        <v>33.42</v>
      </c>
      <c r="P182" s="17">
        <f t="shared" si="11"/>
        <v>30.85</v>
      </c>
      <c r="Q182" s="13" t="s">
        <v>8307</v>
      </c>
      <c r="R182" t="s">
        <v>8311</v>
      </c>
      <c r="S182" s="18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11" t="s">
        <v>182</v>
      </c>
      <c r="C183" s="3" t="s">
        <v>4290</v>
      </c>
      <c r="D183" s="5">
        <v>3423</v>
      </c>
      <c r="E183" s="7">
        <v>722</v>
      </c>
      <c r="F183" t="s">
        <v>8219</v>
      </c>
      <c r="G183" t="s">
        <v>8223</v>
      </c>
      <c r="H183" t="s">
        <v>8245</v>
      </c>
      <c r="I183" s="9">
        <v>1434995295</v>
      </c>
      <c r="J183" s="9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10"/>
        <v>21.09</v>
      </c>
      <c r="P183" s="17">
        <f t="shared" si="11"/>
        <v>180.5</v>
      </c>
      <c r="Q183" s="13" t="s">
        <v>8307</v>
      </c>
      <c r="R183" t="s">
        <v>8311</v>
      </c>
      <c r="S183" s="18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11" t="s">
        <v>183</v>
      </c>
      <c r="C184" s="3" t="s">
        <v>4291</v>
      </c>
      <c r="D184" s="5">
        <v>1000</v>
      </c>
      <c r="E184" s="7">
        <v>0</v>
      </c>
      <c r="F184" t="s">
        <v>8219</v>
      </c>
      <c r="G184" t="s">
        <v>8222</v>
      </c>
      <c r="H184" t="s">
        <v>8244</v>
      </c>
      <c r="I184" s="9">
        <v>1483748232</v>
      </c>
      <c r="J184" s="9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10"/>
        <v>0</v>
      </c>
      <c r="P184" s="17" t="str">
        <f t="shared" si="11"/>
        <v>N/A</v>
      </c>
      <c r="Q184" s="13" t="s">
        <v>8307</v>
      </c>
      <c r="R184" t="s">
        <v>8311</v>
      </c>
      <c r="S184" s="18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11" t="s">
        <v>184</v>
      </c>
      <c r="C185" s="3" t="s">
        <v>4292</v>
      </c>
      <c r="D185" s="5">
        <v>12500</v>
      </c>
      <c r="E185" s="7">
        <v>4482</v>
      </c>
      <c r="F185" t="s">
        <v>8219</v>
      </c>
      <c r="G185" t="s">
        <v>8223</v>
      </c>
      <c r="H185" t="s">
        <v>8245</v>
      </c>
      <c r="I185" s="9">
        <v>1417033610</v>
      </c>
      <c r="J185" s="9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10"/>
        <v>35.86</v>
      </c>
      <c r="P185" s="17">
        <f t="shared" si="11"/>
        <v>373.5</v>
      </c>
      <c r="Q185" s="13" t="s">
        <v>8307</v>
      </c>
      <c r="R185" t="s">
        <v>8311</v>
      </c>
      <c r="S185" s="18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11" t="s">
        <v>185</v>
      </c>
      <c r="C186" s="3" t="s">
        <v>4293</v>
      </c>
      <c r="D186" s="5">
        <v>1500</v>
      </c>
      <c r="E186" s="7">
        <v>51</v>
      </c>
      <c r="F186" t="s">
        <v>8219</v>
      </c>
      <c r="G186" t="s">
        <v>8227</v>
      </c>
      <c r="H186" t="s">
        <v>8249</v>
      </c>
      <c r="I186" s="9">
        <v>1409543940</v>
      </c>
      <c r="J186" s="9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10"/>
        <v>3.4</v>
      </c>
      <c r="P186" s="17">
        <f t="shared" si="11"/>
        <v>25.5</v>
      </c>
      <c r="Q186" s="13" t="s">
        <v>8307</v>
      </c>
      <c r="R186" t="s">
        <v>8311</v>
      </c>
      <c r="S186" s="18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11" t="s">
        <v>186</v>
      </c>
      <c r="C187" s="3" t="s">
        <v>4294</v>
      </c>
      <c r="D187" s="5">
        <v>40000</v>
      </c>
      <c r="E187" s="7">
        <v>2200</v>
      </c>
      <c r="F187" t="s">
        <v>8219</v>
      </c>
      <c r="G187" t="s">
        <v>8232</v>
      </c>
      <c r="H187" t="s">
        <v>8252</v>
      </c>
      <c r="I187" s="9">
        <v>1471557139</v>
      </c>
      <c r="J187" s="9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10"/>
        <v>5.5</v>
      </c>
      <c r="P187" s="17">
        <f t="shared" si="11"/>
        <v>220</v>
      </c>
      <c r="Q187" s="13" t="s">
        <v>8307</v>
      </c>
      <c r="R187" t="s">
        <v>8311</v>
      </c>
      <c r="S187" s="18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11" t="s">
        <v>187</v>
      </c>
      <c r="C188" s="3" t="s">
        <v>4295</v>
      </c>
      <c r="D188" s="5">
        <v>5000</v>
      </c>
      <c r="E188" s="7">
        <v>0</v>
      </c>
      <c r="F188" t="s">
        <v>8219</v>
      </c>
      <c r="G188" t="s">
        <v>8222</v>
      </c>
      <c r="H188" t="s">
        <v>8244</v>
      </c>
      <c r="I188" s="9">
        <v>1488571200</v>
      </c>
      <c r="J188" s="9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10"/>
        <v>0</v>
      </c>
      <c r="P188" s="17" t="str">
        <f t="shared" si="11"/>
        <v>N/A</v>
      </c>
      <c r="Q188" s="13" t="s">
        <v>8307</v>
      </c>
      <c r="R188" t="s">
        <v>8311</v>
      </c>
      <c r="S188" s="18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11" t="s">
        <v>188</v>
      </c>
      <c r="C189" s="3" t="s">
        <v>4296</v>
      </c>
      <c r="D189" s="5">
        <v>5000</v>
      </c>
      <c r="E189" s="7">
        <v>800</v>
      </c>
      <c r="F189" t="s">
        <v>8219</v>
      </c>
      <c r="G189" t="s">
        <v>8222</v>
      </c>
      <c r="H189" t="s">
        <v>8244</v>
      </c>
      <c r="I189" s="9">
        <v>1437461940</v>
      </c>
      <c r="J189" s="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10"/>
        <v>16</v>
      </c>
      <c r="P189" s="17">
        <f t="shared" si="11"/>
        <v>160</v>
      </c>
      <c r="Q189" s="13" t="s">
        <v>8307</v>
      </c>
      <c r="R189" t="s">
        <v>8311</v>
      </c>
      <c r="S189" s="18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11" t="s">
        <v>189</v>
      </c>
      <c r="C190" s="3" t="s">
        <v>4297</v>
      </c>
      <c r="D190" s="5">
        <v>1500</v>
      </c>
      <c r="E190" s="7">
        <v>0</v>
      </c>
      <c r="F190" t="s">
        <v>8219</v>
      </c>
      <c r="G190" t="s">
        <v>8222</v>
      </c>
      <c r="H190" t="s">
        <v>8244</v>
      </c>
      <c r="I190" s="9">
        <v>1409891015</v>
      </c>
      <c r="J190" s="9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10"/>
        <v>0</v>
      </c>
      <c r="P190" s="17" t="str">
        <f t="shared" si="11"/>
        <v>N/A</v>
      </c>
      <c r="Q190" s="13" t="s">
        <v>8307</v>
      </c>
      <c r="R190" t="s">
        <v>8311</v>
      </c>
      <c r="S190" s="18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11" t="s">
        <v>190</v>
      </c>
      <c r="C191" s="3" t="s">
        <v>4298</v>
      </c>
      <c r="D191" s="5">
        <v>500000</v>
      </c>
      <c r="E191" s="7">
        <v>345</v>
      </c>
      <c r="F191" t="s">
        <v>8219</v>
      </c>
      <c r="G191" t="s">
        <v>8222</v>
      </c>
      <c r="H191" t="s">
        <v>8244</v>
      </c>
      <c r="I191" s="9">
        <v>1472920477</v>
      </c>
      <c r="J191" s="9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10"/>
        <v>7.0000000000000007E-2</v>
      </c>
      <c r="P191" s="17">
        <f t="shared" si="11"/>
        <v>69</v>
      </c>
      <c r="Q191" s="13" t="s">
        <v>8307</v>
      </c>
      <c r="R191" t="s">
        <v>8311</v>
      </c>
      <c r="S191" s="18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11" t="s">
        <v>191</v>
      </c>
      <c r="C192" s="3" t="s">
        <v>4299</v>
      </c>
      <c r="D192" s="5">
        <v>12000</v>
      </c>
      <c r="E192" s="7">
        <v>50</v>
      </c>
      <c r="F192" t="s">
        <v>8219</v>
      </c>
      <c r="G192" t="s">
        <v>8222</v>
      </c>
      <c r="H192" t="s">
        <v>8244</v>
      </c>
      <c r="I192" s="9">
        <v>1466091446</v>
      </c>
      <c r="J192" s="9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10"/>
        <v>0.42</v>
      </c>
      <c r="P192" s="17">
        <f t="shared" si="11"/>
        <v>50</v>
      </c>
      <c r="Q192" s="13" t="s">
        <v>8307</v>
      </c>
      <c r="R192" t="s">
        <v>8311</v>
      </c>
      <c r="S192" s="18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11" t="s">
        <v>192</v>
      </c>
      <c r="C193" s="3" t="s">
        <v>4300</v>
      </c>
      <c r="D193" s="5">
        <v>5000</v>
      </c>
      <c r="E193" s="7">
        <v>250</v>
      </c>
      <c r="F193" t="s">
        <v>8219</v>
      </c>
      <c r="G193" t="s">
        <v>8224</v>
      </c>
      <c r="H193" t="s">
        <v>8246</v>
      </c>
      <c r="I193" s="9">
        <v>1443782138</v>
      </c>
      <c r="J193" s="9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10"/>
        <v>5</v>
      </c>
      <c r="P193" s="17">
        <f t="shared" si="11"/>
        <v>83.33</v>
      </c>
      <c r="Q193" s="13" t="s">
        <v>8307</v>
      </c>
      <c r="R193" t="s">
        <v>8311</v>
      </c>
      <c r="S193" s="18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11" t="s">
        <v>193</v>
      </c>
      <c r="C194" s="3" t="s">
        <v>4301</v>
      </c>
      <c r="D194" s="5">
        <v>1000000</v>
      </c>
      <c r="E194" s="7">
        <v>17</v>
      </c>
      <c r="F194" t="s">
        <v>8219</v>
      </c>
      <c r="G194" t="s">
        <v>8222</v>
      </c>
      <c r="H194" t="s">
        <v>8244</v>
      </c>
      <c r="I194" s="9">
        <v>1413572432</v>
      </c>
      <c r="J194" s="9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si="10"/>
        <v>0</v>
      </c>
      <c r="P194" s="17">
        <f t="shared" si="11"/>
        <v>5.67</v>
      </c>
      <c r="Q194" s="13" t="s">
        <v>8307</v>
      </c>
      <c r="R194" t="s">
        <v>8311</v>
      </c>
      <c r="S194" s="18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11" t="s">
        <v>194</v>
      </c>
      <c r="C195" s="3" t="s">
        <v>4302</v>
      </c>
      <c r="D195" s="5">
        <v>1000</v>
      </c>
      <c r="E195" s="7">
        <v>0</v>
      </c>
      <c r="F195" t="s">
        <v>8219</v>
      </c>
      <c r="G195" t="s">
        <v>8223</v>
      </c>
      <c r="H195" t="s">
        <v>8245</v>
      </c>
      <c r="I195" s="9">
        <v>1417217166</v>
      </c>
      <c r="J195" s="9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ref="O195:O258" si="15">IFERROR(ROUND(E195/D195*100,2),0)</f>
        <v>0</v>
      </c>
      <c r="P195" s="17" t="str">
        <f t="shared" ref="P195:P258" si="16">IFERROR(ROUND(E195/L195,2),"N/A")</f>
        <v>N/A</v>
      </c>
      <c r="Q195" s="13" t="s">
        <v>8307</v>
      </c>
      <c r="R195" t="s">
        <v>8311</v>
      </c>
      <c r="S195" s="18">
        <f t="shared" ref="S195:S258" si="17">(((J195/60)/60)/24)+DATE(1970,1,1)</f>
        <v>41911.934791666667</v>
      </c>
      <c r="T195" s="1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11" t="s">
        <v>195</v>
      </c>
      <c r="C196" s="3" t="s">
        <v>4303</v>
      </c>
      <c r="D196" s="5">
        <v>2500</v>
      </c>
      <c r="E196" s="7">
        <v>3</v>
      </c>
      <c r="F196" t="s">
        <v>8219</v>
      </c>
      <c r="G196" t="s">
        <v>8223</v>
      </c>
      <c r="H196" t="s">
        <v>8245</v>
      </c>
      <c r="I196" s="9">
        <v>1457308531</v>
      </c>
      <c r="J196" s="9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5"/>
        <v>0.12</v>
      </c>
      <c r="P196" s="17">
        <f t="shared" si="16"/>
        <v>1</v>
      </c>
      <c r="Q196" s="13" t="s">
        <v>8307</v>
      </c>
      <c r="R196" t="s">
        <v>8311</v>
      </c>
      <c r="S196" s="18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11" t="s">
        <v>196</v>
      </c>
      <c r="C197" s="3" t="s">
        <v>4304</v>
      </c>
      <c r="D197" s="5">
        <v>2000000</v>
      </c>
      <c r="E197" s="7">
        <v>0</v>
      </c>
      <c r="F197" t="s">
        <v>8219</v>
      </c>
      <c r="G197" t="s">
        <v>8222</v>
      </c>
      <c r="H197" t="s">
        <v>8244</v>
      </c>
      <c r="I197" s="9">
        <v>1436544332</v>
      </c>
      <c r="J197" s="9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5"/>
        <v>0</v>
      </c>
      <c r="P197" s="17" t="str">
        <f t="shared" si="16"/>
        <v>N/A</v>
      </c>
      <c r="Q197" s="13" t="s">
        <v>8307</v>
      </c>
      <c r="R197" t="s">
        <v>8311</v>
      </c>
      <c r="S197" s="18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11" t="s">
        <v>197</v>
      </c>
      <c r="C198" s="3" t="s">
        <v>4305</v>
      </c>
      <c r="D198" s="5">
        <v>3500</v>
      </c>
      <c r="E198" s="7">
        <v>1465</v>
      </c>
      <c r="F198" t="s">
        <v>8219</v>
      </c>
      <c r="G198" t="s">
        <v>8223</v>
      </c>
      <c r="H198" t="s">
        <v>8245</v>
      </c>
      <c r="I198" s="9">
        <v>1444510800</v>
      </c>
      <c r="J198" s="9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5"/>
        <v>41.86</v>
      </c>
      <c r="P198" s="17">
        <f t="shared" si="16"/>
        <v>77.11</v>
      </c>
      <c r="Q198" s="13" t="s">
        <v>8307</v>
      </c>
      <c r="R198" t="s">
        <v>8311</v>
      </c>
      <c r="S198" s="18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11" t="s">
        <v>198</v>
      </c>
      <c r="C199" s="3" t="s">
        <v>4306</v>
      </c>
      <c r="D199" s="5">
        <v>2500</v>
      </c>
      <c r="E199" s="7">
        <v>262</v>
      </c>
      <c r="F199" t="s">
        <v>8219</v>
      </c>
      <c r="G199" t="s">
        <v>8223</v>
      </c>
      <c r="H199" t="s">
        <v>8245</v>
      </c>
      <c r="I199" s="9">
        <v>1487365200</v>
      </c>
      <c r="J199" s="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5"/>
        <v>10.48</v>
      </c>
      <c r="P199" s="17">
        <f t="shared" si="16"/>
        <v>32.75</v>
      </c>
      <c r="Q199" s="13" t="s">
        <v>8307</v>
      </c>
      <c r="R199" t="s">
        <v>8311</v>
      </c>
      <c r="S199" s="18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11" t="s">
        <v>199</v>
      </c>
      <c r="C200" s="3" t="s">
        <v>4307</v>
      </c>
      <c r="D200" s="5">
        <v>25000</v>
      </c>
      <c r="E200" s="7">
        <v>279</v>
      </c>
      <c r="F200" t="s">
        <v>8219</v>
      </c>
      <c r="G200" t="s">
        <v>8222</v>
      </c>
      <c r="H200" t="s">
        <v>8244</v>
      </c>
      <c r="I200" s="9">
        <v>1412500322</v>
      </c>
      <c r="J200" s="9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5"/>
        <v>1.1200000000000001</v>
      </c>
      <c r="P200" s="17">
        <f t="shared" si="16"/>
        <v>46.5</v>
      </c>
      <c r="Q200" s="13" t="s">
        <v>8307</v>
      </c>
      <c r="R200" t="s">
        <v>8311</v>
      </c>
      <c r="S200" s="18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11" t="s">
        <v>200</v>
      </c>
      <c r="C201" s="3" t="s">
        <v>4308</v>
      </c>
      <c r="D201" s="5">
        <v>10000</v>
      </c>
      <c r="E201" s="7">
        <v>0</v>
      </c>
      <c r="F201" t="s">
        <v>8219</v>
      </c>
      <c r="G201" t="s">
        <v>8222</v>
      </c>
      <c r="H201" t="s">
        <v>8244</v>
      </c>
      <c r="I201" s="9">
        <v>1472698702</v>
      </c>
      <c r="J201" s="9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5"/>
        <v>0</v>
      </c>
      <c r="P201" s="17" t="str">
        <f t="shared" si="16"/>
        <v>N/A</v>
      </c>
      <c r="Q201" s="13" t="s">
        <v>8307</v>
      </c>
      <c r="R201" t="s">
        <v>8311</v>
      </c>
      <c r="S201" s="18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11" t="s">
        <v>201</v>
      </c>
      <c r="C202" s="3" t="s">
        <v>4309</v>
      </c>
      <c r="D202" s="5">
        <v>6000</v>
      </c>
      <c r="E202" s="7">
        <v>1571.55</v>
      </c>
      <c r="F202" t="s">
        <v>8219</v>
      </c>
      <c r="G202" t="s">
        <v>8222</v>
      </c>
      <c r="H202" t="s">
        <v>8244</v>
      </c>
      <c r="I202" s="9">
        <v>1410746403</v>
      </c>
      <c r="J202" s="9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5"/>
        <v>26.19</v>
      </c>
      <c r="P202" s="17">
        <f t="shared" si="16"/>
        <v>87.31</v>
      </c>
      <c r="Q202" s="13" t="s">
        <v>8307</v>
      </c>
      <c r="R202" t="s">
        <v>8311</v>
      </c>
      <c r="S202" s="18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11" t="s">
        <v>202</v>
      </c>
      <c r="C203" s="3" t="s">
        <v>4310</v>
      </c>
      <c r="D203" s="5">
        <v>650</v>
      </c>
      <c r="E203" s="7">
        <v>380</v>
      </c>
      <c r="F203" t="s">
        <v>8219</v>
      </c>
      <c r="G203" t="s">
        <v>8222</v>
      </c>
      <c r="H203" t="s">
        <v>8244</v>
      </c>
      <c r="I203" s="9">
        <v>1423424329</v>
      </c>
      <c r="J203" s="9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5"/>
        <v>58.46</v>
      </c>
      <c r="P203" s="17">
        <f t="shared" si="16"/>
        <v>54.29</v>
      </c>
      <c r="Q203" s="13" t="s">
        <v>8307</v>
      </c>
      <c r="R203" t="s">
        <v>8311</v>
      </c>
      <c r="S203" s="18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11" t="s">
        <v>203</v>
      </c>
      <c r="C204" s="3" t="s">
        <v>4311</v>
      </c>
      <c r="D204" s="5">
        <v>6000</v>
      </c>
      <c r="E204" s="7">
        <v>0</v>
      </c>
      <c r="F204" t="s">
        <v>8219</v>
      </c>
      <c r="G204" t="s">
        <v>8222</v>
      </c>
      <c r="H204" t="s">
        <v>8244</v>
      </c>
      <c r="I204" s="9">
        <v>1444337940</v>
      </c>
      <c r="J204" s="9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5"/>
        <v>0</v>
      </c>
      <c r="P204" s="17" t="str">
        <f t="shared" si="16"/>
        <v>N/A</v>
      </c>
      <c r="Q204" s="13" t="s">
        <v>8307</v>
      </c>
      <c r="R204" t="s">
        <v>8311</v>
      </c>
      <c r="S204" s="18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11" t="s">
        <v>204</v>
      </c>
      <c r="C205" s="3" t="s">
        <v>4312</v>
      </c>
      <c r="D205" s="5">
        <v>2500</v>
      </c>
      <c r="E205" s="7">
        <v>746</v>
      </c>
      <c r="F205" t="s">
        <v>8219</v>
      </c>
      <c r="G205" t="s">
        <v>8223</v>
      </c>
      <c r="H205" t="s">
        <v>8245</v>
      </c>
      <c r="I205" s="9">
        <v>1422562864</v>
      </c>
      <c r="J205" s="9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5"/>
        <v>29.84</v>
      </c>
      <c r="P205" s="17">
        <f t="shared" si="16"/>
        <v>93.25</v>
      </c>
      <c r="Q205" s="13" t="s">
        <v>8307</v>
      </c>
      <c r="R205" t="s">
        <v>8311</v>
      </c>
      <c r="S205" s="18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11" t="s">
        <v>205</v>
      </c>
      <c r="C206" s="3" t="s">
        <v>4313</v>
      </c>
      <c r="D206" s="5">
        <v>300000</v>
      </c>
      <c r="E206" s="7">
        <v>152165</v>
      </c>
      <c r="F206" t="s">
        <v>8219</v>
      </c>
      <c r="G206" t="s">
        <v>8224</v>
      </c>
      <c r="H206" t="s">
        <v>8246</v>
      </c>
      <c r="I206" s="9">
        <v>1470319203</v>
      </c>
      <c r="J206" s="9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5"/>
        <v>50.72</v>
      </c>
      <c r="P206" s="17">
        <f t="shared" si="16"/>
        <v>117.68</v>
      </c>
      <c r="Q206" s="13" t="s">
        <v>8307</v>
      </c>
      <c r="R206" t="s">
        <v>8311</v>
      </c>
      <c r="S206" s="18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11" t="s">
        <v>206</v>
      </c>
      <c r="C207" s="3" t="s">
        <v>4314</v>
      </c>
      <c r="D207" s="5">
        <v>8000</v>
      </c>
      <c r="E207" s="7">
        <v>1300</v>
      </c>
      <c r="F207" t="s">
        <v>8219</v>
      </c>
      <c r="G207" t="s">
        <v>8222</v>
      </c>
      <c r="H207" t="s">
        <v>8244</v>
      </c>
      <c r="I207" s="9">
        <v>1444144222</v>
      </c>
      <c r="J207" s="9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5"/>
        <v>16.25</v>
      </c>
      <c r="P207" s="17">
        <f t="shared" si="16"/>
        <v>76.47</v>
      </c>
      <c r="Q207" s="13" t="s">
        <v>8307</v>
      </c>
      <c r="R207" t="s">
        <v>8311</v>
      </c>
      <c r="S207" s="18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11" t="s">
        <v>207</v>
      </c>
      <c r="C208" s="3" t="s">
        <v>4315</v>
      </c>
      <c r="D208" s="5">
        <v>12700</v>
      </c>
      <c r="E208" s="7">
        <v>0</v>
      </c>
      <c r="F208" t="s">
        <v>8219</v>
      </c>
      <c r="G208" t="s">
        <v>8222</v>
      </c>
      <c r="H208" t="s">
        <v>8244</v>
      </c>
      <c r="I208" s="9">
        <v>1470441983</v>
      </c>
      <c r="J208" s="9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5"/>
        <v>0</v>
      </c>
      <c r="P208" s="17" t="str">
        <f t="shared" si="16"/>
        <v>N/A</v>
      </c>
      <c r="Q208" s="13" t="s">
        <v>8307</v>
      </c>
      <c r="R208" t="s">
        <v>8311</v>
      </c>
      <c r="S208" s="18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11" t="s">
        <v>208</v>
      </c>
      <c r="C209" s="3" t="s">
        <v>4316</v>
      </c>
      <c r="D209" s="5">
        <v>14000</v>
      </c>
      <c r="E209" s="7">
        <v>2130</v>
      </c>
      <c r="F209" t="s">
        <v>8219</v>
      </c>
      <c r="G209" t="s">
        <v>8227</v>
      </c>
      <c r="H209" t="s">
        <v>8249</v>
      </c>
      <c r="I209" s="9">
        <v>1420346638</v>
      </c>
      <c r="J209" s="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5"/>
        <v>15.21</v>
      </c>
      <c r="P209" s="17">
        <f t="shared" si="16"/>
        <v>163.85</v>
      </c>
      <c r="Q209" s="13" t="s">
        <v>8307</v>
      </c>
      <c r="R209" t="s">
        <v>8311</v>
      </c>
      <c r="S209" s="18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11" t="s">
        <v>209</v>
      </c>
      <c r="C210" s="3" t="s">
        <v>4317</v>
      </c>
      <c r="D210" s="5">
        <v>50000</v>
      </c>
      <c r="E210" s="7">
        <v>0</v>
      </c>
      <c r="F210" t="s">
        <v>8219</v>
      </c>
      <c r="G210" t="s">
        <v>8224</v>
      </c>
      <c r="H210" t="s">
        <v>8246</v>
      </c>
      <c r="I210" s="9">
        <v>1418719967</v>
      </c>
      <c r="J210" s="9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5"/>
        <v>0</v>
      </c>
      <c r="P210" s="17" t="str">
        <f t="shared" si="16"/>
        <v>N/A</v>
      </c>
      <c r="Q210" s="13" t="s">
        <v>8307</v>
      </c>
      <c r="R210" t="s">
        <v>8311</v>
      </c>
      <c r="S210" s="18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11" t="s">
        <v>210</v>
      </c>
      <c r="C211" s="3" t="s">
        <v>4318</v>
      </c>
      <c r="D211" s="5">
        <v>25000</v>
      </c>
      <c r="E211" s="7">
        <v>0</v>
      </c>
      <c r="F211" t="s">
        <v>8219</v>
      </c>
      <c r="G211" t="s">
        <v>8222</v>
      </c>
      <c r="H211" t="s">
        <v>8244</v>
      </c>
      <c r="I211" s="9">
        <v>1436566135</v>
      </c>
      <c r="J211" s="9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5"/>
        <v>0</v>
      </c>
      <c r="P211" s="17" t="str">
        <f t="shared" si="16"/>
        <v>N/A</v>
      </c>
      <c r="Q211" s="13" t="s">
        <v>8307</v>
      </c>
      <c r="R211" t="s">
        <v>8311</v>
      </c>
      <c r="S211" s="18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11" t="s">
        <v>211</v>
      </c>
      <c r="C212" s="3" t="s">
        <v>4319</v>
      </c>
      <c r="D212" s="5">
        <v>12000</v>
      </c>
      <c r="E212" s="7">
        <v>3030</v>
      </c>
      <c r="F212" t="s">
        <v>8219</v>
      </c>
      <c r="G212" t="s">
        <v>8222</v>
      </c>
      <c r="H212" t="s">
        <v>8244</v>
      </c>
      <c r="I212" s="9">
        <v>1443675600</v>
      </c>
      <c r="J212" s="9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5"/>
        <v>25.25</v>
      </c>
      <c r="P212" s="17">
        <f t="shared" si="16"/>
        <v>91.82</v>
      </c>
      <c r="Q212" s="13" t="s">
        <v>8307</v>
      </c>
      <c r="R212" t="s">
        <v>8311</v>
      </c>
      <c r="S212" s="18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11" t="s">
        <v>212</v>
      </c>
      <c r="C213" s="3" t="s">
        <v>4320</v>
      </c>
      <c r="D213" s="5">
        <v>5000</v>
      </c>
      <c r="E213" s="7">
        <v>2230</v>
      </c>
      <c r="F213" t="s">
        <v>8219</v>
      </c>
      <c r="G213" t="s">
        <v>8222</v>
      </c>
      <c r="H213" t="s">
        <v>8244</v>
      </c>
      <c r="I213" s="9">
        <v>1442634617</v>
      </c>
      <c r="J213" s="9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5"/>
        <v>44.6</v>
      </c>
      <c r="P213" s="17">
        <f t="shared" si="16"/>
        <v>185.83</v>
      </c>
      <c r="Q213" s="13" t="s">
        <v>8307</v>
      </c>
      <c r="R213" t="s">
        <v>8311</v>
      </c>
      <c r="S213" s="18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11" t="s">
        <v>213</v>
      </c>
      <c r="C214" s="3" t="s">
        <v>4321</v>
      </c>
      <c r="D214" s="5">
        <v>6300</v>
      </c>
      <c r="E214" s="7">
        <v>1</v>
      </c>
      <c r="F214" t="s">
        <v>8219</v>
      </c>
      <c r="G214" t="s">
        <v>8222</v>
      </c>
      <c r="H214" t="s">
        <v>8244</v>
      </c>
      <c r="I214" s="9">
        <v>1460837320</v>
      </c>
      <c r="J214" s="9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5"/>
        <v>0.02</v>
      </c>
      <c r="P214" s="17">
        <f t="shared" si="16"/>
        <v>1</v>
      </c>
      <c r="Q214" s="13" t="s">
        <v>8307</v>
      </c>
      <c r="R214" t="s">
        <v>8311</v>
      </c>
      <c r="S214" s="18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11" t="s">
        <v>214</v>
      </c>
      <c r="C215" s="3" t="s">
        <v>4322</v>
      </c>
      <c r="D215" s="5">
        <v>50000</v>
      </c>
      <c r="E215" s="7">
        <v>20</v>
      </c>
      <c r="F215" t="s">
        <v>8219</v>
      </c>
      <c r="G215" t="s">
        <v>8222</v>
      </c>
      <c r="H215" t="s">
        <v>8244</v>
      </c>
      <c r="I215" s="9">
        <v>1439734001</v>
      </c>
      <c r="J215" s="9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5"/>
        <v>0.04</v>
      </c>
      <c r="P215" s="17">
        <f t="shared" si="16"/>
        <v>20</v>
      </c>
      <c r="Q215" s="13" t="s">
        <v>8307</v>
      </c>
      <c r="R215" t="s">
        <v>8311</v>
      </c>
      <c r="S215" s="18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11" t="s">
        <v>215</v>
      </c>
      <c r="C216" s="3" t="s">
        <v>4323</v>
      </c>
      <c r="D216" s="5">
        <v>12500</v>
      </c>
      <c r="E216" s="7">
        <v>1</v>
      </c>
      <c r="F216" t="s">
        <v>8219</v>
      </c>
      <c r="G216" t="s">
        <v>8222</v>
      </c>
      <c r="H216" t="s">
        <v>8244</v>
      </c>
      <c r="I216" s="9">
        <v>1425655349</v>
      </c>
      <c r="J216" s="9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5"/>
        <v>0.01</v>
      </c>
      <c r="P216" s="17">
        <f t="shared" si="16"/>
        <v>1</v>
      </c>
      <c r="Q216" s="13" t="s">
        <v>8307</v>
      </c>
      <c r="R216" t="s">
        <v>8311</v>
      </c>
      <c r="S216" s="18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11" t="s">
        <v>216</v>
      </c>
      <c r="C217" s="3" t="s">
        <v>4324</v>
      </c>
      <c r="D217" s="5">
        <v>4400</v>
      </c>
      <c r="E217" s="7">
        <v>10</v>
      </c>
      <c r="F217" t="s">
        <v>8219</v>
      </c>
      <c r="G217" t="s">
        <v>8223</v>
      </c>
      <c r="H217" t="s">
        <v>8245</v>
      </c>
      <c r="I217" s="9">
        <v>1455753540</v>
      </c>
      <c r="J217" s="9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5"/>
        <v>0.23</v>
      </c>
      <c r="P217" s="17">
        <f t="shared" si="16"/>
        <v>10</v>
      </c>
      <c r="Q217" s="13" t="s">
        <v>8307</v>
      </c>
      <c r="R217" t="s">
        <v>8311</v>
      </c>
      <c r="S217" s="18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11" t="s">
        <v>217</v>
      </c>
      <c r="C218" s="3" t="s">
        <v>4325</v>
      </c>
      <c r="D218" s="5">
        <v>50000</v>
      </c>
      <c r="E218" s="7">
        <v>27849.22</v>
      </c>
      <c r="F218" t="s">
        <v>8219</v>
      </c>
      <c r="G218" t="s">
        <v>8222</v>
      </c>
      <c r="H218" t="s">
        <v>8244</v>
      </c>
      <c r="I218" s="9">
        <v>1429740037</v>
      </c>
      <c r="J218" s="9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5"/>
        <v>55.7</v>
      </c>
      <c r="P218" s="17">
        <f t="shared" si="16"/>
        <v>331.54</v>
      </c>
      <c r="Q218" s="13" t="s">
        <v>8307</v>
      </c>
      <c r="R218" t="s">
        <v>8311</v>
      </c>
      <c r="S218" s="18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11" t="s">
        <v>218</v>
      </c>
      <c r="C219" s="3" t="s">
        <v>4326</v>
      </c>
      <c r="D219" s="5">
        <v>100000</v>
      </c>
      <c r="E219" s="7">
        <v>11943</v>
      </c>
      <c r="F219" t="s">
        <v>8219</v>
      </c>
      <c r="G219" t="s">
        <v>8233</v>
      </c>
      <c r="H219" t="s">
        <v>8253</v>
      </c>
      <c r="I219" s="9">
        <v>1419780149</v>
      </c>
      <c r="J219" s="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5"/>
        <v>11.94</v>
      </c>
      <c r="P219" s="17">
        <f t="shared" si="16"/>
        <v>314.29000000000002</v>
      </c>
      <c r="Q219" s="13" t="s">
        <v>8307</v>
      </c>
      <c r="R219" t="s">
        <v>8311</v>
      </c>
      <c r="S219" s="18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11" t="s">
        <v>219</v>
      </c>
      <c r="C220" s="3" t="s">
        <v>4327</v>
      </c>
      <c r="D220" s="5">
        <v>5000</v>
      </c>
      <c r="E220" s="7">
        <v>100</v>
      </c>
      <c r="F220" t="s">
        <v>8219</v>
      </c>
      <c r="G220" t="s">
        <v>8222</v>
      </c>
      <c r="H220" t="s">
        <v>8244</v>
      </c>
      <c r="I220" s="9">
        <v>1431702289</v>
      </c>
      <c r="J220" s="9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5"/>
        <v>2</v>
      </c>
      <c r="P220" s="17">
        <f t="shared" si="16"/>
        <v>100</v>
      </c>
      <c r="Q220" s="13" t="s">
        <v>8307</v>
      </c>
      <c r="R220" t="s">
        <v>8311</v>
      </c>
      <c r="S220" s="18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11" t="s">
        <v>220</v>
      </c>
      <c r="C221" s="3" t="s">
        <v>4328</v>
      </c>
      <c r="D221" s="5">
        <v>50000</v>
      </c>
      <c r="E221" s="7">
        <v>8815</v>
      </c>
      <c r="F221" t="s">
        <v>8219</v>
      </c>
      <c r="G221" t="s">
        <v>8222</v>
      </c>
      <c r="H221" t="s">
        <v>8244</v>
      </c>
      <c r="I221" s="9">
        <v>1459493940</v>
      </c>
      <c r="J221" s="9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5"/>
        <v>17.63</v>
      </c>
      <c r="P221" s="17">
        <f t="shared" si="16"/>
        <v>115.99</v>
      </c>
      <c r="Q221" s="13" t="s">
        <v>8307</v>
      </c>
      <c r="R221" t="s">
        <v>8311</v>
      </c>
      <c r="S221" s="18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11" t="s">
        <v>221</v>
      </c>
      <c r="C222" s="3" t="s">
        <v>4329</v>
      </c>
      <c r="D222" s="5">
        <v>50000</v>
      </c>
      <c r="E222" s="7">
        <v>360</v>
      </c>
      <c r="F222" t="s">
        <v>8219</v>
      </c>
      <c r="G222" t="s">
        <v>8222</v>
      </c>
      <c r="H222" t="s">
        <v>8244</v>
      </c>
      <c r="I222" s="9">
        <v>1440101160</v>
      </c>
      <c r="J222" s="9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5"/>
        <v>0.72</v>
      </c>
      <c r="P222" s="17">
        <f t="shared" si="16"/>
        <v>120</v>
      </c>
      <c r="Q222" s="13" t="s">
        <v>8307</v>
      </c>
      <c r="R222" t="s">
        <v>8311</v>
      </c>
      <c r="S222" s="18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11" t="s">
        <v>222</v>
      </c>
      <c r="C223" s="3" t="s">
        <v>4330</v>
      </c>
      <c r="D223" s="5">
        <v>50000</v>
      </c>
      <c r="E223" s="7">
        <v>0</v>
      </c>
      <c r="F223" t="s">
        <v>8219</v>
      </c>
      <c r="G223" t="s">
        <v>8222</v>
      </c>
      <c r="H223" t="s">
        <v>8244</v>
      </c>
      <c r="I223" s="9">
        <v>1427569564</v>
      </c>
      <c r="J223" s="9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5"/>
        <v>0</v>
      </c>
      <c r="P223" s="17" t="str">
        <f t="shared" si="16"/>
        <v>N/A</v>
      </c>
      <c r="Q223" s="13" t="s">
        <v>8307</v>
      </c>
      <c r="R223" t="s">
        <v>8311</v>
      </c>
      <c r="S223" s="18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11" t="s">
        <v>223</v>
      </c>
      <c r="C224" s="3" t="s">
        <v>4331</v>
      </c>
      <c r="D224" s="5">
        <v>1000</v>
      </c>
      <c r="E224" s="7">
        <v>130</v>
      </c>
      <c r="F224" t="s">
        <v>8219</v>
      </c>
      <c r="G224" t="s">
        <v>8222</v>
      </c>
      <c r="H224" t="s">
        <v>8244</v>
      </c>
      <c r="I224" s="9">
        <v>1427423940</v>
      </c>
      <c r="J224" s="9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5"/>
        <v>13</v>
      </c>
      <c r="P224" s="17">
        <f t="shared" si="16"/>
        <v>65</v>
      </c>
      <c r="Q224" s="13" t="s">
        <v>8307</v>
      </c>
      <c r="R224" t="s">
        <v>8311</v>
      </c>
      <c r="S224" s="18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11" t="s">
        <v>224</v>
      </c>
      <c r="C225" s="3" t="s">
        <v>4332</v>
      </c>
      <c r="D225" s="5">
        <v>1500000</v>
      </c>
      <c r="E225" s="7">
        <v>0</v>
      </c>
      <c r="F225" t="s">
        <v>8219</v>
      </c>
      <c r="G225" t="s">
        <v>8222</v>
      </c>
      <c r="H225" t="s">
        <v>8244</v>
      </c>
      <c r="I225" s="9">
        <v>1463879100</v>
      </c>
      <c r="J225" s="9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5"/>
        <v>0</v>
      </c>
      <c r="P225" s="17" t="str">
        <f t="shared" si="16"/>
        <v>N/A</v>
      </c>
      <c r="Q225" s="13" t="s">
        <v>8307</v>
      </c>
      <c r="R225" t="s">
        <v>8311</v>
      </c>
      <c r="S225" s="18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11" t="s">
        <v>225</v>
      </c>
      <c r="C226" s="3" t="s">
        <v>4333</v>
      </c>
      <c r="D226" s="5">
        <v>6000000</v>
      </c>
      <c r="E226" s="7">
        <v>0</v>
      </c>
      <c r="F226" t="s">
        <v>8219</v>
      </c>
      <c r="G226" t="s">
        <v>8224</v>
      </c>
      <c r="H226" t="s">
        <v>8246</v>
      </c>
      <c r="I226" s="9">
        <v>1436506726</v>
      </c>
      <c r="J226" s="9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5"/>
        <v>0</v>
      </c>
      <c r="P226" s="17" t="str">
        <f t="shared" si="16"/>
        <v>N/A</v>
      </c>
      <c r="Q226" s="13" t="s">
        <v>8307</v>
      </c>
      <c r="R226" t="s">
        <v>8311</v>
      </c>
      <c r="S226" s="18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11" t="s">
        <v>226</v>
      </c>
      <c r="C227" s="3" t="s">
        <v>4334</v>
      </c>
      <c r="D227" s="5">
        <v>200</v>
      </c>
      <c r="E227" s="7">
        <v>0</v>
      </c>
      <c r="F227" t="s">
        <v>8219</v>
      </c>
      <c r="G227" t="s">
        <v>8222</v>
      </c>
      <c r="H227" t="s">
        <v>8244</v>
      </c>
      <c r="I227" s="9">
        <v>1460153054</v>
      </c>
      <c r="J227" s="9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5"/>
        <v>0</v>
      </c>
      <c r="P227" s="17" t="str">
        <f t="shared" si="16"/>
        <v>N/A</v>
      </c>
      <c r="Q227" s="13" t="s">
        <v>8307</v>
      </c>
      <c r="R227" t="s">
        <v>8311</v>
      </c>
      <c r="S227" s="18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11" t="s">
        <v>227</v>
      </c>
      <c r="C228" s="3" t="s">
        <v>4335</v>
      </c>
      <c r="D228" s="5">
        <v>29000</v>
      </c>
      <c r="E228" s="7">
        <v>250</v>
      </c>
      <c r="F228" t="s">
        <v>8219</v>
      </c>
      <c r="G228" t="s">
        <v>8223</v>
      </c>
      <c r="H228" t="s">
        <v>8245</v>
      </c>
      <c r="I228" s="9">
        <v>1433064540</v>
      </c>
      <c r="J228" s="9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5"/>
        <v>0.86</v>
      </c>
      <c r="P228" s="17">
        <f t="shared" si="16"/>
        <v>125</v>
      </c>
      <c r="Q228" s="13" t="s">
        <v>8307</v>
      </c>
      <c r="R228" t="s">
        <v>8311</v>
      </c>
      <c r="S228" s="18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11" t="s">
        <v>228</v>
      </c>
      <c r="C229" s="3" t="s">
        <v>4336</v>
      </c>
      <c r="D229" s="5">
        <v>28000</v>
      </c>
      <c r="E229" s="7">
        <v>0</v>
      </c>
      <c r="F229" t="s">
        <v>8219</v>
      </c>
      <c r="G229" t="s">
        <v>8222</v>
      </c>
      <c r="H229" t="s">
        <v>8244</v>
      </c>
      <c r="I229" s="9">
        <v>1436477241</v>
      </c>
      <c r="J229" s="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5"/>
        <v>0</v>
      </c>
      <c r="P229" s="17" t="str">
        <f t="shared" si="16"/>
        <v>N/A</v>
      </c>
      <c r="Q229" s="13" t="s">
        <v>8307</v>
      </c>
      <c r="R229" t="s">
        <v>8311</v>
      </c>
      <c r="S229" s="18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11" t="s">
        <v>229</v>
      </c>
      <c r="C230" s="3" t="s">
        <v>4337</v>
      </c>
      <c r="D230" s="5">
        <v>8000</v>
      </c>
      <c r="E230" s="7">
        <v>0</v>
      </c>
      <c r="F230" t="s">
        <v>8219</v>
      </c>
      <c r="G230" t="s">
        <v>8223</v>
      </c>
      <c r="H230" t="s">
        <v>8245</v>
      </c>
      <c r="I230" s="9">
        <v>1433176105</v>
      </c>
      <c r="J230" s="9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5"/>
        <v>0</v>
      </c>
      <c r="P230" s="17" t="str">
        <f t="shared" si="16"/>
        <v>N/A</v>
      </c>
      <c r="Q230" s="13" t="s">
        <v>8307</v>
      </c>
      <c r="R230" t="s">
        <v>8311</v>
      </c>
      <c r="S230" s="18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11" t="s">
        <v>230</v>
      </c>
      <c r="C231" s="3" t="s">
        <v>4338</v>
      </c>
      <c r="D231" s="5">
        <v>3000</v>
      </c>
      <c r="E231" s="7">
        <v>0</v>
      </c>
      <c r="F231" t="s">
        <v>8219</v>
      </c>
      <c r="G231" t="s">
        <v>8234</v>
      </c>
      <c r="H231" t="s">
        <v>8247</v>
      </c>
      <c r="I231" s="9">
        <v>1455402297</v>
      </c>
      <c r="J231" s="9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5"/>
        <v>0</v>
      </c>
      <c r="P231" s="17" t="str">
        <f t="shared" si="16"/>
        <v>N/A</v>
      </c>
      <c r="Q231" s="13" t="s">
        <v>8307</v>
      </c>
      <c r="R231" t="s">
        <v>8311</v>
      </c>
      <c r="S231" s="18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11" t="s">
        <v>231</v>
      </c>
      <c r="C232" s="3" t="s">
        <v>4339</v>
      </c>
      <c r="D232" s="5">
        <v>15000</v>
      </c>
      <c r="E232" s="7">
        <v>60</v>
      </c>
      <c r="F232" t="s">
        <v>8219</v>
      </c>
      <c r="G232" t="s">
        <v>8222</v>
      </c>
      <c r="H232" t="s">
        <v>8244</v>
      </c>
      <c r="I232" s="9">
        <v>1433443151</v>
      </c>
      <c r="J232" s="9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5"/>
        <v>0.4</v>
      </c>
      <c r="P232" s="17">
        <f t="shared" si="16"/>
        <v>30</v>
      </c>
      <c r="Q232" s="13" t="s">
        <v>8307</v>
      </c>
      <c r="R232" t="s">
        <v>8311</v>
      </c>
      <c r="S232" s="18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11" t="s">
        <v>232</v>
      </c>
      <c r="C233" s="3" t="s">
        <v>4340</v>
      </c>
      <c r="D233" s="5">
        <v>1500000</v>
      </c>
      <c r="E233" s="7">
        <v>0</v>
      </c>
      <c r="F233" t="s">
        <v>8219</v>
      </c>
      <c r="G233" t="s">
        <v>8222</v>
      </c>
      <c r="H233" t="s">
        <v>8244</v>
      </c>
      <c r="I233" s="9">
        <v>1451775651</v>
      </c>
      <c r="J233" s="9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5"/>
        <v>0</v>
      </c>
      <c r="P233" s="17" t="str">
        <f t="shared" si="16"/>
        <v>N/A</v>
      </c>
      <c r="Q233" s="13" t="s">
        <v>8307</v>
      </c>
      <c r="R233" t="s">
        <v>8311</v>
      </c>
      <c r="S233" s="18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11" t="s">
        <v>233</v>
      </c>
      <c r="C234" s="3" t="s">
        <v>4341</v>
      </c>
      <c r="D234" s="5">
        <v>4000</v>
      </c>
      <c r="E234" s="7">
        <v>110</v>
      </c>
      <c r="F234" t="s">
        <v>8219</v>
      </c>
      <c r="G234" t="s">
        <v>8223</v>
      </c>
      <c r="H234" t="s">
        <v>8245</v>
      </c>
      <c r="I234" s="9">
        <v>1425066546</v>
      </c>
      <c r="J234" s="9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5"/>
        <v>2.75</v>
      </c>
      <c r="P234" s="17">
        <f t="shared" si="16"/>
        <v>15.71</v>
      </c>
      <c r="Q234" s="13" t="s">
        <v>8307</v>
      </c>
      <c r="R234" t="s">
        <v>8311</v>
      </c>
      <c r="S234" s="18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11" t="s">
        <v>234</v>
      </c>
      <c r="C235" s="3" t="s">
        <v>4342</v>
      </c>
      <c r="D235" s="5">
        <v>350000</v>
      </c>
      <c r="E235" s="7">
        <v>0</v>
      </c>
      <c r="F235" t="s">
        <v>8219</v>
      </c>
      <c r="G235" t="s">
        <v>8222</v>
      </c>
      <c r="H235" t="s">
        <v>8244</v>
      </c>
      <c r="I235" s="9">
        <v>1475185972</v>
      </c>
      <c r="J235" s="9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5"/>
        <v>0</v>
      </c>
      <c r="P235" s="17" t="str">
        <f t="shared" si="16"/>
        <v>N/A</v>
      </c>
      <c r="Q235" s="13" t="s">
        <v>8307</v>
      </c>
      <c r="R235" t="s">
        <v>8311</v>
      </c>
      <c r="S235" s="18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11" t="s">
        <v>235</v>
      </c>
      <c r="C236" s="3" t="s">
        <v>4343</v>
      </c>
      <c r="D236" s="5">
        <v>1000</v>
      </c>
      <c r="E236" s="7">
        <v>401</v>
      </c>
      <c r="F236" t="s">
        <v>8219</v>
      </c>
      <c r="G236" t="s">
        <v>8222</v>
      </c>
      <c r="H236" t="s">
        <v>8244</v>
      </c>
      <c r="I236" s="9">
        <v>1434847859</v>
      </c>
      <c r="J236" s="9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5"/>
        <v>40.1</v>
      </c>
      <c r="P236" s="17">
        <f t="shared" si="16"/>
        <v>80.2</v>
      </c>
      <c r="Q236" s="13" t="s">
        <v>8307</v>
      </c>
      <c r="R236" t="s">
        <v>8311</v>
      </c>
      <c r="S236" s="18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11" t="s">
        <v>236</v>
      </c>
      <c r="C237" s="3" t="s">
        <v>4344</v>
      </c>
      <c r="D237" s="5">
        <v>10000</v>
      </c>
      <c r="E237" s="7">
        <v>0</v>
      </c>
      <c r="F237" t="s">
        <v>8219</v>
      </c>
      <c r="G237" t="s">
        <v>8222</v>
      </c>
      <c r="H237" t="s">
        <v>8244</v>
      </c>
      <c r="I237" s="9">
        <v>1436478497</v>
      </c>
      <c r="J237" s="9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5"/>
        <v>0</v>
      </c>
      <c r="P237" s="17" t="str">
        <f t="shared" si="16"/>
        <v>N/A</v>
      </c>
      <c r="Q237" s="13" t="s">
        <v>8307</v>
      </c>
      <c r="R237" t="s">
        <v>8311</v>
      </c>
      <c r="S237" s="18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11" t="s">
        <v>237</v>
      </c>
      <c r="C238" s="3" t="s">
        <v>4345</v>
      </c>
      <c r="D238" s="5">
        <v>150000</v>
      </c>
      <c r="E238" s="7">
        <v>0</v>
      </c>
      <c r="F238" t="s">
        <v>8219</v>
      </c>
      <c r="G238" t="s">
        <v>8222</v>
      </c>
      <c r="H238" t="s">
        <v>8244</v>
      </c>
      <c r="I238" s="9">
        <v>1451952000</v>
      </c>
      <c r="J238" s="9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5"/>
        <v>0</v>
      </c>
      <c r="P238" s="17" t="str">
        <f t="shared" si="16"/>
        <v>N/A</v>
      </c>
      <c r="Q238" s="13" t="s">
        <v>8307</v>
      </c>
      <c r="R238" t="s">
        <v>8311</v>
      </c>
      <c r="S238" s="18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11" t="s">
        <v>238</v>
      </c>
      <c r="C239" s="3" t="s">
        <v>4346</v>
      </c>
      <c r="D239" s="5">
        <v>15000</v>
      </c>
      <c r="E239" s="7">
        <v>50</v>
      </c>
      <c r="F239" t="s">
        <v>8219</v>
      </c>
      <c r="G239" t="s">
        <v>8222</v>
      </c>
      <c r="H239" t="s">
        <v>8244</v>
      </c>
      <c r="I239" s="9">
        <v>1457445069</v>
      </c>
      <c r="J239" s="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5"/>
        <v>0.33</v>
      </c>
      <c r="P239" s="17">
        <f t="shared" si="16"/>
        <v>50</v>
      </c>
      <c r="Q239" s="13" t="s">
        <v>8307</v>
      </c>
      <c r="R239" t="s">
        <v>8311</v>
      </c>
      <c r="S239" s="18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11" t="s">
        <v>239</v>
      </c>
      <c r="C240" s="3" t="s">
        <v>4347</v>
      </c>
      <c r="D240" s="5">
        <v>26000</v>
      </c>
      <c r="E240" s="7">
        <v>0</v>
      </c>
      <c r="F240" t="s">
        <v>8219</v>
      </c>
      <c r="G240" t="s">
        <v>8222</v>
      </c>
      <c r="H240" t="s">
        <v>8244</v>
      </c>
      <c r="I240" s="9">
        <v>1483088400</v>
      </c>
      <c r="J240" s="9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5"/>
        <v>0</v>
      </c>
      <c r="P240" s="17" t="str">
        <f t="shared" si="16"/>
        <v>N/A</v>
      </c>
      <c r="Q240" s="13" t="s">
        <v>8307</v>
      </c>
      <c r="R240" t="s">
        <v>8311</v>
      </c>
      <c r="S240" s="18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11" t="s">
        <v>240</v>
      </c>
      <c r="C241" s="3" t="s">
        <v>4348</v>
      </c>
      <c r="D241" s="5">
        <v>1000</v>
      </c>
      <c r="E241" s="7">
        <v>250</v>
      </c>
      <c r="F241" t="s">
        <v>8219</v>
      </c>
      <c r="G241" t="s">
        <v>8224</v>
      </c>
      <c r="H241" t="s">
        <v>8246</v>
      </c>
      <c r="I241" s="9">
        <v>1446984000</v>
      </c>
      <c r="J241" s="9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5"/>
        <v>25</v>
      </c>
      <c r="P241" s="17">
        <f t="shared" si="16"/>
        <v>50</v>
      </c>
      <c r="Q241" s="13" t="s">
        <v>8307</v>
      </c>
      <c r="R241" t="s">
        <v>8311</v>
      </c>
      <c r="S241" s="18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11" t="s">
        <v>241</v>
      </c>
      <c r="C242" s="3" t="s">
        <v>4349</v>
      </c>
      <c r="D242" s="5">
        <v>15000</v>
      </c>
      <c r="E242" s="7">
        <v>16145.12</v>
      </c>
      <c r="F242" t="s">
        <v>8217</v>
      </c>
      <c r="G242" t="s">
        <v>8222</v>
      </c>
      <c r="H242" t="s">
        <v>8244</v>
      </c>
      <c r="I242" s="9">
        <v>1367773211</v>
      </c>
      <c r="J242" s="9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5"/>
        <v>107.63</v>
      </c>
      <c r="P242" s="17">
        <f t="shared" si="16"/>
        <v>117.85</v>
      </c>
      <c r="Q242" s="13" t="s">
        <v>8307</v>
      </c>
      <c r="R242" t="s">
        <v>8312</v>
      </c>
      <c r="S242" s="18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11" t="s">
        <v>242</v>
      </c>
      <c r="C243" s="3" t="s">
        <v>4350</v>
      </c>
      <c r="D243" s="5">
        <v>36400</v>
      </c>
      <c r="E243" s="7">
        <v>41000</v>
      </c>
      <c r="F243" t="s">
        <v>8217</v>
      </c>
      <c r="G243" t="s">
        <v>8222</v>
      </c>
      <c r="H243" t="s">
        <v>8244</v>
      </c>
      <c r="I243" s="9">
        <v>1419180304</v>
      </c>
      <c r="J243" s="9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5"/>
        <v>112.64</v>
      </c>
      <c r="P243" s="17">
        <f t="shared" si="16"/>
        <v>109.04</v>
      </c>
      <c r="Q243" s="13" t="s">
        <v>8307</v>
      </c>
      <c r="R243" t="s">
        <v>8312</v>
      </c>
      <c r="S243" s="18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11" t="s">
        <v>243</v>
      </c>
      <c r="C244" s="3" t="s">
        <v>4351</v>
      </c>
      <c r="D244" s="5">
        <v>13000</v>
      </c>
      <c r="E244" s="7">
        <v>14750</v>
      </c>
      <c r="F244" t="s">
        <v>8217</v>
      </c>
      <c r="G244" t="s">
        <v>8222</v>
      </c>
      <c r="H244" t="s">
        <v>8244</v>
      </c>
      <c r="I244" s="9">
        <v>1324381790</v>
      </c>
      <c r="J244" s="9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5"/>
        <v>113.46</v>
      </c>
      <c r="P244" s="17">
        <f t="shared" si="16"/>
        <v>73.02</v>
      </c>
      <c r="Q244" s="13" t="s">
        <v>8307</v>
      </c>
      <c r="R244" t="s">
        <v>8312</v>
      </c>
      <c r="S244" s="18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11" t="s">
        <v>244</v>
      </c>
      <c r="C245" s="3" t="s">
        <v>4352</v>
      </c>
      <c r="D245" s="5">
        <v>25000</v>
      </c>
      <c r="E245" s="7">
        <v>25648</v>
      </c>
      <c r="F245" t="s">
        <v>8217</v>
      </c>
      <c r="G245" t="s">
        <v>8222</v>
      </c>
      <c r="H245" t="s">
        <v>8244</v>
      </c>
      <c r="I245" s="9">
        <v>1393031304</v>
      </c>
      <c r="J245" s="9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5"/>
        <v>102.59</v>
      </c>
      <c r="P245" s="17">
        <f t="shared" si="16"/>
        <v>78.2</v>
      </c>
      <c r="Q245" s="13" t="s">
        <v>8307</v>
      </c>
      <c r="R245" t="s">
        <v>8312</v>
      </c>
      <c r="S245" s="18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11">
        <v>39756</v>
      </c>
      <c r="C246" s="3" t="s">
        <v>4353</v>
      </c>
      <c r="D246" s="5">
        <v>3500</v>
      </c>
      <c r="E246" s="7">
        <v>3981.5</v>
      </c>
      <c r="F246" t="s">
        <v>8217</v>
      </c>
      <c r="G246" t="s">
        <v>8222</v>
      </c>
      <c r="H246" t="s">
        <v>8244</v>
      </c>
      <c r="I246" s="9">
        <v>1268723160</v>
      </c>
      <c r="J246" s="9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5"/>
        <v>113.76</v>
      </c>
      <c r="P246" s="17">
        <f t="shared" si="16"/>
        <v>47.4</v>
      </c>
      <c r="Q246" s="13" t="s">
        <v>8307</v>
      </c>
      <c r="R246" t="s">
        <v>8312</v>
      </c>
      <c r="S246" s="18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11" t="s">
        <v>245</v>
      </c>
      <c r="C247" s="3" t="s">
        <v>4354</v>
      </c>
      <c r="D247" s="5">
        <v>5000</v>
      </c>
      <c r="E247" s="7">
        <v>5186</v>
      </c>
      <c r="F247" t="s">
        <v>8217</v>
      </c>
      <c r="G247" t="s">
        <v>8222</v>
      </c>
      <c r="H247" t="s">
        <v>8244</v>
      </c>
      <c r="I247" s="9">
        <v>1345079785</v>
      </c>
      <c r="J247" s="9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5"/>
        <v>103.72</v>
      </c>
      <c r="P247" s="17">
        <f t="shared" si="16"/>
        <v>54.02</v>
      </c>
      <c r="Q247" s="13" t="s">
        <v>8307</v>
      </c>
      <c r="R247" t="s">
        <v>8312</v>
      </c>
      <c r="S247" s="18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11" t="s">
        <v>246</v>
      </c>
      <c r="C248" s="3" t="s">
        <v>4355</v>
      </c>
      <c r="D248" s="5">
        <v>5000</v>
      </c>
      <c r="E248" s="7">
        <v>15273</v>
      </c>
      <c r="F248" t="s">
        <v>8217</v>
      </c>
      <c r="G248" t="s">
        <v>8222</v>
      </c>
      <c r="H248" t="s">
        <v>8244</v>
      </c>
      <c r="I248" s="9">
        <v>1292665405</v>
      </c>
      <c r="J248" s="9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5"/>
        <v>305.45999999999998</v>
      </c>
      <c r="P248" s="17">
        <f t="shared" si="16"/>
        <v>68.489999999999995</v>
      </c>
      <c r="Q248" s="13" t="s">
        <v>8307</v>
      </c>
      <c r="R248" t="s">
        <v>8312</v>
      </c>
      <c r="S248" s="18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11" t="s">
        <v>247</v>
      </c>
      <c r="C249" s="3" t="s">
        <v>4356</v>
      </c>
      <c r="D249" s="5">
        <v>5000</v>
      </c>
      <c r="E249" s="7">
        <v>6705</v>
      </c>
      <c r="F249" t="s">
        <v>8217</v>
      </c>
      <c r="G249" t="s">
        <v>8222</v>
      </c>
      <c r="H249" t="s">
        <v>8244</v>
      </c>
      <c r="I249" s="9">
        <v>1287200340</v>
      </c>
      <c r="J249" s="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5"/>
        <v>134.1</v>
      </c>
      <c r="P249" s="17">
        <f t="shared" si="16"/>
        <v>108.15</v>
      </c>
      <c r="Q249" s="13" t="s">
        <v>8307</v>
      </c>
      <c r="R249" t="s">
        <v>8312</v>
      </c>
      <c r="S249" s="18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11" t="s">
        <v>248</v>
      </c>
      <c r="C250" s="3" t="s">
        <v>4357</v>
      </c>
      <c r="D250" s="5">
        <v>85000</v>
      </c>
      <c r="E250" s="7">
        <v>86133</v>
      </c>
      <c r="F250" t="s">
        <v>8217</v>
      </c>
      <c r="G250" t="s">
        <v>8222</v>
      </c>
      <c r="H250" t="s">
        <v>8244</v>
      </c>
      <c r="I250" s="9">
        <v>1325961309</v>
      </c>
      <c r="J250" s="9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5"/>
        <v>101.33</v>
      </c>
      <c r="P250" s="17">
        <f t="shared" si="16"/>
        <v>589.95000000000005</v>
      </c>
      <c r="Q250" s="13" t="s">
        <v>8307</v>
      </c>
      <c r="R250" t="s">
        <v>8312</v>
      </c>
      <c r="S250" s="18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11" t="s">
        <v>249</v>
      </c>
      <c r="C251" s="3" t="s">
        <v>4358</v>
      </c>
      <c r="D251" s="5">
        <v>10000</v>
      </c>
      <c r="E251" s="7">
        <v>11292</v>
      </c>
      <c r="F251" t="s">
        <v>8217</v>
      </c>
      <c r="G251" t="s">
        <v>8222</v>
      </c>
      <c r="H251" t="s">
        <v>8244</v>
      </c>
      <c r="I251" s="9">
        <v>1282498800</v>
      </c>
      <c r="J251" s="9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5"/>
        <v>112.92</v>
      </c>
      <c r="P251" s="17">
        <f t="shared" si="16"/>
        <v>48.05</v>
      </c>
      <c r="Q251" s="13" t="s">
        <v>8307</v>
      </c>
      <c r="R251" t="s">
        <v>8312</v>
      </c>
      <c r="S251" s="18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11" t="s">
        <v>250</v>
      </c>
      <c r="C252" s="3" t="s">
        <v>4359</v>
      </c>
      <c r="D252" s="5">
        <v>30000</v>
      </c>
      <c r="E252" s="7">
        <v>31675</v>
      </c>
      <c r="F252" t="s">
        <v>8217</v>
      </c>
      <c r="G252" t="s">
        <v>8222</v>
      </c>
      <c r="H252" t="s">
        <v>8244</v>
      </c>
      <c r="I252" s="9">
        <v>1370525691</v>
      </c>
      <c r="J252" s="9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5"/>
        <v>105.58</v>
      </c>
      <c r="P252" s="17">
        <f t="shared" si="16"/>
        <v>72.48</v>
      </c>
      <c r="Q252" s="13" t="s">
        <v>8307</v>
      </c>
      <c r="R252" t="s">
        <v>8312</v>
      </c>
      <c r="S252" s="18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11" t="s">
        <v>251</v>
      </c>
      <c r="C253" s="3" t="s">
        <v>4360</v>
      </c>
      <c r="D253" s="5">
        <v>3500</v>
      </c>
      <c r="E253" s="7">
        <v>4395</v>
      </c>
      <c r="F253" t="s">
        <v>8217</v>
      </c>
      <c r="G253" t="s">
        <v>8222</v>
      </c>
      <c r="H253" t="s">
        <v>8244</v>
      </c>
      <c r="I253" s="9">
        <v>1337194800</v>
      </c>
      <c r="J253" s="9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5"/>
        <v>125.57</v>
      </c>
      <c r="P253" s="17">
        <f t="shared" si="16"/>
        <v>57.08</v>
      </c>
      <c r="Q253" s="13" t="s">
        <v>8307</v>
      </c>
      <c r="R253" t="s">
        <v>8312</v>
      </c>
      <c r="S253" s="18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11" t="s">
        <v>252</v>
      </c>
      <c r="C254" s="3" t="s">
        <v>4361</v>
      </c>
      <c r="D254" s="5">
        <v>5000</v>
      </c>
      <c r="E254" s="7">
        <v>9228</v>
      </c>
      <c r="F254" t="s">
        <v>8217</v>
      </c>
      <c r="G254" t="s">
        <v>8222</v>
      </c>
      <c r="H254" t="s">
        <v>8244</v>
      </c>
      <c r="I254" s="9">
        <v>1275364740</v>
      </c>
      <c r="J254" s="9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5"/>
        <v>184.56</v>
      </c>
      <c r="P254" s="17">
        <f t="shared" si="16"/>
        <v>85.44</v>
      </c>
      <c r="Q254" s="13" t="s">
        <v>8307</v>
      </c>
      <c r="R254" t="s">
        <v>8312</v>
      </c>
      <c r="S254" s="18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11" t="s">
        <v>253</v>
      </c>
      <c r="C255" s="3" t="s">
        <v>4362</v>
      </c>
      <c r="D255" s="5">
        <v>1500</v>
      </c>
      <c r="E255" s="7">
        <v>1511</v>
      </c>
      <c r="F255" t="s">
        <v>8217</v>
      </c>
      <c r="G255" t="s">
        <v>8222</v>
      </c>
      <c r="H255" t="s">
        <v>8244</v>
      </c>
      <c r="I255" s="9">
        <v>1329320235</v>
      </c>
      <c r="J255" s="9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5"/>
        <v>100.73</v>
      </c>
      <c r="P255" s="17">
        <f t="shared" si="16"/>
        <v>215.86</v>
      </c>
      <c r="Q255" s="13" t="s">
        <v>8307</v>
      </c>
      <c r="R255" t="s">
        <v>8312</v>
      </c>
      <c r="S255" s="18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11" t="s">
        <v>254</v>
      </c>
      <c r="C256" s="3" t="s">
        <v>4363</v>
      </c>
      <c r="D256" s="5">
        <v>24000</v>
      </c>
      <c r="E256" s="7">
        <v>28067.34</v>
      </c>
      <c r="F256" t="s">
        <v>8217</v>
      </c>
      <c r="G256" t="s">
        <v>8222</v>
      </c>
      <c r="H256" t="s">
        <v>8244</v>
      </c>
      <c r="I256" s="9">
        <v>1445047200</v>
      </c>
      <c r="J256" s="9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5"/>
        <v>116.95</v>
      </c>
      <c r="P256" s="17">
        <f t="shared" si="16"/>
        <v>89.39</v>
      </c>
      <c r="Q256" s="13" t="s">
        <v>8307</v>
      </c>
      <c r="R256" t="s">
        <v>8312</v>
      </c>
      <c r="S256" s="18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11" t="s">
        <v>255</v>
      </c>
      <c r="C257" s="3" t="s">
        <v>4364</v>
      </c>
      <c r="D257" s="5">
        <v>8000</v>
      </c>
      <c r="E257" s="7">
        <v>8538.66</v>
      </c>
      <c r="F257" t="s">
        <v>8217</v>
      </c>
      <c r="G257" t="s">
        <v>8222</v>
      </c>
      <c r="H257" t="s">
        <v>8244</v>
      </c>
      <c r="I257" s="9">
        <v>1300275482</v>
      </c>
      <c r="J257" s="9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5"/>
        <v>106.73</v>
      </c>
      <c r="P257" s="17">
        <f t="shared" si="16"/>
        <v>45.42</v>
      </c>
      <c r="Q257" s="13" t="s">
        <v>8307</v>
      </c>
      <c r="R257" t="s">
        <v>8312</v>
      </c>
      <c r="S257" s="18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11" t="s">
        <v>256</v>
      </c>
      <c r="C258" s="3" t="s">
        <v>4365</v>
      </c>
      <c r="D258" s="5">
        <v>13000</v>
      </c>
      <c r="E258" s="7">
        <v>18083</v>
      </c>
      <c r="F258" t="s">
        <v>8217</v>
      </c>
      <c r="G258" t="s">
        <v>8222</v>
      </c>
      <c r="H258" t="s">
        <v>8244</v>
      </c>
      <c r="I258" s="9">
        <v>1363458467</v>
      </c>
      <c r="J258" s="9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si="15"/>
        <v>139.1</v>
      </c>
      <c r="P258" s="17">
        <f t="shared" si="16"/>
        <v>65.760000000000005</v>
      </c>
      <c r="Q258" s="13" t="s">
        <v>8307</v>
      </c>
      <c r="R258" t="s">
        <v>8312</v>
      </c>
      <c r="S258" s="18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11" t="s">
        <v>257</v>
      </c>
      <c r="C259" s="3" t="s">
        <v>4366</v>
      </c>
      <c r="D259" s="5">
        <v>35000</v>
      </c>
      <c r="E259" s="7">
        <v>37354.269999999997</v>
      </c>
      <c r="F259" t="s">
        <v>8217</v>
      </c>
      <c r="G259" t="s">
        <v>8222</v>
      </c>
      <c r="H259" t="s">
        <v>8244</v>
      </c>
      <c r="I259" s="9">
        <v>1463670162</v>
      </c>
      <c r="J259" s="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ref="O259:O322" si="20">IFERROR(ROUND(E259/D259*100,2),0)</f>
        <v>106.73</v>
      </c>
      <c r="P259" s="17">
        <f t="shared" ref="P259:P322" si="21">IFERROR(ROUND(E259/L259,2),"N/A")</f>
        <v>66.7</v>
      </c>
      <c r="Q259" s="13" t="s">
        <v>8307</v>
      </c>
      <c r="R259" t="s">
        <v>8312</v>
      </c>
      <c r="S259" s="18">
        <f t="shared" ref="S259:S322" si="22">(((J259/60)/60)/24)+DATE(1970,1,1)</f>
        <v>42479.626875000002</v>
      </c>
      <c r="T259" s="1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11" t="s">
        <v>258</v>
      </c>
      <c r="C260" s="3" t="s">
        <v>4367</v>
      </c>
      <c r="D260" s="5">
        <v>30000</v>
      </c>
      <c r="E260" s="7">
        <v>57342</v>
      </c>
      <c r="F260" t="s">
        <v>8217</v>
      </c>
      <c r="G260" t="s">
        <v>8222</v>
      </c>
      <c r="H260" t="s">
        <v>8244</v>
      </c>
      <c r="I260" s="9">
        <v>1308359666</v>
      </c>
      <c r="J260" s="9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20"/>
        <v>191.14</v>
      </c>
      <c r="P260" s="17">
        <f t="shared" si="21"/>
        <v>83.35</v>
      </c>
      <c r="Q260" s="13" t="s">
        <v>8307</v>
      </c>
      <c r="R260" t="s">
        <v>8312</v>
      </c>
      <c r="S260" s="18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11" t="s">
        <v>259</v>
      </c>
      <c r="C261" s="3" t="s">
        <v>4368</v>
      </c>
      <c r="D261" s="5">
        <v>75000</v>
      </c>
      <c r="E261" s="7">
        <v>98953.42</v>
      </c>
      <c r="F261" t="s">
        <v>8217</v>
      </c>
      <c r="G261" t="s">
        <v>8222</v>
      </c>
      <c r="H261" t="s">
        <v>8244</v>
      </c>
      <c r="I261" s="9">
        <v>1428514969</v>
      </c>
      <c r="J261" s="9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20"/>
        <v>131.94</v>
      </c>
      <c r="P261" s="17">
        <f t="shared" si="21"/>
        <v>105.05</v>
      </c>
      <c r="Q261" s="13" t="s">
        <v>8307</v>
      </c>
      <c r="R261" t="s">
        <v>8312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11" t="s">
        <v>260</v>
      </c>
      <c r="C262" s="3" t="s">
        <v>4369</v>
      </c>
      <c r="D262" s="5">
        <v>10000</v>
      </c>
      <c r="E262" s="7">
        <v>10640</v>
      </c>
      <c r="F262" t="s">
        <v>8217</v>
      </c>
      <c r="G262" t="s">
        <v>8222</v>
      </c>
      <c r="H262" t="s">
        <v>8244</v>
      </c>
      <c r="I262" s="9">
        <v>1279360740</v>
      </c>
      <c r="J262" s="9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20"/>
        <v>106.4</v>
      </c>
      <c r="P262" s="17">
        <f t="shared" si="21"/>
        <v>120.91</v>
      </c>
      <c r="Q262" s="13" t="s">
        <v>8307</v>
      </c>
      <c r="R262" t="s">
        <v>8312</v>
      </c>
      <c r="S262" s="18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11" t="s">
        <v>261</v>
      </c>
      <c r="C263" s="3" t="s">
        <v>4370</v>
      </c>
      <c r="D263" s="5">
        <v>20000</v>
      </c>
      <c r="E263" s="7">
        <v>21480</v>
      </c>
      <c r="F263" t="s">
        <v>8217</v>
      </c>
      <c r="G263" t="s">
        <v>8222</v>
      </c>
      <c r="H263" t="s">
        <v>8244</v>
      </c>
      <c r="I263" s="9">
        <v>1339080900</v>
      </c>
      <c r="J263" s="9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20"/>
        <v>107.4</v>
      </c>
      <c r="P263" s="17">
        <f t="shared" si="21"/>
        <v>97.64</v>
      </c>
      <c r="Q263" s="13" t="s">
        <v>8307</v>
      </c>
      <c r="R263" t="s">
        <v>8312</v>
      </c>
      <c r="S263" s="18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11" t="s">
        <v>262</v>
      </c>
      <c r="C264" s="3" t="s">
        <v>4371</v>
      </c>
      <c r="D264" s="5">
        <v>2500</v>
      </c>
      <c r="E264" s="7">
        <v>6000</v>
      </c>
      <c r="F264" t="s">
        <v>8217</v>
      </c>
      <c r="G264" t="s">
        <v>8222</v>
      </c>
      <c r="H264" t="s">
        <v>8244</v>
      </c>
      <c r="I264" s="9">
        <v>1298699828</v>
      </c>
      <c r="J264" s="9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20"/>
        <v>240</v>
      </c>
      <c r="P264" s="17">
        <f t="shared" si="21"/>
        <v>41.38</v>
      </c>
      <c r="Q264" s="13" t="s">
        <v>8307</v>
      </c>
      <c r="R264" t="s">
        <v>8312</v>
      </c>
      <c r="S264" s="18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11" t="s">
        <v>263</v>
      </c>
      <c r="C265" s="3" t="s">
        <v>4372</v>
      </c>
      <c r="D265" s="5">
        <v>25000</v>
      </c>
      <c r="E265" s="7">
        <v>29520.27</v>
      </c>
      <c r="F265" t="s">
        <v>8217</v>
      </c>
      <c r="G265" t="s">
        <v>8222</v>
      </c>
      <c r="H265" t="s">
        <v>8244</v>
      </c>
      <c r="I265" s="9">
        <v>1348786494</v>
      </c>
      <c r="J265" s="9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20"/>
        <v>118.08</v>
      </c>
      <c r="P265" s="17">
        <f t="shared" si="21"/>
        <v>30.65</v>
      </c>
      <c r="Q265" s="13" t="s">
        <v>8307</v>
      </c>
      <c r="R265" t="s">
        <v>8312</v>
      </c>
      <c r="S265" s="18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11" t="s">
        <v>264</v>
      </c>
      <c r="C266" s="3" t="s">
        <v>4373</v>
      </c>
      <c r="D266" s="5">
        <v>5000</v>
      </c>
      <c r="E266" s="7">
        <v>5910</v>
      </c>
      <c r="F266" t="s">
        <v>8217</v>
      </c>
      <c r="G266" t="s">
        <v>8222</v>
      </c>
      <c r="H266" t="s">
        <v>8244</v>
      </c>
      <c r="I266" s="9">
        <v>1336747995</v>
      </c>
      <c r="J266" s="9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20"/>
        <v>118.2</v>
      </c>
      <c r="P266" s="17">
        <f t="shared" si="21"/>
        <v>64.95</v>
      </c>
      <c r="Q266" s="13" t="s">
        <v>8307</v>
      </c>
      <c r="R266" t="s">
        <v>8312</v>
      </c>
      <c r="S266" s="18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11" t="s">
        <v>265</v>
      </c>
      <c r="C267" s="3" t="s">
        <v>4374</v>
      </c>
      <c r="D267" s="5">
        <v>5000</v>
      </c>
      <c r="E267" s="7">
        <v>5555</v>
      </c>
      <c r="F267" t="s">
        <v>8217</v>
      </c>
      <c r="G267" t="s">
        <v>8222</v>
      </c>
      <c r="H267" t="s">
        <v>8244</v>
      </c>
      <c r="I267" s="9">
        <v>1273522560</v>
      </c>
      <c r="J267" s="9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20"/>
        <v>111.1</v>
      </c>
      <c r="P267" s="17">
        <f t="shared" si="21"/>
        <v>95.78</v>
      </c>
      <c r="Q267" s="13" t="s">
        <v>8307</v>
      </c>
      <c r="R267" t="s">
        <v>8312</v>
      </c>
      <c r="S267" s="18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11" t="s">
        <v>266</v>
      </c>
      <c r="C268" s="3" t="s">
        <v>4375</v>
      </c>
      <c r="D268" s="5">
        <v>1000</v>
      </c>
      <c r="E268" s="7">
        <v>1455</v>
      </c>
      <c r="F268" t="s">
        <v>8217</v>
      </c>
      <c r="G268" t="s">
        <v>8222</v>
      </c>
      <c r="H268" t="s">
        <v>8244</v>
      </c>
      <c r="I268" s="9">
        <v>1271994660</v>
      </c>
      <c r="J268" s="9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20"/>
        <v>145.5</v>
      </c>
      <c r="P268" s="17">
        <f t="shared" si="21"/>
        <v>40.42</v>
      </c>
      <c r="Q268" s="13" t="s">
        <v>8307</v>
      </c>
      <c r="R268" t="s">
        <v>8312</v>
      </c>
      <c r="S268" s="18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11" t="s">
        <v>267</v>
      </c>
      <c r="C269" s="3" t="s">
        <v>4376</v>
      </c>
      <c r="D269" s="5">
        <v>9850</v>
      </c>
      <c r="E269" s="7">
        <v>12965.44</v>
      </c>
      <c r="F269" t="s">
        <v>8217</v>
      </c>
      <c r="G269" t="s">
        <v>8223</v>
      </c>
      <c r="H269" t="s">
        <v>8245</v>
      </c>
      <c r="I269" s="9">
        <v>1403693499</v>
      </c>
      <c r="J269" s="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20"/>
        <v>131.63</v>
      </c>
      <c r="P269" s="17">
        <f t="shared" si="21"/>
        <v>78.58</v>
      </c>
      <c r="Q269" s="13" t="s">
        <v>8307</v>
      </c>
      <c r="R269" t="s">
        <v>8312</v>
      </c>
      <c r="S269" s="18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11" t="s">
        <v>268</v>
      </c>
      <c r="C270" s="3" t="s">
        <v>4377</v>
      </c>
      <c r="D270" s="5">
        <v>5000</v>
      </c>
      <c r="E270" s="7">
        <v>5570</v>
      </c>
      <c r="F270" t="s">
        <v>8217</v>
      </c>
      <c r="G270" t="s">
        <v>8222</v>
      </c>
      <c r="H270" t="s">
        <v>8244</v>
      </c>
      <c r="I270" s="9">
        <v>1320640778</v>
      </c>
      <c r="J270" s="9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20"/>
        <v>111.4</v>
      </c>
      <c r="P270" s="17">
        <f t="shared" si="21"/>
        <v>50.18</v>
      </c>
      <c r="Q270" s="13" t="s">
        <v>8307</v>
      </c>
      <c r="R270" t="s">
        <v>8312</v>
      </c>
      <c r="S270" s="18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11" t="s">
        <v>269</v>
      </c>
      <c r="C271" s="3" t="s">
        <v>4378</v>
      </c>
      <c r="D271" s="5">
        <v>100000</v>
      </c>
      <c r="E271" s="7">
        <v>147233.76999999999</v>
      </c>
      <c r="F271" t="s">
        <v>8217</v>
      </c>
      <c r="G271" t="s">
        <v>8224</v>
      </c>
      <c r="H271" t="s">
        <v>8246</v>
      </c>
      <c r="I271" s="9">
        <v>1487738622</v>
      </c>
      <c r="J271" s="9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20"/>
        <v>147.22999999999999</v>
      </c>
      <c r="P271" s="17">
        <f t="shared" si="21"/>
        <v>92.25</v>
      </c>
      <c r="Q271" s="13" t="s">
        <v>8307</v>
      </c>
      <c r="R271" t="s">
        <v>8312</v>
      </c>
      <c r="S271" s="18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11" t="s">
        <v>270</v>
      </c>
      <c r="C272" s="3" t="s">
        <v>4379</v>
      </c>
      <c r="D272" s="5">
        <v>2300</v>
      </c>
      <c r="E272" s="7">
        <v>3510</v>
      </c>
      <c r="F272" t="s">
        <v>8217</v>
      </c>
      <c r="G272" t="s">
        <v>8222</v>
      </c>
      <c r="H272" t="s">
        <v>8244</v>
      </c>
      <c r="I272" s="9">
        <v>1306296000</v>
      </c>
      <c r="J272" s="9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20"/>
        <v>152.61000000000001</v>
      </c>
      <c r="P272" s="17">
        <f t="shared" si="21"/>
        <v>57.54</v>
      </c>
      <c r="Q272" s="13" t="s">
        <v>8307</v>
      </c>
      <c r="R272" t="s">
        <v>8312</v>
      </c>
      <c r="S272" s="18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11" t="s">
        <v>271</v>
      </c>
      <c r="C273" s="3" t="s">
        <v>4380</v>
      </c>
      <c r="D273" s="5">
        <v>30000</v>
      </c>
      <c r="E273" s="7">
        <v>31404</v>
      </c>
      <c r="F273" t="s">
        <v>8217</v>
      </c>
      <c r="G273" t="s">
        <v>8222</v>
      </c>
      <c r="H273" t="s">
        <v>8244</v>
      </c>
      <c r="I273" s="9">
        <v>1388649600</v>
      </c>
      <c r="J273" s="9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20"/>
        <v>104.68</v>
      </c>
      <c r="P273" s="17">
        <f t="shared" si="21"/>
        <v>109.42</v>
      </c>
      <c r="Q273" s="13" t="s">
        <v>8307</v>
      </c>
      <c r="R273" t="s">
        <v>8312</v>
      </c>
      <c r="S273" s="18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11" t="s">
        <v>272</v>
      </c>
      <c r="C274" s="3" t="s">
        <v>4381</v>
      </c>
      <c r="D274" s="5">
        <v>3000</v>
      </c>
      <c r="E274" s="7">
        <v>5323.01</v>
      </c>
      <c r="F274" t="s">
        <v>8217</v>
      </c>
      <c r="G274" t="s">
        <v>8222</v>
      </c>
      <c r="H274" t="s">
        <v>8244</v>
      </c>
      <c r="I274" s="9">
        <v>1272480540</v>
      </c>
      <c r="J274" s="9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20"/>
        <v>177.43</v>
      </c>
      <c r="P274" s="17">
        <f t="shared" si="21"/>
        <v>81.89</v>
      </c>
      <c r="Q274" s="13" t="s">
        <v>8307</v>
      </c>
      <c r="R274" t="s">
        <v>8312</v>
      </c>
      <c r="S274" s="18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11" t="s">
        <v>273</v>
      </c>
      <c r="C275" s="3" t="s">
        <v>4382</v>
      </c>
      <c r="D275" s="5">
        <v>5000</v>
      </c>
      <c r="E275" s="7">
        <v>5388.79</v>
      </c>
      <c r="F275" t="s">
        <v>8217</v>
      </c>
      <c r="G275" t="s">
        <v>8222</v>
      </c>
      <c r="H275" t="s">
        <v>8244</v>
      </c>
      <c r="I275" s="9">
        <v>1309694266</v>
      </c>
      <c r="J275" s="9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20"/>
        <v>107.78</v>
      </c>
      <c r="P275" s="17">
        <f t="shared" si="21"/>
        <v>45.67</v>
      </c>
      <c r="Q275" s="13" t="s">
        <v>8307</v>
      </c>
      <c r="R275" t="s">
        <v>8312</v>
      </c>
      <c r="S275" s="18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11" t="s">
        <v>274</v>
      </c>
      <c r="C276" s="3" t="s">
        <v>4383</v>
      </c>
      <c r="D276" s="5">
        <v>4000</v>
      </c>
      <c r="E276" s="7">
        <v>6240</v>
      </c>
      <c r="F276" t="s">
        <v>8217</v>
      </c>
      <c r="G276" t="s">
        <v>8222</v>
      </c>
      <c r="H276" t="s">
        <v>8244</v>
      </c>
      <c r="I276" s="9">
        <v>1333609140</v>
      </c>
      <c r="J276" s="9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20"/>
        <v>156</v>
      </c>
      <c r="P276" s="17">
        <f t="shared" si="21"/>
        <v>55.22</v>
      </c>
      <c r="Q276" s="13" t="s">
        <v>8307</v>
      </c>
      <c r="R276" t="s">
        <v>8312</v>
      </c>
      <c r="S276" s="18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11" t="s">
        <v>275</v>
      </c>
      <c r="C277" s="3" t="s">
        <v>4384</v>
      </c>
      <c r="D277" s="5">
        <v>20000</v>
      </c>
      <c r="E277" s="7">
        <v>21679</v>
      </c>
      <c r="F277" t="s">
        <v>8217</v>
      </c>
      <c r="G277" t="s">
        <v>8222</v>
      </c>
      <c r="H277" t="s">
        <v>8244</v>
      </c>
      <c r="I277" s="9">
        <v>1352511966</v>
      </c>
      <c r="J277" s="9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20"/>
        <v>108.4</v>
      </c>
      <c r="P277" s="17">
        <f t="shared" si="21"/>
        <v>65.3</v>
      </c>
      <c r="Q277" s="13" t="s">
        <v>8307</v>
      </c>
      <c r="R277" t="s">
        <v>8312</v>
      </c>
      <c r="S277" s="18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11" t="s">
        <v>276</v>
      </c>
      <c r="C278" s="3" t="s">
        <v>4385</v>
      </c>
      <c r="D278" s="5">
        <v>4000</v>
      </c>
      <c r="E278" s="7">
        <v>5904</v>
      </c>
      <c r="F278" t="s">
        <v>8217</v>
      </c>
      <c r="G278" t="s">
        <v>8222</v>
      </c>
      <c r="H278" t="s">
        <v>8244</v>
      </c>
      <c r="I278" s="9">
        <v>1335574674</v>
      </c>
      <c r="J278" s="9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20"/>
        <v>147.6</v>
      </c>
      <c r="P278" s="17">
        <f t="shared" si="21"/>
        <v>95.23</v>
      </c>
      <c r="Q278" s="13" t="s">
        <v>8307</v>
      </c>
      <c r="R278" t="s">
        <v>8312</v>
      </c>
      <c r="S278" s="18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11" t="s">
        <v>277</v>
      </c>
      <c r="C279" s="3" t="s">
        <v>4386</v>
      </c>
      <c r="D279" s="5">
        <v>65000</v>
      </c>
      <c r="E279" s="7">
        <v>71748</v>
      </c>
      <c r="F279" t="s">
        <v>8217</v>
      </c>
      <c r="G279" t="s">
        <v>8222</v>
      </c>
      <c r="H279" t="s">
        <v>8244</v>
      </c>
      <c r="I279" s="9">
        <v>1432416219</v>
      </c>
      <c r="J279" s="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20"/>
        <v>110.38</v>
      </c>
      <c r="P279" s="17">
        <f t="shared" si="21"/>
        <v>75.44</v>
      </c>
      <c r="Q279" s="13" t="s">
        <v>8307</v>
      </c>
      <c r="R279" t="s">
        <v>8312</v>
      </c>
      <c r="S279" s="18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11" t="s">
        <v>278</v>
      </c>
      <c r="C280" s="3" t="s">
        <v>4387</v>
      </c>
      <c r="D280" s="5">
        <v>27000</v>
      </c>
      <c r="E280" s="7">
        <v>40594</v>
      </c>
      <c r="F280" t="s">
        <v>8217</v>
      </c>
      <c r="G280" t="s">
        <v>8222</v>
      </c>
      <c r="H280" t="s">
        <v>8244</v>
      </c>
      <c r="I280" s="9">
        <v>1350003539</v>
      </c>
      <c r="J280" s="9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20"/>
        <v>150.35</v>
      </c>
      <c r="P280" s="17">
        <f t="shared" si="21"/>
        <v>97.82</v>
      </c>
      <c r="Q280" s="13" t="s">
        <v>8307</v>
      </c>
      <c r="R280" t="s">
        <v>8312</v>
      </c>
      <c r="S280" s="18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11" t="s">
        <v>279</v>
      </c>
      <c r="C281" s="3" t="s">
        <v>4388</v>
      </c>
      <c r="D281" s="5">
        <v>17000</v>
      </c>
      <c r="E281" s="7">
        <v>26744.11</v>
      </c>
      <c r="F281" t="s">
        <v>8217</v>
      </c>
      <c r="G281" t="s">
        <v>8222</v>
      </c>
      <c r="H281" t="s">
        <v>8244</v>
      </c>
      <c r="I281" s="9">
        <v>1488160860</v>
      </c>
      <c r="J281" s="9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20"/>
        <v>157.32</v>
      </c>
      <c r="P281" s="17">
        <f t="shared" si="21"/>
        <v>87.69</v>
      </c>
      <c r="Q281" s="13" t="s">
        <v>8307</v>
      </c>
      <c r="R281" t="s">
        <v>8312</v>
      </c>
      <c r="S281" s="18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11" t="s">
        <v>280</v>
      </c>
      <c r="C282" s="3" t="s">
        <v>4389</v>
      </c>
      <c r="D282" s="5">
        <v>75000</v>
      </c>
      <c r="E282" s="7">
        <v>117108</v>
      </c>
      <c r="F282" t="s">
        <v>8217</v>
      </c>
      <c r="G282" t="s">
        <v>8222</v>
      </c>
      <c r="H282" t="s">
        <v>8244</v>
      </c>
      <c r="I282" s="9">
        <v>1401459035</v>
      </c>
      <c r="J282" s="9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20"/>
        <v>156.13999999999999</v>
      </c>
      <c r="P282" s="17">
        <f t="shared" si="21"/>
        <v>54.75</v>
      </c>
      <c r="Q282" s="13" t="s">
        <v>8307</v>
      </c>
      <c r="R282" t="s">
        <v>8312</v>
      </c>
      <c r="S282" s="18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11" t="s">
        <v>281</v>
      </c>
      <c r="C283" s="3" t="s">
        <v>4390</v>
      </c>
      <c r="D283" s="5">
        <v>5500</v>
      </c>
      <c r="E283" s="7">
        <v>6632.32</v>
      </c>
      <c r="F283" t="s">
        <v>8217</v>
      </c>
      <c r="G283" t="s">
        <v>8222</v>
      </c>
      <c r="H283" t="s">
        <v>8244</v>
      </c>
      <c r="I283" s="9">
        <v>1249932360</v>
      </c>
      <c r="J283" s="9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20"/>
        <v>120.59</v>
      </c>
      <c r="P283" s="17">
        <f t="shared" si="21"/>
        <v>83.95</v>
      </c>
      <c r="Q283" s="13" t="s">
        <v>8307</v>
      </c>
      <c r="R283" t="s">
        <v>8312</v>
      </c>
      <c r="S283" s="18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11" t="s">
        <v>282</v>
      </c>
      <c r="C284" s="3" t="s">
        <v>4391</v>
      </c>
      <c r="D284" s="5">
        <v>45000</v>
      </c>
      <c r="E284" s="7">
        <v>45535</v>
      </c>
      <c r="F284" t="s">
        <v>8217</v>
      </c>
      <c r="G284" t="s">
        <v>8222</v>
      </c>
      <c r="H284" t="s">
        <v>8244</v>
      </c>
      <c r="I284" s="9">
        <v>1266876000</v>
      </c>
      <c r="J284" s="9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20"/>
        <v>101.19</v>
      </c>
      <c r="P284" s="17">
        <f t="shared" si="21"/>
        <v>254.39</v>
      </c>
      <c r="Q284" s="13" t="s">
        <v>8307</v>
      </c>
      <c r="R284" t="s">
        <v>8312</v>
      </c>
      <c r="S284" s="18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11" t="s">
        <v>283</v>
      </c>
      <c r="C285" s="3" t="s">
        <v>4392</v>
      </c>
      <c r="D285" s="5">
        <v>18000</v>
      </c>
      <c r="E285" s="7">
        <v>20569.05</v>
      </c>
      <c r="F285" t="s">
        <v>8217</v>
      </c>
      <c r="G285" t="s">
        <v>8222</v>
      </c>
      <c r="H285" t="s">
        <v>8244</v>
      </c>
      <c r="I285" s="9">
        <v>1306904340</v>
      </c>
      <c r="J285" s="9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20"/>
        <v>114.27</v>
      </c>
      <c r="P285" s="17">
        <f t="shared" si="21"/>
        <v>101.83</v>
      </c>
      <c r="Q285" s="13" t="s">
        <v>8307</v>
      </c>
      <c r="R285" t="s">
        <v>8312</v>
      </c>
      <c r="S285" s="18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11" t="s">
        <v>284</v>
      </c>
      <c r="C286" s="3" t="s">
        <v>4393</v>
      </c>
      <c r="D286" s="5">
        <v>40000</v>
      </c>
      <c r="E286" s="7">
        <v>41850.46</v>
      </c>
      <c r="F286" t="s">
        <v>8217</v>
      </c>
      <c r="G286" t="s">
        <v>8222</v>
      </c>
      <c r="H286" t="s">
        <v>8244</v>
      </c>
      <c r="I286" s="9">
        <v>1327167780</v>
      </c>
      <c r="J286" s="9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20"/>
        <v>104.63</v>
      </c>
      <c r="P286" s="17">
        <f t="shared" si="21"/>
        <v>55.07</v>
      </c>
      <c r="Q286" s="13" t="s">
        <v>8307</v>
      </c>
      <c r="R286" t="s">
        <v>8312</v>
      </c>
      <c r="S286" s="18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11" t="s">
        <v>285</v>
      </c>
      <c r="C287" s="3" t="s">
        <v>4394</v>
      </c>
      <c r="D287" s="5">
        <v>14000</v>
      </c>
      <c r="E287" s="7">
        <v>32035.51</v>
      </c>
      <c r="F287" t="s">
        <v>8217</v>
      </c>
      <c r="G287" t="s">
        <v>8222</v>
      </c>
      <c r="H287" t="s">
        <v>8244</v>
      </c>
      <c r="I287" s="9">
        <v>1379614128</v>
      </c>
      <c r="J287" s="9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20"/>
        <v>228.83</v>
      </c>
      <c r="P287" s="17">
        <f t="shared" si="21"/>
        <v>56.9</v>
      </c>
      <c r="Q287" s="13" t="s">
        <v>8307</v>
      </c>
      <c r="R287" t="s">
        <v>8312</v>
      </c>
      <c r="S287" s="18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11" t="s">
        <v>286</v>
      </c>
      <c r="C288" s="3" t="s">
        <v>4395</v>
      </c>
      <c r="D288" s="5">
        <v>15000</v>
      </c>
      <c r="E288" s="7">
        <v>16373</v>
      </c>
      <c r="F288" t="s">
        <v>8217</v>
      </c>
      <c r="G288" t="s">
        <v>8222</v>
      </c>
      <c r="H288" t="s">
        <v>8244</v>
      </c>
      <c r="I288" s="9">
        <v>1364236524</v>
      </c>
      <c r="J288" s="9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20"/>
        <v>109.15</v>
      </c>
      <c r="P288" s="17">
        <f t="shared" si="21"/>
        <v>121.28</v>
      </c>
      <c r="Q288" s="13" t="s">
        <v>8307</v>
      </c>
      <c r="R288" t="s">
        <v>8312</v>
      </c>
      <c r="S288" s="18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11" t="s">
        <v>287</v>
      </c>
      <c r="C289" s="3" t="s">
        <v>4396</v>
      </c>
      <c r="D289" s="5">
        <v>15000</v>
      </c>
      <c r="E289" s="7">
        <v>26445</v>
      </c>
      <c r="F289" t="s">
        <v>8217</v>
      </c>
      <c r="G289" t="s">
        <v>8222</v>
      </c>
      <c r="H289" t="s">
        <v>8244</v>
      </c>
      <c r="I289" s="9">
        <v>1351828800</v>
      </c>
      <c r="J289" s="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20"/>
        <v>176.3</v>
      </c>
      <c r="P289" s="17">
        <f t="shared" si="21"/>
        <v>91.19</v>
      </c>
      <c r="Q289" s="13" t="s">
        <v>8307</v>
      </c>
      <c r="R289" t="s">
        <v>8312</v>
      </c>
      <c r="S289" s="18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11" t="s">
        <v>288</v>
      </c>
      <c r="C290" s="3" t="s">
        <v>4397</v>
      </c>
      <c r="D290" s="5">
        <v>50000</v>
      </c>
      <c r="E290" s="7">
        <v>51605.31</v>
      </c>
      <c r="F290" t="s">
        <v>8217</v>
      </c>
      <c r="G290" t="s">
        <v>8222</v>
      </c>
      <c r="H290" t="s">
        <v>8244</v>
      </c>
      <c r="I290" s="9">
        <v>1340683393</v>
      </c>
      <c r="J290" s="9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20"/>
        <v>103.21</v>
      </c>
      <c r="P290" s="17">
        <f t="shared" si="21"/>
        <v>115.45</v>
      </c>
      <c r="Q290" s="13" t="s">
        <v>8307</v>
      </c>
      <c r="R290" t="s">
        <v>8312</v>
      </c>
      <c r="S290" s="18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11" t="s">
        <v>289</v>
      </c>
      <c r="C291" s="3" t="s">
        <v>4398</v>
      </c>
      <c r="D291" s="5">
        <v>15000</v>
      </c>
      <c r="E291" s="7">
        <v>15723</v>
      </c>
      <c r="F291" t="s">
        <v>8217</v>
      </c>
      <c r="G291" t="s">
        <v>8223</v>
      </c>
      <c r="H291" t="s">
        <v>8245</v>
      </c>
      <c r="I291" s="9">
        <v>1383389834</v>
      </c>
      <c r="J291" s="9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20"/>
        <v>104.82</v>
      </c>
      <c r="P291" s="17">
        <f t="shared" si="21"/>
        <v>67.77</v>
      </c>
      <c r="Q291" s="13" t="s">
        <v>8307</v>
      </c>
      <c r="R291" t="s">
        <v>8312</v>
      </c>
      <c r="S291" s="18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11" t="s">
        <v>290</v>
      </c>
      <c r="C292" s="3" t="s">
        <v>4399</v>
      </c>
      <c r="D292" s="5">
        <v>4500</v>
      </c>
      <c r="E292" s="7">
        <v>4800.8</v>
      </c>
      <c r="F292" t="s">
        <v>8217</v>
      </c>
      <c r="G292" t="s">
        <v>8222</v>
      </c>
      <c r="H292" t="s">
        <v>8244</v>
      </c>
      <c r="I292" s="9">
        <v>1296633540</v>
      </c>
      <c r="J292" s="9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20"/>
        <v>106.68</v>
      </c>
      <c r="P292" s="17">
        <f t="shared" si="21"/>
        <v>28.58</v>
      </c>
      <c r="Q292" s="13" t="s">
        <v>8307</v>
      </c>
      <c r="R292" t="s">
        <v>8312</v>
      </c>
      <c r="S292" s="18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11" t="s">
        <v>291</v>
      </c>
      <c r="C293" s="3" t="s">
        <v>4400</v>
      </c>
      <c r="D293" s="5">
        <v>5000</v>
      </c>
      <c r="E293" s="7">
        <v>6001</v>
      </c>
      <c r="F293" t="s">
        <v>8217</v>
      </c>
      <c r="G293" t="s">
        <v>8222</v>
      </c>
      <c r="H293" t="s">
        <v>8244</v>
      </c>
      <c r="I293" s="9">
        <v>1367366460</v>
      </c>
      <c r="J293" s="9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20"/>
        <v>120.02</v>
      </c>
      <c r="P293" s="17">
        <f t="shared" si="21"/>
        <v>46.88</v>
      </c>
      <c r="Q293" s="13" t="s">
        <v>8307</v>
      </c>
      <c r="R293" t="s">
        <v>8312</v>
      </c>
      <c r="S293" s="18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11" t="s">
        <v>292</v>
      </c>
      <c r="C294" s="3" t="s">
        <v>4401</v>
      </c>
      <c r="D294" s="5">
        <v>75000</v>
      </c>
      <c r="E294" s="7">
        <v>76130.2</v>
      </c>
      <c r="F294" t="s">
        <v>8217</v>
      </c>
      <c r="G294" t="s">
        <v>8222</v>
      </c>
      <c r="H294" t="s">
        <v>8244</v>
      </c>
      <c r="I294" s="9">
        <v>1319860740</v>
      </c>
      <c r="J294" s="9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20"/>
        <v>101.51</v>
      </c>
      <c r="P294" s="17">
        <f t="shared" si="21"/>
        <v>154.41999999999999</v>
      </c>
      <c r="Q294" s="13" t="s">
        <v>8307</v>
      </c>
      <c r="R294" t="s">
        <v>8312</v>
      </c>
      <c r="S294" s="18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11" t="s">
        <v>293</v>
      </c>
      <c r="C295" s="3" t="s">
        <v>4402</v>
      </c>
      <c r="D295" s="5">
        <v>26000</v>
      </c>
      <c r="E295" s="7">
        <v>26360</v>
      </c>
      <c r="F295" t="s">
        <v>8217</v>
      </c>
      <c r="G295" t="s">
        <v>8222</v>
      </c>
      <c r="H295" t="s">
        <v>8244</v>
      </c>
      <c r="I295" s="9">
        <v>1398009714</v>
      </c>
      <c r="J295" s="9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20"/>
        <v>101.38</v>
      </c>
      <c r="P295" s="17">
        <f t="shared" si="21"/>
        <v>201.22</v>
      </c>
      <c r="Q295" s="13" t="s">
        <v>8307</v>
      </c>
      <c r="R295" t="s">
        <v>8312</v>
      </c>
      <c r="S295" s="18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11" t="s">
        <v>294</v>
      </c>
      <c r="C296" s="3" t="s">
        <v>4403</v>
      </c>
      <c r="D296" s="5">
        <v>5000</v>
      </c>
      <c r="E296" s="7">
        <v>5000</v>
      </c>
      <c r="F296" t="s">
        <v>8217</v>
      </c>
      <c r="G296" t="s">
        <v>8222</v>
      </c>
      <c r="H296" t="s">
        <v>8244</v>
      </c>
      <c r="I296" s="9">
        <v>1279555200</v>
      </c>
      <c r="J296" s="9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20"/>
        <v>100</v>
      </c>
      <c r="P296" s="17">
        <f t="shared" si="21"/>
        <v>100</v>
      </c>
      <c r="Q296" s="13" t="s">
        <v>8307</v>
      </c>
      <c r="R296" t="s">
        <v>8312</v>
      </c>
      <c r="S296" s="18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11" t="s">
        <v>295</v>
      </c>
      <c r="C297" s="3" t="s">
        <v>4404</v>
      </c>
      <c r="D297" s="5">
        <v>50000</v>
      </c>
      <c r="E297" s="7">
        <v>66554.559999999998</v>
      </c>
      <c r="F297" t="s">
        <v>8217</v>
      </c>
      <c r="G297" t="s">
        <v>8222</v>
      </c>
      <c r="H297" t="s">
        <v>8244</v>
      </c>
      <c r="I297" s="9">
        <v>1383264000</v>
      </c>
      <c r="J297" s="9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20"/>
        <v>133.11000000000001</v>
      </c>
      <c r="P297" s="17">
        <f t="shared" si="21"/>
        <v>100.08</v>
      </c>
      <c r="Q297" s="13" t="s">
        <v>8307</v>
      </c>
      <c r="R297" t="s">
        <v>8312</v>
      </c>
      <c r="S297" s="18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11" t="s">
        <v>296</v>
      </c>
      <c r="C298" s="3" t="s">
        <v>4405</v>
      </c>
      <c r="D298" s="5">
        <v>25000</v>
      </c>
      <c r="E298" s="7">
        <v>29681.55</v>
      </c>
      <c r="F298" t="s">
        <v>8217</v>
      </c>
      <c r="G298" t="s">
        <v>8222</v>
      </c>
      <c r="H298" t="s">
        <v>8244</v>
      </c>
      <c r="I298" s="9">
        <v>1347017083</v>
      </c>
      <c r="J298" s="9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20"/>
        <v>118.73</v>
      </c>
      <c r="P298" s="17">
        <f t="shared" si="21"/>
        <v>230.09</v>
      </c>
      <c r="Q298" s="13" t="s">
        <v>8307</v>
      </c>
      <c r="R298" t="s">
        <v>8312</v>
      </c>
      <c r="S298" s="18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11" t="s">
        <v>297</v>
      </c>
      <c r="C299" s="3" t="s">
        <v>4406</v>
      </c>
      <c r="D299" s="5">
        <v>20000</v>
      </c>
      <c r="E299" s="7">
        <v>20128</v>
      </c>
      <c r="F299" t="s">
        <v>8217</v>
      </c>
      <c r="G299" t="s">
        <v>8222</v>
      </c>
      <c r="H299" t="s">
        <v>8244</v>
      </c>
      <c r="I299" s="9">
        <v>1430452740</v>
      </c>
      <c r="J299" s="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20"/>
        <v>100.64</v>
      </c>
      <c r="P299" s="17">
        <f t="shared" si="21"/>
        <v>141.75</v>
      </c>
      <c r="Q299" s="13" t="s">
        <v>8307</v>
      </c>
      <c r="R299" t="s">
        <v>8312</v>
      </c>
      <c r="S299" s="18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11" t="s">
        <v>298</v>
      </c>
      <c r="C300" s="3" t="s">
        <v>4407</v>
      </c>
      <c r="D300" s="5">
        <v>126000</v>
      </c>
      <c r="E300" s="7">
        <v>137254.84</v>
      </c>
      <c r="F300" t="s">
        <v>8217</v>
      </c>
      <c r="G300" t="s">
        <v>8222</v>
      </c>
      <c r="H300" t="s">
        <v>8244</v>
      </c>
      <c r="I300" s="9">
        <v>1399669200</v>
      </c>
      <c r="J300" s="9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20"/>
        <v>108.93</v>
      </c>
      <c r="P300" s="17">
        <f t="shared" si="21"/>
        <v>56.34</v>
      </c>
      <c r="Q300" s="13" t="s">
        <v>8307</v>
      </c>
      <c r="R300" t="s">
        <v>8312</v>
      </c>
      <c r="S300" s="18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11" t="s">
        <v>299</v>
      </c>
      <c r="C301" s="3" t="s">
        <v>4408</v>
      </c>
      <c r="D301" s="5">
        <v>10000</v>
      </c>
      <c r="E301" s="7">
        <v>17895.25</v>
      </c>
      <c r="F301" t="s">
        <v>8217</v>
      </c>
      <c r="G301" t="s">
        <v>8222</v>
      </c>
      <c r="H301" t="s">
        <v>8244</v>
      </c>
      <c r="I301" s="9">
        <v>1289975060</v>
      </c>
      <c r="J301" s="9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20"/>
        <v>178.95</v>
      </c>
      <c r="P301" s="17">
        <f t="shared" si="21"/>
        <v>73.34</v>
      </c>
      <c r="Q301" s="13" t="s">
        <v>8307</v>
      </c>
      <c r="R301" t="s">
        <v>8312</v>
      </c>
      <c r="S301" s="18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11" t="s">
        <v>300</v>
      </c>
      <c r="C302" s="3" t="s">
        <v>4409</v>
      </c>
      <c r="D302" s="5">
        <v>25000</v>
      </c>
      <c r="E302" s="7">
        <v>25430.66</v>
      </c>
      <c r="F302" t="s">
        <v>8217</v>
      </c>
      <c r="G302" t="s">
        <v>8222</v>
      </c>
      <c r="H302" t="s">
        <v>8244</v>
      </c>
      <c r="I302" s="9">
        <v>1303686138</v>
      </c>
      <c r="J302" s="9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20"/>
        <v>101.72</v>
      </c>
      <c r="P302" s="17">
        <f t="shared" si="21"/>
        <v>85.34</v>
      </c>
      <c r="Q302" s="13" t="s">
        <v>8307</v>
      </c>
      <c r="R302" t="s">
        <v>8312</v>
      </c>
      <c r="S302" s="18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11" t="s">
        <v>301</v>
      </c>
      <c r="C303" s="3" t="s">
        <v>4410</v>
      </c>
      <c r="D303" s="5">
        <v>13000</v>
      </c>
      <c r="E303" s="7">
        <v>15435.55</v>
      </c>
      <c r="F303" t="s">
        <v>8217</v>
      </c>
      <c r="G303" t="s">
        <v>8222</v>
      </c>
      <c r="H303" t="s">
        <v>8244</v>
      </c>
      <c r="I303" s="9">
        <v>1363711335</v>
      </c>
      <c r="J303" s="9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20"/>
        <v>118.74</v>
      </c>
      <c r="P303" s="17">
        <f t="shared" si="21"/>
        <v>61.5</v>
      </c>
      <c r="Q303" s="13" t="s">
        <v>8307</v>
      </c>
      <c r="R303" t="s">
        <v>8312</v>
      </c>
      <c r="S303" s="18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11" t="s">
        <v>302</v>
      </c>
      <c r="C304" s="3" t="s">
        <v>4411</v>
      </c>
      <c r="D304" s="5">
        <v>10000</v>
      </c>
      <c r="E304" s="7">
        <v>10046</v>
      </c>
      <c r="F304" t="s">
        <v>8217</v>
      </c>
      <c r="G304" t="s">
        <v>8222</v>
      </c>
      <c r="H304" t="s">
        <v>8244</v>
      </c>
      <c r="I304" s="9">
        <v>1330115638</v>
      </c>
      <c r="J304" s="9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20"/>
        <v>100.46</v>
      </c>
      <c r="P304" s="17">
        <f t="shared" si="21"/>
        <v>93.02</v>
      </c>
      <c r="Q304" s="13" t="s">
        <v>8307</v>
      </c>
      <c r="R304" t="s">
        <v>8312</v>
      </c>
      <c r="S304" s="18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11" t="s">
        <v>303</v>
      </c>
      <c r="C305" s="3" t="s">
        <v>4412</v>
      </c>
      <c r="D305" s="5">
        <v>3000</v>
      </c>
      <c r="E305" s="7">
        <v>4124</v>
      </c>
      <c r="F305" t="s">
        <v>8217</v>
      </c>
      <c r="G305" t="s">
        <v>8222</v>
      </c>
      <c r="H305" t="s">
        <v>8244</v>
      </c>
      <c r="I305" s="9">
        <v>1338601346</v>
      </c>
      <c r="J305" s="9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20"/>
        <v>137.47</v>
      </c>
      <c r="P305" s="17">
        <f t="shared" si="21"/>
        <v>50.29</v>
      </c>
      <c r="Q305" s="13" t="s">
        <v>8307</v>
      </c>
      <c r="R305" t="s">
        <v>8312</v>
      </c>
      <c r="S305" s="18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11" t="s">
        <v>304</v>
      </c>
      <c r="C306" s="3" t="s">
        <v>4413</v>
      </c>
      <c r="D306" s="5">
        <v>3400</v>
      </c>
      <c r="E306" s="7">
        <v>7876</v>
      </c>
      <c r="F306" t="s">
        <v>8217</v>
      </c>
      <c r="G306" t="s">
        <v>8222</v>
      </c>
      <c r="H306" t="s">
        <v>8244</v>
      </c>
      <c r="I306" s="9">
        <v>1346464800</v>
      </c>
      <c r="J306" s="9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20"/>
        <v>231.65</v>
      </c>
      <c r="P306" s="17">
        <f t="shared" si="21"/>
        <v>106.43</v>
      </c>
      <c r="Q306" s="13" t="s">
        <v>8307</v>
      </c>
      <c r="R306" t="s">
        <v>8312</v>
      </c>
      <c r="S306" s="18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11" t="s">
        <v>305</v>
      </c>
      <c r="C307" s="3" t="s">
        <v>4414</v>
      </c>
      <c r="D307" s="5">
        <v>7500</v>
      </c>
      <c r="E307" s="7">
        <v>9775</v>
      </c>
      <c r="F307" t="s">
        <v>8217</v>
      </c>
      <c r="G307" t="s">
        <v>8222</v>
      </c>
      <c r="H307" t="s">
        <v>8244</v>
      </c>
      <c r="I307" s="9">
        <v>1331392049</v>
      </c>
      <c r="J307" s="9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20"/>
        <v>130.33000000000001</v>
      </c>
      <c r="P307" s="17">
        <f t="shared" si="21"/>
        <v>51.72</v>
      </c>
      <c r="Q307" s="13" t="s">
        <v>8307</v>
      </c>
      <c r="R307" t="s">
        <v>8312</v>
      </c>
      <c r="S307" s="18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11" t="s">
        <v>306</v>
      </c>
      <c r="C308" s="3" t="s">
        <v>4415</v>
      </c>
      <c r="D308" s="5">
        <v>1000</v>
      </c>
      <c r="E308" s="7">
        <v>2929</v>
      </c>
      <c r="F308" t="s">
        <v>8217</v>
      </c>
      <c r="G308" t="s">
        <v>8222</v>
      </c>
      <c r="H308" t="s">
        <v>8244</v>
      </c>
      <c r="I308" s="9">
        <v>1363806333</v>
      </c>
      <c r="J308" s="9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20"/>
        <v>292.89999999999998</v>
      </c>
      <c r="P308" s="17">
        <f t="shared" si="21"/>
        <v>36.61</v>
      </c>
      <c r="Q308" s="13" t="s">
        <v>8307</v>
      </c>
      <c r="R308" t="s">
        <v>8312</v>
      </c>
      <c r="S308" s="18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11" t="s">
        <v>307</v>
      </c>
      <c r="C309" s="3" t="s">
        <v>4416</v>
      </c>
      <c r="D309" s="5">
        <v>22000</v>
      </c>
      <c r="E309" s="7">
        <v>24490</v>
      </c>
      <c r="F309" t="s">
        <v>8217</v>
      </c>
      <c r="G309" t="s">
        <v>8222</v>
      </c>
      <c r="H309" t="s">
        <v>8244</v>
      </c>
      <c r="I309" s="9">
        <v>1360276801</v>
      </c>
      <c r="J309" s="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20"/>
        <v>111.32</v>
      </c>
      <c r="P309" s="17">
        <f t="shared" si="21"/>
        <v>42.52</v>
      </c>
      <c r="Q309" s="13" t="s">
        <v>8307</v>
      </c>
      <c r="R309" t="s">
        <v>8312</v>
      </c>
      <c r="S309" s="18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11" t="s">
        <v>308</v>
      </c>
      <c r="C310" s="3" t="s">
        <v>4417</v>
      </c>
      <c r="D310" s="5">
        <v>12000</v>
      </c>
      <c r="E310" s="7">
        <v>12668</v>
      </c>
      <c r="F310" t="s">
        <v>8217</v>
      </c>
      <c r="G310" t="s">
        <v>8222</v>
      </c>
      <c r="H310" t="s">
        <v>8244</v>
      </c>
      <c r="I310" s="9">
        <v>1299775210</v>
      </c>
      <c r="J310" s="9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20"/>
        <v>105.57</v>
      </c>
      <c r="P310" s="17">
        <f t="shared" si="21"/>
        <v>62.71</v>
      </c>
      <c r="Q310" s="13" t="s">
        <v>8307</v>
      </c>
      <c r="R310" t="s">
        <v>8312</v>
      </c>
      <c r="S310" s="18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11" t="s">
        <v>309</v>
      </c>
      <c r="C311" s="3" t="s">
        <v>4418</v>
      </c>
      <c r="D311" s="5">
        <v>18000</v>
      </c>
      <c r="E311" s="7">
        <v>21410</v>
      </c>
      <c r="F311" t="s">
        <v>8217</v>
      </c>
      <c r="G311" t="s">
        <v>8222</v>
      </c>
      <c r="H311" t="s">
        <v>8244</v>
      </c>
      <c r="I311" s="9">
        <v>1346695334</v>
      </c>
      <c r="J311" s="9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20"/>
        <v>118.94</v>
      </c>
      <c r="P311" s="17">
        <f t="shared" si="21"/>
        <v>89.96</v>
      </c>
      <c r="Q311" s="13" t="s">
        <v>8307</v>
      </c>
      <c r="R311" t="s">
        <v>8312</v>
      </c>
      <c r="S311" s="18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11" t="s">
        <v>310</v>
      </c>
      <c r="C312" s="3" t="s">
        <v>4419</v>
      </c>
      <c r="D312" s="5">
        <v>1000</v>
      </c>
      <c r="E312" s="7">
        <v>1041.29</v>
      </c>
      <c r="F312" t="s">
        <v>8217</v>
      </c>
      <c r="G312" t="s">
        <v>8222</v>
      </c>
      <c r="H312" t="s">
        <v>8244</v>
      </c>
      <c r="I312" s="9">
        <v>1319076000</v>
      </c>
      <c r="J312" s="9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20"/>
        <v>104.13</v>
      </c>
      <c r="P312" s="17">
        <f t="shared" si="21"/>
        <v>28.92</v>
      </c>
      <c r="Q312" s="13" t="s">
        <v>8307</v>
      </c>
      <c r="R312" t="s">
        <v>8312</v>
      </c>
      <c r="S312" s="18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11" t="s">
        <v>311</v>
      </c>
      <c r="C313" s="3" t="s">
        <v>4420</v>
      </c>
      <c r="D313" s="5">
        <v>20000</v>
      </c>
      <c r="E313" s="7">
        <v>20820.330000000002</v>
      </c>
      <c r="F313" t="s">
        <v>8217</v>
      </c>
      <c r="G313" t="s">
        <v>8222</v>
      </c>
      <c r="H313" t="s">
        <v>8244</v>
      </c>
      <c r="I313" s="9">
        <v>1325404740</v>
      </c>
      <c r="J313" s="9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20"/>
        <v>104.1</v>
      </c>
      <c r="P313" s="17">
        <f t="shared" si="21"/>
        <v>138.80000000000001</v>
      </c>
      <c r="Q313" s="13" t="s">
        <v>8307</v>
      </c>
      <c r="R313" t="s">
        <v>8312</v>
      </c>
      <c r="S313" s="18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11" t="s">
        <v>312</v>
      </c>
      <c r="C314" s="3" t="s">
        <v>4421</v>
      </c>
      <c r="D314" s="5">
        <v>8000</v>
      </c>
      <c r="E314" s="7">
        <v>8950</v>
      </c>
      <c r="F314" t="s">
        <v>8217</v>
      </c>
      <c r="G314" t="s">
        <v>8222</v>
      </c>
      <c r="H314" t="s">
        <v>8244</v>
      </c>
      <c r="I314" s="9">
        <v>1365973432</v>
      </c>
      <c r="J314" s="9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20"/>
        <v>111.88</v>
      </c>
      <c r="P314" s="17">
        <f t="shared" si="21"/>
        <v>61.3</v>
      </c>
      <c r="Q314" s="13" t="s">
        <v>8307</v>
      </c>
      <c r="R314" t="s">
        <v>8312</v>
      </c>
      <c r="S314" s="18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11" t="s">
        <v>313</v>
      </c>
      <c r="C315" s="3" t="s">
        <v>4422</v>
      </c>
      <c r="D315" s="5">
        <v>17000</v>
      </c>
      <c r="E315" s="7">
        <v>17805</v>
      </c>
      <c r="F315" t="s">
        <v>8217</v>
      </c>
      <c r="G315" t="s">
        <v>8222</v>
      </c>
      <c r="H315" t="s">
        <v>8244</v>
      </c>
      <c r="I315" s="9">
        <v>1281542340</v>
      </c>
      <c r="J315" s="9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20"/>
        <v>104.74</v>
      </c>
      <c r="P315" s="17">
        <f t="shared" si="21"/>
        <v>80.2</v>
      </c>
      <c r="Q315" s="13" t="s">
        <v>8307</v>
      </c>
      <c r="R315" t="s">
        <v>8312</v>
      </c>
      <c r="S315" s="18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11" t="s">
        <v>314</v>
      </c>
      <c r="C316" s="3" t="s">
        <v>4423</v>
      </c>
      <c r="D316" s="5">
        <v>1000</v>
      </c>
      <c r="E316" s="7">
        <v>3851.5</v>
      </c>
      <c r="F316" t="s">
        <v>8217</v>
      </c>
      <c r="G316" t="s">
        <v>8222</v>
      </c>
      <c r="H316" t="s">
        <v>8244</v>
      </c>
      <c r="I316" s="9">
        <v>1362167988</v>
      </c>
      <c r="J316" s="9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20"/>
        <v>385.15</v>
      </c>
      <c r="P316" s="17">
        <f t="shared" si="21"/>
        <v>32.1</v>
      </c>
      <c r="Q316" s="13" t="s">
        <v>8307</v>
      </c>
      <c r="R316" t="s">
        <v>8312</v>
      </c>
      <c r="S316" s="18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11" t="s">
        <v>315</v>
      </c>
      <c r="C317" s="3" t="s">
        <v>4424</v>
      </c>
      <c r="D317" s="5">
        <v>25000</v>
      </c>
      <c r="E317" s="7">
        <v>25312</v>
      </c>
      <c r="F317" t="s">
        <v>8217</v>
      </c>
      <c r="G317" t="s">
        <v>8222</v>
      </c>
      <c r="H317" t="s">
        <v>8244</v>
      </c>
      <c r="I317" s="9">
        <v>1345660334</v>
      </c>
      <c r="J317" s="9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20"/>
        <v>101.25</v>
      </c>
      <c r="P317" s="17">
        <f t="shared" si="21"/>
        <v>200.89</v>
      </c>
      <c r="Q317" s="13" t="s">
        <v>8307</v>
      </c>
      <c r="R317" t="s">
        <v>8312</v>
      </c>
      <c r="S317" s="18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11" t="s">
        <v>316</v>
      </c>
      <c r="C318" s="3" t="s">
        <v>4425</v>
      </c>
      <c r="D318" s="5">
        <v>15000</v>
      </c>
      <c r="E318" s="7">
        <v>17066</v>
      </c>
      <c r="F318" t="s">
        <v>8217</v>
      </c>
      <c r="G318" t="s">
        <v>8227</v>
      </c>
      <c r="H318" t="s">
        <v>8249</v>
      </c>
      <c r="I318" s="9">
        <v>1418273940</v>
      </c>
      <c r="J318" s="9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20"/>
        <v>113.77</v>
      </c>
      <c r="P318" s="17">
        <f t="shared" si="21"/>
        <v>108.01</v>
      </c>
      <c r="Q318" s="13" t="s">
        <v>8307</v>
      </c>
      <c r="R318" t="s">
        <v>8312</v>
      </c>
      <c r="S318" s="18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11" t="s">
        <v>317</v>
      </c>
      <c r="C319" s="3" t="s">
        <v>4426</v>
      </c>
      <c r="D319" s="5">
        <v>30000</v>
      </c>
      <c r="E319" s="7">
        <v>30241</v>
      </c>
      <c r="F319" t="s">
        <v>8217</v>
      </c>
      <c r="G319" t="s">
        <v>8222</v>
      </c>
      <c r="H319" t="s">
        <v>8244</v>
      </c>
      <c r="I319" s="9">
        <v>1386778483</v>
      </c>
      <c r="J319" s="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20"/>
        <v>100.8</v>
      </c>
      <c r="P319" s="17">
        <f t="shared" si="21"/>
        <v>95.7</v>
      </c>
      <c r="Q319" s="13" t="s">
        <v>8307</v>
      </c>
      <c r="R319" t="s">
        <v>8312</v>
      </c>
      <c r="S319" s="18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11" t="s">
        <v>318</v>
      </c>
      <c r="C320" s="3" t="s">
        <v>4427</v>
      </c>
      <c r="D320" s="5">
        <v>5000</v>
      </c>
      <c r="E320" s="7">
        <v>14166</v>
      </c>
      <c r="F320" t="s">
        <v>8217</v>
      </c>
      <c r="G320" t="s">
        <v>8222</v>
      </c>
      <c r="H320" t="s">
        <v>8244</v>
      </c>
      <c r="I320" s="9">
        <v>1364342151</v>
      </c>
      <c r="J320" s="9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20"/>
        <v>283.32</v>
      </c>
      <c r="P320" s="17">
        <f t="shared" si="21"/>
        <v>49.88</v>
      </c>
      <c r="Q320" s="13" t="s">
        <v>8307</v>
      </c>
      <c r="R320" t="s">
        <v>8312</v>
      </c>
      <c r="S320" s="18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11" t="s">
        <v>319</v>
      </c>
      <c r="C321" s="3" t="s">
        <v>4428</v>
      </c>
      <c r="D321" s="5">
        <v>5000</v>
      </c>
      <c r="E321" s="7">
        <v>5634</v>
      </c>
      <c r="F321" t="s">
        <v>8217</v>
      </c>
      <c r="G321" t="s">
        <v>8222</v>
      </c>
      <c r="H321" t="s">
        <v>8244</v>
      </c>
      <c r="I321" s="9">
        <v>1265097540</v>
      </c>
      <c r="J321" s="9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20"/>
        <v>112.68</v>
      </c>
      <c r="P321" s="17">
        <f t="shared" si="21"/>
        <v>110.47</v>
      </c>
      <c r="Q321" s="13" t="s">
        <v>8307</v>
      </c>
      <c r="R321" t="s">
        <v>8312</v>
      </c>
      <c r="S321" s="18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11" t="s">
        <v>320</v>
      </c>
      <c r="C322" s="3" t="s">
        <v>4429</v>
      </c>
      <c r="D322" s="5">
        <v>20000</v>
      </c>
      <c r="E322" s="7">
        <v>21316</v>
      </c>
      <c r="F322" t="s">
        <v>8217</v>
      </c>
      <c r="G322" t="s">
        <v>8223</v>
      </c>
      <c r="H322" t="s">
        <v>8245</v>
      </c>
      <c r="I322" s="9">
        <v>1450825200</v>
      </c>
      <c r="J322" s="9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si="20"/>
        <v>106.58</v>
      </c>
      <c r="P322" s="17">
        <f t="shared" si="21"/>
        <v>134.91</v>
      </c>
      <c r="Q322" s="13" t="s">
        <v>8307</v>
      </c>
      <c r="R322" t="s">
        <v>8312</v>
      </c>
      <c r="S322" s="18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11" t="s">
        <v>321</v>
      </c>
      <c r="C323" s="3" t="s">
        <v>4430</v>
      </c>
      <c r="D323" s="5">
        <v>35000</v>
      </c>
      <c r="E323" s="7">
        <v>35932</v>
      </c>
      <c r="F323" t="s">
        <v>8217</v>
      </c>
      <c r="G323" t="s">
        <v>8234</v>
      </c>
      <c r="H323" t="s">
        <v>8247</v>
      </c>
      <c r="I323" s="9">
        <v>1478605386</v>
      </c>
      <c r="J323" s="9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ref="O323:O386" si="25">IFERROR(ROUND(E323/D323*100,2),0)</f>
        <v>102.66</v>
      </c>
      <c r="P323" s="17">
        <f t="shared" ref="P323:P386" si="26">IFERROR(ROUND(E323/L323,2),"N/A")</f>
        <v>106.62</v>
      </c>
      <c r="Q323" s="13" t="s">
        <v>8307</v>
      </c>
      <c r="R323" t="s">
        <v>8312</v>
      </c>
      <c r="S323" s="18">
        <f t="shared" ref="S323:S386" si="27">(((J323/60)/60)/24)+DATE(1970,1,1)</f>
        <v>42647.446597222224</v>
      </c>
      <c r="T323" s="1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11" t="s">
        <v>322</v>
      </c>
      <c r="C324" s="3" t="s">
        <v>4431</v>
      </c>
      <c r="D324" s="5">
        <v>25000</v>
      </c>
      <c r="E324" s="7">
        <v>26978</v>
      </c>
      <c r="F324" t="s">
        <v>8217</v>
      </c>
      <c r="G324" t="s">
        <v>8222</v>
      </c>
      <c r="H324" t="s">
        <v>8244</v>
      </c>
      <c r="I324" s="9">
        <v>1463146848</v>
      </c>
      <c r="J324" s="9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5"/>
        <v>107.91</v>
      </c>
      <c r="P324" s="17">
        <f t="shared" si="26"/>
        <v>145.04</v>
      </c>
      <c r="Q324" s="13" t="s">
        <v>8307</v>
      </c>
      <c r="R324" t="s">
        <v>8312</v>
      </c>
      <c r="S324" s="18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11" t="s">
        <v>323</v>
      </c>
      <c r="C325" s="3" t="s">
        <v>4432</v>
      </c>
      <c r="D325" s="5">
        <v>5400</v>
      </c>
      <c r="E325" s="7">
        <v>6646</v>
      </c>
      <c r="F325" t="s">
        <v>8217</v>
      </c>
      <c r="G325" t="s">
        <v>8222</v>
      </c>
      <c r="H325" t="s">
        <v>8244</v>
      </c>
      <c r="I325" s="9">
        <v>1482307140</v>
      </c>
      <c r="J325" s="9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5"/>
        <v>123.07</v>
      </c>
      <c r="P325" s="17">
        <f t="shared" si="26"/>
        <v>114.59</v>
      </c>
      <c r="Q325" s="13" t="s">
        <v>8307</v>
      </c>
      <c r="R325" t="s">
        <v>8312</v>
      </c>
      <c r="S325" s="18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11" t="s">
        <v>324</v>
      </c>
      <c r="C326" s="3" t="s">
        <v>4433</v>
      </c>
      <c r="D326" s="5">
        <v>8500</v>
      </c>
      <c r="E326" s="7">
        <v>8636</v>
      </c>
      <c r="F326" t="s">
        <v>8217</v>
      </c>
      <c r="G326" t="s">
        <v>8222</v>
      </c>
      <c r="H326" t="s">
        <v>8244</v>
      </c>
      <c r="I326" s="9">
        <v>1438441308</v>
      </c>
      <c r="J326" s="9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5"/>
        <v>101.6</v>
      </c>
      <c r="P326" s="17">
        <f t="shared" si="26"/>
        <v>105.32</v>
      </c>
      <c r="Q326" s="13" t="s">
        <v>8307</v>
      </c>
      <c r="R326" t="s">
        <v>8312</v>
      </c>
      <c r="S326" s="18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11" t="s">
        <v>325</v>
      </c>
      <c r="C327" s="3" t="s">
        <v>4434</v>
      </c>
      <c r="D327" s="5">
        <v>50000</v>
      </c>
      <c r="E327" s="7">
        <v>52198</v>
      </c>
      <c r="F327" t="s">
        <v>8217</v>
      </c>
      <c r="G327" t="s">
        <v>8222</v>
      </c>
      <c r="H327" t="s">
        <v>8244</v>
      </c>
      <c r="I327" s="9">
        <v>1482208233</v>
      </c>
      <c r="J327" s="9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5"/>
        <v>104.4</v>
      </c>
      <c r="P327" s="17">
        <f t="shared" si="26"/>
        <v>70.92</v>
      </c>
      <c r="Q327" s="13" t="s">
        <v>8307</v>
      </c>
      <c r="R327" t="s">
        <v>8312</v>
      </c>
      <c r="S327" s="18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11" t="s">
        <v>326</v>
      </c>
      <c r="C328" s="3" t="s">
        <v>4435</v>
      </c>
      <c r="D328" s="5">
        <v>150000</v>
      </c>
      <c r="E328" s="7">
        <v>169394.6</v>
      </c>
      <c r="F328" t="s">
        <v>8217</v>
      </c>
      <c r="G328" t="s">
        <v>8222</v>
      </c>
      <c r="H328" t="s">
        <v>8244</v>
      </c>
      <c r="I328" s="9">
        <v>1489532220</v>
      </c>
      <c r="J328" s="9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5"/>
        <v>112.93</v>
      </c>
      <c r="P328" s="17">
        <f t="shared" si="26"/>
        <v>147.16999999999999</v>
      </c>
      <c r="Q328" s="13" t="s">
        <v>8307</v>
      </c>
      <c r="R328" t="s">
        <v>8312</v>
      </c>
      <c r="S328" s="18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11" t="s">
        <v>327</v>
      </c>
      <c r="C329" s="3" t="s">
        <v>4436</v>
      </c>
      <c r="D329" s="5">
        <v>4000</v>
      </c>
      <c r="E329" s="7">
        <v>5456</v>
      </c>
      <c r="F329" t="s">
        <v>8217</v>
      </c>
      <c r="G329" t="s">
        <v>8222</v>
      </c>
      <c r="H329" t="s">
        <v>8244</v>
      </c>
      <c r="I329" s="9">
        <v>1427011200</v>
      </c>
      <c r="J329" s="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5"/>
        <v>136.4</v>
      </c>
      <c r="P329" s="17">
        <f t="shared" si="26"/>
        <v>160.47</v>
      </c>
      <c r="Q329" s="13" t="s">
        <v>8307</v>
      </c>
      <c r="R329" t="s">
        <v>8312</v>
      </c>
      <c r="S329" s="18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11" t="s">
        <v>328</v>
      </c>
      <c r="C330" s="3" t="s">
        <v>4437</v>
      </c>
      <c r="D330" s="5">
        <v>75000</v>
      </c>
      <c r="E330" s="7">
        <v>77710.8</v>
      </c>
      <c r="F330" t="s">
        <v>8217</v>
      </c>
      <c r="G330" t="s">
        <v>8222</v>
      </c>
      <c r="H330" t="s">
        <v>8244</v>
      </c>
      <c r="I330" s="9">
        <v>1446350400</v>
      </c>
      <c r="J330" s="9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5"/>
        <v>103.61</v>
      </c>
      <c r="P330" s="17">
        <f t="shared" si="26"/>
        <v>156.05000000000001</v>
      </c>
      <c r="Q330" s="13" t="s">
        <v>8307</v>
      </c>
      <c r="R330" t="s">
        <v>8312</v>
      </c>
      <c r="S330" s="18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11" t="s">
        <v>329</v>
      </c>
      <c r="C331" s="3" t="s">
        <v>4438</v>
      </c>
      <c r="D331" s="5">
        <v>10000</v>
      </c>
      <c r="E331" s="7">
        <v>10550</v>
      </c>
      <c r="F331" t="s">
        <v>8217</v>
      </c>
      <c r="G331" t="s">
        <v>8222</v>
      </c>
      <c r="H331" t="s">
        <v>8244</v>
      </c>
      <c r="I331" s="9">
        <v>1446868800</v>
      </c>
      <c r="J331" s="9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5"/>
        <v>105.5</v>
      </c>
      <c r="P331" s="17">
        <f t="shared" si="26"/>
        <v>63.17</v>
      </c>
      <c r="Q331" s="13" t="s">
        <v>8307</v>
      </c>
      <c r="R331" t="s">
        <v>8312</v>
      </c>
      <c r="S331" s="18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11" t="s">
        <v>330</v>
      </c>
      <c r="C332" s="3" t="s">
        <v>4439</v>
      </c>
      <c r="D332" s="5">
        <v>35000</v>
      </c>
      <c r="E332" s="7">
        <v>35640</v>
      </c>
      <c r="F332" t="s">
        <v>8217</v>
      </c>
      <c r="G332" t="s">
        <v>8222</v>
      </c>
      <c r="H332" t="s">
        <v>8244</v>
      </c>
      <c r="I332" s="9">
        <v>1368763140</v>
      </c>
      <c r="J332" s="9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5"/>
        <v>101.83</v>
      </c>
      <c r="P332" s="17">
        <f t="shared" si="26"/>
        <v>104.82</v>
      </c>
      <c r="Q332" s="13" t="s">
        <v>8307</v>
      </c>
      <c r="R332" t="s">
        <v>8312</v>
      </c>
      <c r="S332" s="18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11" t="s">
        <v>331</v>
      </c>
      <c r="C333" s="3" t="s">
        <v>4440</v>
      </c>
      <c r="D333" s="5">
        <v>40000</v>
      </c>
      <c r="E333" s="7">
        <v>42642</v>
      </c>
      <c r="F333" t="s">
        <v>8217</v>
      </c>
      <c r="G333" t="s">
        <v>8222</v>
      </c>
      <c r="H333" t="s">
        <v>8244</v>
      </c>
      <c r="I333" s="9">
        <v>1466171834</v>
      </c>
      <c r="J333" s="9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5"/>
        <v>106.61</v>
      </c>
      <c r="P333" s="17">
        <f t="shared" si="26"/>
        <v>97.36</v>
      </c>
      <c r="Q333" s="13" t="s">
        <v>8307</v>
      </c>
      <c r="R333" t="s">
        <v>8312</v>
      </c>
      <c r="S333" s="18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11" t="s">
        <v>332</v>
      </c>
      <c r="C334" s="3" t="s">
        <v>4441</v>
      </c>
      <c r="D334" s="5">
        <v>100000</v>
      </c>
      <c r="E334" s="7">
        <v>113015</v>
      </c>
      <c r="F334" t="s">
        <v>8217</v>
      </c>
      <c r="G334" t="s">
        <v>8222</v>
      </c>
      <c r="H334" t="s">
        <v>8244</v>
      </c>
      <c r="I334" s="9">
        <v>1446019200</v>
      </c>
      <c r="J334" s="9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5"/>
        <v>113.02</v>
      </c>
      <c r="P334" s="17">
        <f t="shared" si="26"/>
        <v>203.63</v>
      </c>
      <c r="Q334" s="13" t="s">
        <v>8307</v>
      </c>
      <c r="R334" t="s">
        <v>8312</v>
      </c>
      <c r="S334" s="18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11" t="s">
        <v>333</v>
      </c>
      <c r="C335" s="3" t="s">
        <v>4442</v>
      </c>
      <c r="D335" s="5">
        <v>40000</v>
      </c>
      <c r="E335" s="7">
        <v>50091</v>
      </c>
      <c r="F335" t="s">
        <v>8217</v>
      </c>
      <c r="G335" t="s">
        <v>8222</v>
      </c>
      <c r="H335" t="s">
        <v>8244</v>
      </c>
      <c r="I335" s="9">
        <v>1460038591</v>
      </c>
      <c r="J335" s="9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5"/>
        <v>125.23</v>
      </c>
      <c r="P335" s="17">
        <f t="shared" si="26"/>
        <v>188.31</v>
      </c>
      <c r="Q335" s="13" t="s">
        <v>8307</v>
      </c>
      <c r="R335" t="s">
        <v>8312</v>
      </c>
      <c r="S335" s="18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11" t="s">
        <v>334</v>
      </c>
      <c r="C336" s="3" t="s">
        <v>4443</v>
      </c>
      <c r="D336" s="5">
        <v>10000</v>
      </c>
      <c r="E336" s="7">
        <v>10119</v>
      </c>
      <c r="F336" t="s">
        <v>8217</v>
      </c>
      <c r="G336" t="s">
        <v>8222</v>
      </c>
      <c r="H336" t="s">
        <v>8244</v>
      </c>
      <c r="I336" s="9">
        <v>1431716400</v>
      </c>
      <c r="J336" s="9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5"/>
        <v>101.19</v>
      </c>
      <c r="P336" s="17">
        <f t="shared" si="26"/>
        <v>146.65</v>
      </c>
      <c r="Q336" s="13" t="s">
        <v>8307</v>
      </c>
      <c r="R336" t="s">
        <v>8312</v>
      </c>
      <c r="S336" s="18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11" t="s">
        <v>335</v>
      </c>
      <c r="C337" s="3" t="s">
        <v>4444</v>
      </c>
      <c r="D337" s="5">
        <v>8500</v>
      </c>
      <c r="E337" s="7">
        <v>8735</v>
      </c>
      <c r="F337" t="s">
        <v>8217</v>
      </c>
      <c r="G337" t="s">
        <v>8222</v>
      </c>
      <c r="H337" t="s">
        <v>8244</v>
      </c>
      <c r="I337" s="9">
        <v>1431122400</v>
      </c>
      <c r="J337" s="9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5"/>
        <v>102.76</v>
      </c>
      <c r="P337" s="17">
        <f t="shared" si="26"/>
        <v>109.19</v>
      </c>
      <c r="Q337" s="13" t="s">
        <v>8307</v>
      </c>
      <c r="R337" t="s">
        <v>8312</v>
      </c>
      <c r="S337" s="18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11" t="s">
        <v>336</v>
      </c>
      <c r="C338" s="3" t="s">
        <v>4445</v>
      </c>
      <c r="D338" s="5">
        <v>25000</v>
      </c>
      <c r="E338" s="7">
        <v>29209.78</v>
      </c>
      <c r="F338" t="s">
        <v>8217</v>
      </c>
      <c r="G338" t="s">
        <v>8222</v>
      </c>
      <c r="H338" t="s">
        <v>8244</v>
      </c>
      <c r="I338" s="9">
        <v>1447427918</v>
      </c>
      <c r="J338" s="9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5"/>
        <v>116.84</v>
      </c>
      <c r="P338" s="17">
        <f t="shared" si="26"/>
        <v>59.25</v>
      </c>
      <c r="Q338" s="13" t="s">
        <v>8307</v>
      </c>
      <c r="R338" t="s">
        <v>8312</v>
      </c>
      <c r="S338" s="18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11" t="s">
        <v>337</v>
      </c>
      <c r="C339" s="3" t="s">
        <v>4446</v>
      </c>
      <c r="D339" s="5">
        <v>3000</v>
      </c>
      <c r="E339" s="7">
        <v>3035.05</v>
      </c>
      <c r="F339" t="s">
        <v>8217</v>
      </c>
      <c r="G339" t="s">
        <v>8222</v>
      </c>
      <c r="H339" t="s">
        <v>8244</v>
      </c>
      <c r="I339" s="9">
        <v>1426298708</v>
      </c>
      <c r="J339" s="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5"/>
        <v>101.17</v>
      </c>
      <c r="P339" s="17">
        <f t="shared" si="26"/>
        <v>97.9</v>
      </c>
      <c r="Q339" s="13" t="s">
        <v>8307</v>
      </c>
      <c r="R339" t="s">
        <v>8312</v>
      </c>
      <c r="S339" s="18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11" t="s">
        <v>338</v>
      </c>
      <c r="C340" s="3" t="s">
        <v>4447</v>
      </c>
      <c r="D340" s="5">
        <v>15000</v>
      </c>
      <c r="E340" s="7">
        <v>16520.04</v>
      </c>
      <c r="F340" t="s">
        <v>8217</v>
      </c>
      <c r="G340" t="s">
        <v>8222</v>
      </c>
      <c r="H340" t="s">
        <v>8244</v>
      </c>
      <c r="I340" s="9">
        <v>1472864400</v>
      </c>
      <c r="J340" s="9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5"/>
        <v>110.13</v>
      </c>
      <c r="P340" s="17">
        <f t="shared" si="26"/>
        <v>70</v>
      </c>
      <c r="Q340" s="13" t="s">
        <v>8307</v>
      </c>
      <c r="R340" t="s">
        <v>8312</v>
      </c>
      <c r="S340" s="18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11" t="s">
        <v>339</v>
      </c>
      <c r="C341" s="3" t="s">
        <v>4448</v>
      </c>
      <c r="D341" s="5">
        <v>6000</v>
      </c>
      <c r="E341" s="7">
        <v>6485</v>
      </c>
      <c r="F341" t="s">
        <v>8217</v>
      </c>
      <c r="G341" t="s">
        <v>8222</v>
      </c>
      <c r="H341" t="s">
        <v>8244</v>
      </c>
      <c r="I341" s="9">
        <v>1430331268</v>
      </c>
      <c r="J341" s="9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5"/>
        <v>108.08</v>
      </c>
      <c r="P341" s="17">
        <f t="shared" si="26"/>
        <v>72.87</v>
      </c>
      <c r="Q341" s="13" t="s">
        <v>8307</v>
      </c>
      <c r="R341" t="s">
        <v>8312</v>
      </c>
      <c r="S341" s="18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11" t="s">
        <v>340</v>
      </c>
      <c r="C342" s="3" t="s">
        <v>4449</v>
      </c>
      <c r="D342" s="5">
        <v>35000</v>
      </c>
      <c r="E342" s="7">
        <v>43758</v>
      </c>
      <c r="F342" t="s">
        <v>8217</v>
      </c>
      <c r="G342" t="s">
        <v>8222</v>
      </c>
      <c r="H342" t="s">
        <v>8244</v>
      </c>
      <c r="I342" s="9">
        <v>1489006800</v>
      </c>
      <c r="J342" s="9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5"/>
        <v>125.02</v>
      </c>
      <c r="P342" s="17">
        <f t="shared" si="26"/>
        <v>146.35</v>
      </c>
      <c r="Q342" s="13" t="s">
        <v>8307</v>
      </c>
      <c r="R342" t="s">
        <v>8312</v>
      </c>
      <c r="S342" s="18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11" t="s">
        <v>341</v>
      </c>
      <c r="C343" s="3" t="s">
        <v>4450</v>
      </c>
      <c r="D343" s="5">
        <v>3500</v>
      </c>
      <c r="E343" s="7">
        <v>3735</v>
      </c>
      <c r="F343" t="s">
        <v>8217</v>
      </c>
      <c r="G343" t="s">
        <v>8222</v>
      </c>
      <c r="H343" t="s">
        <v>8244</v>
      </c>
      <c r="I343" s="9">
        <v>1412135940</v>
      </c>
      <c r="J343" s="9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5"/>
        <v>106.71</v>
      </c>
      <c r="P343" s="17">
        <f t="shared" si="26"/>
        <v>67.91</v>
      </c>
      <c r="Q343" s="13" t="s">
        <v>8307</v>
      </c>
      <c r="R343" t="s">
        <v>8312</v>
      </c>
      <c r="S343" s="18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11" t="s">
        <v>342</v>
      </c>
      <c r="C344" s="3" t="s">
        <v>4451</v>
      </c>
      <c r="D344" s="5">
        <v>55000</v>
      </c>
      <c r="E344" s="7">
        <v>55201.52</v>
      </c>
      <c r="F344" t="s">
        <v>8217</v>
      </c>
      <c r="G344" t="s">
        <v>8222</v>
      </c>
      <c r="H344" t="s">
        <v>8244</v>
      </c>
      <c r="I344" s="9">
        <v>1461955465</v>
      </c>
      <c r="J344" s="9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5"/>
        <v>100.37</v>
      </c>
      <c r="P344" s="17">
        <f t="shared" si="26"/>
        <v>169.85</v>
      </c>
      <c r="Q344" s="13" t="s">
        <v>8307</v>
      </c>
      <c r="R344" t="s">
        <v>8312</v>
      </c>
      <c r="S344" s="18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11" t="s">
        <v>343</v>
      </c>
      <c r="C345" s="3" t="s">
        <v>4452</v>
      </c>
      <c r="D345" s="5">
        <v>30000</v>
      </c>
      <c r="E345" s="7">
        <v>30608.59</v>
      </c>
      <c r="F345" t="s">
        <v>8217</v>
      </c>
      <c r="G345" t="s">
        <v>8222</v>
      </c>
      <c r="H345" t="s">
        <v>8244</v>
      </c>
      <c r="I345" s="9">
        <v>1415934000</v>
      </c>
      <c r="J345" s="9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5"/>
        <v>102.03</v>
      </c>
      <c r="P345" s="17">
        <f t="shared" si="26"/>
        <v>58.41</v>
      </c>
      <c r="Q345" s="13" t="s">
        <v>8307</v>
      </c>
      <c r="R345" t="s">
        <v>8312</v>
      </c>
      <c r="S345" s="18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11" t="s">
        <v>344</v>
      </c>
      <c r="C346" s="3" t="s">
        <v>4453</v>
      </c>
      <c r="D346" s="5">
        <v>33500</v>
      </c>
      <c r="E346" s="7">
        <v>34198</v>
      </c>
      <c r="F346" t="s">
        <v>8217</v>
      </c>
      <c r="G346" t="s">
        <v>8222</v>
      </c>
      <c r="H346" t="s">
        <v>8244</v>
      </c>
      <c r="I346" s="9">
        <v>1433125200</v>
      </c>
      <c r="J346" s="9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5"/>
        <v>102.08</v>
      </c>
      <c r="P346" s="17">
        <f t="shared" si="26"/>
        <v>119.99</v>
      </c>
      <c r="Q346" s="13" t="s">
        <v>8307</v>
      </c>
      <c r="R346" t="s">
        <v>8312</v>
      </c>
      <c r="S346" s="18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11" t="s">
        <v>345</v>
      </c>
      <c r="C347" s="3" t="s">
        <v>4454</v>
      </c>
      <c r="D347" s="5">
        <v>14500</v>
      </c>
      <c r="E347" s="7">
        <v>17875</v>
      </c>
      <c r="F347" t="s">
        <v>8217</v>
      </c>
      <c r="G347" t="s">
        <v>8222</v>
      </c>
      <c r="H347" t="s">
        <v>8244</v>
      </c>
      <c r="I347" s="9">
        <v>1432161590</v>
      </c>
      <c r="J347" s="9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5"/>
        <v>123.28</v>
      </c>
      <c r="P347" s="17">
        <f t="shared" si="26"/>
        <v>99.86</v>
      </c>
      <c r="Q347" s="13" t="s">
        <v>8307</v>
      </c>
      <c r="R347" t="s">
        <v>8312</v>
      </c>
      <c r="S347" s="18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11" t="s">
        <v>346</v>
      </c>
      <c r="C348" s="3" t="s">
        <v>4455</v>
      </c>
      <c r="D348" s="5">
        <v>10000</v>
      </c>
      <c r="E348" s="7">
        <v>17028.88</v>
      </c>
      <c r="F348" t="s">
        <v>8217</v>
      </c>
      <c r="G348" t="s">
        <v>8222</v>
      </c>
      <c r="H348" t="s">
        <v>8244</v>
      </c>
      <c r="I348" s="9">
        <v>1444824021</v>
      </c>
      <c r="J348" s="9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5"/>
        <v>170.29</v>
      </c>
      <c r="P348" s="17">
        <f t="shared" si="26"/>
        <v>90.58</v>
      </c>
      <c r="Q348" s="13" t="s">
        <v>8307</v>
      </c>
      <c r="R348" t="s">
        <v>8312</v>
      </c>
      <c r="S348" s="18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11" t="s">
        <v>347</v>
      </c>
      <c r="C349" s="3" t="s">
        <v>4456</v>
      </c>
      <c r="D349" s="5">
        <v>40000</v>
      </c>
      <c r="E349" s="7">
        <v>44636.2</v>
      </c>
      <c r="F349" t="s">
        <v>8217</v>
      </c>
      <c r="G349" t="s">
        <v>8222</v>
      </c>
      <c r="H349" t="s">
        <v>8244</v>
      </c>
      <c r="I349" s="9">
        <v>1447505609</v>
      </c>
      <c r="J349" s="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5"/>
        <v>111.59</v>
      </c>
      <c r="P349" s="17">
        <f t="shared" si="26"/>
        <v>117.77</v>
      </c>
      <c r="Q349" s="13" t="s">
        <v>8307</v>
      </c>
      <c r="R349" t="s">
        <v>8312</v>
      </c>
      <c r="S349" s="18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11" t="s">
        <v>348</v>
      </c>
      <c r="C350" s="3" t="s">
        <v>4457</v>
      </c>
      <c r="D350" s="5">
        <v>10000</v>
      </c>
      <c r="E350" s="7">
        <v>10300</v>
      </c>
      <c r="F350" t="s">
        <v>8217</v>
      </c>
      <c r="G350" t="s">
        <v>8222</v>
      </c>
      <c r="H350" t="s">
        <v>8244</v>
      </c>
      <c r="I350" s="9">
        <v>1440165916</v>
      </c>
      <c r="J350" s="9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5"/>
        <v>103</v>
      </c>
      <c r="P350" s="17">
        <f t="shared" si="26"/>
        <v>86.55</v>
      </c>
      <c r="Q350" s="13" t="s">
        <v>8307</v>
      </c>
      <c r="R350" t="s">
        <v>8312</v>
      </c>
      <c r="S350" s="18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11" t="s">
        <v>349</v>
      </c>
      <c r="C351" s="3" t="s">
        <v>4458</v>
      </c>
      <c r="D351" s="5">
        <v>11260</v>
      </c>
      <c r="E351" s="7">
        <v>12007.18</v>
      </c>
      <c r="F351" t="s">
        <v>8217</v>
      </c>
      <c r="G351" t="s">
        <v>8222</v>
      </c>
      <c r="H351" t="s">
        <v>8244</v>
      </c>
      <c r="I351" s="9">
        <v>1487937508</v>
      </c>
      <c r="J351" s="9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5"/>
        <v>106.64</v>
      </c>
      <c r="P351" s="17">
        <f t="shared" si="26"/>
        <v>71.900000000000006</v>
      </c>
      <c r="Q351" s="13" t="s">
        <v>8307</v>
      </c>
      <c r="R351" t="s">
        <v>8312</v>
      </c>
      <c r="S351" s="18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11" t="s">
        <v>350</v>
      </c>
      <c r="C352" s="3" t="s">
        <v>4459</v>
      </c>
      <c r="D352" s="5">
        <v>25000</v>
      </c>
      <c r="E352" s="7">
        <v>28690</v>
      </c>
      <c r="F352" t="s">
        <v>8217</v>
      </c>
      <c r="G352" t="s">
        <v>8222</v>
      </c>
      <c r="H352" t="s">
        <v>8244</v>
      </c>
      <c r="I352" s="9">
        <v>1473566340</v>
      </c>
      <c r="J352" s="9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5"/>
        <v>114.76</v>
      </c>
      <c r="P352" s="17">
        <f t="shared" si="26"/>
        <v>129.82</v>
      </c>
      <c r="Q352" s="13" t="s">
        <v>8307</v>
      </c>
      <c r="R352" t="s">
        <v>8312</v>
      </c>
      <c r="S352" s="18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11" t="s">
        <v>351</v>
      </c>
      <c r="C353" s="3" t="s">
        <v>4460</v>
      </c>
      <c r="D353" s="5">
        <v>34000</v>
      </c>
      <c r="E353" s="7">
        <v>43296</v>
      </c>
      <c r="F353" t="s">
        <v>8217</v>
      </c>
      <c r="G353" t="s">
        <v>8225</v>
      </c>
      <c r="H353" t="s">
        <v>8247</v>
      </c>
      <c r="I353" s="9">
        <v>1460066954</v>
      </c>
      <c r="J353" s="9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5"/>
        <v>127.34</v>
      </c>
      <c r="P353" s="17">
        <f t="shared" si="26"/>
        <v>44.91</v>
      </c>
      <c r="Q353" s="13" t="s">
        <v>8307</v>
      </c>
      <c r="R353" t="s">
        <v>8312</v>
      </c>
      <c r="S353" s="18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11" t="s">
        <v>352</v>
      </c>
      <c r="C354" s="3" t="s">
        <v>4461</v>
      </c>
      <c r="D354" s="5">
        <v>10000</v>
      </c>
      <c r="E354" s="7">
        <v>11656</v>
      </c>
      <c r="F354" t="s">
        <v>8217</v>
      </c>
      <c r="G354" t="s">
        <v>8222</v>
      </c>
      <c r="H354" t="s">
        <v>8244</v>
      </c>
      <c r="I354" s="9">
        <v>1412740868</v>
      </c>
      <c r="J354" s="9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5"/>
        <v>116.56</v>
      </c>
      <c r="P354" s="17">
        <f t="shared" si="26"/>
        <v>40.76</v>
      </c>
      <c r="Q354" s="13" t="s">
        <v>8307</v>
      </c>
      <c r="R354" t="s">
        <v>8312</v>
      </c>
      <c r="S354" s="18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11" t="s">
        <v>353</v>
      </c>
      <c r="C355" s="3" t="s">
        <v>4462</v>
      </c>
      <c r="D355" s="5">
        <v>58425</v>
      </c>
      <c r="E355" s="7">
        <v>63460.18</v>
      </c>
      <c r="F355" t="s">
        <v>8217</v>
      </c>
      <c r="G355" t="s">
        <v>8222</v>
      </c>
      <c r="H355" t="s">
        <v>8244</v>
      </c>
      <c r="I355" s="9">
        <v>1447963219</v>
      </c>
      <c r="J355" s="9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5"/>
        <v>108.62</v>
      </c>
      <c r="P355" s="17">
        <f t="shared" si="26"/>
        <v>103.52</v>
      </c>
      <c r="Q355" s="13" t="s">
        <v>8307</v>
      </c>
      <c r="R355" t="s">
        <v>8312</v>
      </c>
      <c r="S355" s="18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11" t="s">
        <v>354</v>
      </c>
      <c r="C356" s="3" t="s">
        <v>4463</v>
      </c>
      <c r="D356" s="5">
        <v>3500</v>
      </c>
      <c r="E356" s="7">
        <v>3638</v>
      </c>
      <c r="F356" t="s">
        <v>8217</v>
      </c>
      <c r="G356" t="s">
        <v>8222</v>
      </c>
      <c r="H356" t="s">
        <v>8244</v>
      </c>
      <c r="I356" s="9">
        <v>1460141521</v>
      </c>
      <c r="J356" s="9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5"/>
        <v>103.94</v>
      </c>
      <c r="P356" s="17">
        <f t="shared" si="26"/>
        <v>125.45</v>
      </c>
      <c r="Q356" s="13" t="s">
        <v>8307</v>
      </c>
      <c r="R356" t="s">
        <v>8312</v>
      </c>
      <c r="S356" s="18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11" t="s">
        <v>355</v>
      </c>
      <c r="C357" s="3" t="s">
        <v>4464</v>
      </c>
      <c r="D357" s="5">
        <v>35000</v>
      </c>
      <c r="E357" s="7">
        <v>40690</v>
      </c>
      <c r="F357" t="s">
        <v>8217</v>
      </c>
      <c r="G357" t="s">
        <v>8222</v>
      </c>
      <c r="H357" t="s">
        <v>8244</v>
      </c>
      <c r="I357" s="9">
        <v>1417420994</v>
      </c>
      <c r="J357" s="9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5"/>
        <v>116.26</v>
      </c>
      <c r="P357" s="17">
        <f t="shared" si="26"/>
        <v>246.61</v>
      </c>
      <c r="Q357" s="13" t="s">
        <v>8307</v>
      </c>
      <c r="R357" t="s">
        <v>8312</v>
      </c>
      <c r="S357" s="18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11" t="s">
        <v>356</v>
      </c>
      <c r="C358" s="3" t="s">
        <v>4465</v>
      </c>
      <c r="D358" s="5">
        <v>7500</v>
      </c>
      <c r="E358" s="7">
        <v>7701.93</v>
      </c>
      <c r="F358" t="s">
        <v>8217</v>
      </c>
      <c r="G358" t="s">
        <v>8222</v>
      </c>
      <c r="H358" t="s">
        <v>8244</v>
      </c>
      <c r="I358" s="9">
        <v>1458152193</v>
      </c>
      <c r="J358" s="9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5"/>
        <v>102.69</v>
      </c>
      <c r="P358" s="17">
        <f t="shared" si="26"/>
        <v>79.400000000000006</v>
      </c>
      <c r="Q358" s="13" t="s">
        <v>8307</v>
      </c>
      <c r="R358" t="s">
        <v>8312</v>
      </c>
      <c r="S358" s="18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11" t="s">
        <v>357</v>
      </c>
      <c r="C359" s="3" t="s">
        <v>4466</v>
      </c>
      <c r="D359" s="5">
        <v>15000</v>
      </c>
      <c r="E359" s="7">
        <v>26100</v>
      </c>
      <c r="F359" t="s">
        <v>8217</v>
      </c>
      <c r="G359" t="s">
        <v>8222</v>
      </c>
      <c r="H359" t="s">
        <v>8244</v>
      </c>
      <c r="I359" s="9">
        <v>1429852797</v>
      </c>
      <c r="J359" s="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5"/>
        <v>174</v>
      </c>
      <c r="P359" s="17">
        <f t="shared" si="26"/>
        <v>86.14</v>
      </c>
      <c r="Q359" s="13" t="s">
        <v>8307</v>
      </c>
      <c r="R359" t="s">
        <v>8312</v>
      </c>
      <c r="S359" s="18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11" t="s">
        <v>358</v>
      </c>
      <c r="C360" s="3" t="s">
        <v>4467</v>
      </c>
      <c r="D360" s="5">
        <v>50000</v>
      </c>
      <c r="E360" s="7">
        <v>51544</v>
      </c>
      <c r="F360" t="s">
        <v>8217</v>
      </c>
      <c r="G360" t="s">
        <v>8222</v>
      </c>
      <c r="H360" t="s">
        <v>8244</v>
      </c>
      <c r="I360" s="9">
        <v>1466002800</v>
      </c>
      <c r="J360" s="9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5"/>
        <v>103.09</v>
      </c>
      <c r="P360" s="17">
        <f t="shared" si="26"/>
        <v>193.05</v>
      </c>
      <c r="Q360" s="13" t="s">
        <v>8307</v>
      </c>
      <c r="R360" t="s">
        <v>8312</v>
      </c>
      <c r="S360" s="18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11" t="s">
        <v>359</v>
      </c>
      <c r="C361" s="3" t="s">
        <v>4468</v>
      </c>
      <c r="D361" s="5">
        <v>24200</v>
      </c>
      <c r="E361" s="7">
        <v>25375</v>
      </c>
      <c r="F361" t="s">
        <v>8217</v>
      </c>
      <c r="G361" t="s">
        <v>8222</v>
      </c>
      <c r="H361" t="s">
        <v>8244</v>
      </c>
      <c r="I361" s="9">
        <v>1415941920</v>
      </c>
      <c r="J361" s="9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5"/>
        <v>104.86</v>
      </c>
      <c r="P361" s="17">
        <f t="shared" si="26"/>
        <v>84.02</v>
      </c>
      <c r="Q361" s="13" t="s">
        <v>8307</v>
      </c>
      <c r="R361" t="s">
        <v>8312</v>
      </c>
      <c r="S361" s="18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11" t="s">
        <v>360</v>
      </c>
      <c r="C362" s="3" t="s">
        <v>4469</v>
      </c>
      <c r="D362" s="5">
        <v>12000</v>
      </c>
      <c r="E362" s="7">
        <v>12165</v>
      </c>
      <c r="F362" t="s">
        <v>8217</v>
      </c>
      <c r="G362" t="s">
        <v>8222</v>
      </c>
      <c r="H362" t="s">
        <v>8244</v>
      </c>
      <c r="I362" s="9">
        <v>1437621060</v>
      </c>
      <c r="J362" s="9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5"/>
        <v>101.38</v>
      </c>
      <c r="P362" s="17">
        <f t="shared" si="26"/>
        <v>139.83000000000001</v>
      </c>
      <c r="Q362" s="13" t="s">
        <v>8307</v>
      </c>
      <c r="R362" t="s">
        <v>8312</v>
      </c>
      <c r="S362" s="18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11" t="s">
        <v>361</v>
      </c>
      <c r="C363" s="3" t="s">
        <v>4470</v>
      </c>
      <c r="D363" s="5">
        <v>35000</v>
      </c>
      <c r="E363" s="7">
        <v>38876.949999999997</v>
      </c>
      <c r="F363" t="s">
        <v>8217</v>
      </c>
      <c r="G363" t="s">
        <v>8222</v>
      </c>
      <c r="H363" t="s">
        <v>8244</v>
      </c>
      <c r="I363" s="9">
        <v>1416704506</v>
      </c>
      <c r="J363" s="9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5"/>
        <v>111.08</v>
      </c>
      <c r="P363" s="17">
        <f t="shared" si="26"/>
        <v>109.82</v>
      </c>
      <c r="Q363" s="13" t="s">
        <v>8307</v>
      </c>
      <c r="R363" t="s">
        <v>8312</v>
      </c>
      <c r="S363" s="18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11" t="s">
        <v>362</v>
      </c>
      <c r="C364" s="3" t="s">
        <v>4471</v>
      </c>
      <c r="D364" s="5">
        <v>9665</v>
      </c>
      <c r="E364" s="7">
        <v>12000</v>
      </c>
      <c r="F364" t="s">
        <v>8217</v>
      </c>
      <c r="G364" t="s">
        <v>8222</v>
      </c>
      <c r="H364" t="s">
        <v>8244</v>
      </c>
      <c r="I364" s="9">
        <v>1407456000</v>
      </c>
      <c r="J364" s="9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5"/>
        <v>124.16</v>
      </c>
      <c r="P364" s="17">
        <f t="shared" si="26"/>
        <v>139.53</v>
      </c>
      <c r="Q364" s="13" t="s">
        <v>8307</v>
      </c>
      <c r="R364" t="s">
        <v>8312</v>
      </c>
      <c r="S364" s="18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11" t="s">
        <v>363</v>
      </c>
      <c r="C365" s="3" t="s">
        <v>4472</v>
      </c>
      <c r="D365" s="5">
        <v>8925</v>
      </c>
      <c r="E365" s="7">
        <v>9044</v>
      </c>
      <c r="F365" t="s">
        <v>8217</v>
      </c>
      <c r="G365" t="s">
        <v>8222</v>
      </c>
      <c r="H365" t="s">
        <v>8244</v>
      </c>
      <c r="I365" s="9">
        <v>1272828120</v>
      </c>
      <c r="J365" s="9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5"/>
        <v>101.33</v>
      </c>
      <c r="P365" s="17">
        <f t="shared" si="26"/>
        <v>347.85</v>
      </c>
      <c r="Q365" s="13" t="s">
        <v>8307</v>
      </c>
      <c r="R365" t="s">
        <v>8312</v>
      </c>
      <c r="S365" s="18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11" t="s">
        <v>364</v>
      </c>
      <c r="C366" s="3" t="s">
        <v>4473</v>
      </c>
      <c r="D366" s="5">
        <v>7000</v>
      </c>
      <c r="E366" s="7">
        <v>7711.3</v>
      </c>
      <c r="F366" t="s">
        <v>8217</v>
      </c>
      <c r="G366" t="s">
        <v>8222</v>
      </c>
      <c r="H366" t="s">
        <v>8244</v>
      </c>
      <c r="I366" s="9">
        <v>1403323140</v>
      </c>
      <c r="J366" s="9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5"/>
        <v>110.16</v>
      </c>
      <c r="P366" s="17">
        <f t="shared" si="26"/>
        <v>68.239999999999995</v>
      </c>
      <c r="Q366" s="13" t="s">
        <v>8307</v>
      </c>
      <c r="R366" t="s">
        <v>8312</v>
      </c>
      <c r="S366" s="18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11" t="s">
        <v>365</v>
      </c>
      <c r="C367" s="3" t="s">
        <v>4474</v>
      </c>
      <c r="D367" s="5">
        <v>15000</v>
      </c>
      <c r="E367" s="7">
        <v>15596</v>
      </c>
      <c r="F367" t="s">
        <v>8217</v>
      </c>
      <c r="G367" t="s">
        <v>8223</v>
      </c>
      <c r="H367" t="s">
        <v>8245</v>
      </c>
      <c r="I367" s="9">
        <v>1393597999</v>
      </c>
      <c r="J367" s="9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5"/>
        <v>103.97</v>
      </c>
      <c r="P367" s="17">
        <f t="shared" si="26"/>
        <v>239.94</v>
      </c>
      <c r="Q367" s="13" t="s">
        <v>8307</v>
      </c>
      <c r="R367" t="s">
        <v>8312</v>
      </c>
      <c r="S367" s="18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11" t="s">
        <v>366</v>
      </c>
      <c r="C368" s="3" t="s">
        <v>4475</v>
      </c>
      <c r="D368" s="5">
        <v>38000</v>
      </c>
      <c r="E368" s="7">
        <v>38500</v>
      </c>
      <c r="F368" t="s">
        <v>8217</v>
      </c>
      <c r="G368" t="s">
        <v>8222</v>
      </c>
      <c r="H368" t="s">
        <v>8244</v>
      </c>
      <c r="I368" s="9">
        <v>1337540518</v>
      </c>
      <c r="J368" s="9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5"/>
        <v>101.32</v>
      </c>
      <c r="P368" s="17">
        <f t="shared" si="26"/>
        <v>287.31</v>
      </c>
      <c r="Q368" s="13" t="s">
        <v>8307</v>
      </c>
      <c r="R368" t="s">
        <v>8312</v>
      </c>
      <c r="S368" s="18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11" t="s">
        <v>367</v>
      </c>
      <c r="C369" s="3" t="s">
        <v>4476</v>
      </c>
      <c r="D369" s="5">
        <v>10000</v>
      </c>
      <c r="E369" s="7">
        <v>10335.01</v>
      </c>
      <c r="F369" t="s">
        <v>8217</v>
      </c>
      <c r="G369" t="s">
        <v>8222</v>
      </c>
      <c r="H369" t="s">
        <v>8244</v>
      </c>
      <c r="I369" s="9">
        <v>1367384340</v>
      </c>
      <c r="J369" s="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5"/>
        <v>103.35</v>
      </c>
      <c r="P369" s="17">
        <f t="shared" si="26"/>
        <v>86.85</v>
      </c>
      <c r="Q369" s="13" t="s">
        <v>8307</v>
      </c>
      <c r="R369" t="s">
        <v>8312</v>
      </c>
      <c r="S369" s="18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11" t="s">
        <v>368</v>
      </c>
      <c r="C370" s="3" t="s">
        <v>4477</v>
      </c>
      <c r="D370" s="5">
        <v>12500</v>
      </c>
      <c r="E370" s="7">
        <v>13014</v>
      </c>
      <c r="F370" t="s">
        <v>8217</v>
      </c>
      <c r="G370" t="s">
        <v>8222</v>
      </c>
      <c r="H370" t="s">
        <v>8244</v>
      </c>
      <c r="I370" s="9">
        <v>1426426322</v>
      </c>
      <c r="J370" s="9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5"/>
        <v>104.11</v>
      </c>
      <c r="P370" s="17">
        <f t="shared" si="26"/>
        <v>81.849999999999994</v>
      </c>
      <c r="Q370" s="13" t="s">
        <v>8307</v>
      </c>
      <c r="R370" t="s">
        <v>8312</v>
      </c>
      <c r="S370" s="18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11" t="s">
        <v>369</v>
      </c>
      <c r="C371" s="3" t="s">
        <v>4478</v>
      </c>
      <c r="D371" s="5">
        <v>6500</v>
      </c>
      <c r="E371" s="7">
        <v>7160.12</v>
      </c>
      <c r="F371" t="s">
        <v>8217</v>
      </c>
      <c r="G371" t="s">
        <v>8222</v>
      </c>
      <c r="H371" t="s">
        <v>8244</v>
      </c>
      <c r="I371" s="9">
        <v>1326633269</v>
      </c>
      <c r="J371" s="9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5"/>
        <v>110.16</v>
      </c>
      <c r="P371" s="17">
        <f t="shared" si="26"/>
        <v>42.87</v>
      </c>
      <c r="Q371" s="13" t="s">
        <v>8307</v>
      </c>
      <c r="R371" t="s">
        <v>8312</v>
      </c>
      <c r="S371" s="18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11" t="s">
        <v>370</v>
      </c>
      <c r="C372" s="3" t="s">
        <v>4479</v>
      </c>
      <c r="D372" s="5">
        <v>25000</v>
      </c>
      <c r="E372" s="7">
        <v>30505</v>
      </c>
      <c r="F372" t="s">
        <v>8217</v>
      </c>
      <c r="G372" t="s">
        <v>8222</v>
      </c>
      <c r="H372" t="s">
        <v>8244</v>
      </c>
      <c r="I372" s="9">
        <v>1483729500</v>
      </c>
      <c r="J372" s="9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5"/>
        <v>122.02</v>
      </c>
      <c r="P372" s="17">
        <f t="shared" si="26"/>
        <v>709.42</v>
      </c>
      <c r="Q372" s="13" t="s">
        <v>8307</v>
      </c>
      <c r="R372" t="s">
        <v>8312</v>
      </c>
      <c r="S372" s="18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11" t="s">
        <v>371</v>
      </c>
      <c r="C373" s="3" t="s">
        <v>4480</v>
      </c>
      <c r="D373" s="5">
        <v>150000</v>
      </c>
      <c r="E373" s="7">
        <v>171253</v>
      </c>
      <c r="F373" t="s">
        <v>8217</v>
      </c>
      <c r="G373" t="s">
        <v>8222</v>
      </c>
      <c r="H373" t="s">
        <v>8244</v>
      </c>
      <c r="I373" s="9">
        <v>1359743139</v>
      </c>
      <c r="J373" s="9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5"/>
        <v>114.17</v>
      </c>
      <c r="P373" s="17">
        <f t="shared" si="26"/>
        <v>161.26</v>
      </c>
      <c r="Q373" s="13" t="s">
        <v>8307</v>
      </c>
      <c r="R373" t="s">
        <v>8312</v>
      </c>
      <c r="S373" s="18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11" t="s">
        <v>372</v>
      </c>
      <c r="C374" s="3" t="s">
        <v>4481</v>
      </c>
      <c r="D374" s="5">
        <v>300</v>
      </c>
      <c r="E374" s="7">
        <v>376</v>
      </c>
      <c r="F374" t="s">
        <v>8217</v>
      </c>
      <c r="G374" t="s">
        <v>8223</v>
      </c>
      <c r="H374" t="s">
        <v>8245</v>
      </c>
      <c r="I374" s="9">
        <v>1459872000</v>
      </c>
      <c r="J374" s="9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5"/>
        <v>125.33</v>
      </c>
      <c r="P374" s="17">
        <f t="shared" si="26"/>
        <v>41.78</v>
      </c>
      <c r="Q374" s="13" t="s">
        <v>8307</v>
      </c>
      <c r="R374" t="s">
        <v>8312</v>
      </c>
      <c r="S374" s="18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11" t="s">
        <v>373</v>
      </c>
      <c r="C375" s="3" t="s">
        <v>4482</v>
      </c>
      <c r="D375" s="5">
        <v>7500</v>
      </c>
      <c r="E375" s="7">
        <v>8000</v>
      </c>
      <c r="F375" t="s">
        <v>8217</v>
      </c>
      <c r="G375" t="s">
        <v>8222</v>
      </c>
      <c r="H375" t="s">
        <v>8244</v>
      </c>
      <c r="I375" s="9">
        <v>1342648398</v>
      </c>
      <c r="J375" s="9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5"/>
        <v>106.67</v>
      </c>
      <c r="P375" s="17">
        <f t="shared" si="26"/>
        <v>89.89</v>
      </c>
      <c r="Q375" s="13" t="s">
        <v>8307</v>
      </c>
      <c r="R375" t="s">
        <v>8312</v>
      </c>
      <c r="S375" s="18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11" t="s">
        <v>374</v>
      </c>
      <c r="C376" s="3" t="s">
        <v>4483</v>
      </c>
      <c r="D376" s="5">
        <v>6000</v>
      </c>
      <c r="E376" s="7">
        <v>7839</v>
      </c>
      <c r="F376" t="s">
        <v>8217</v>
      </c>
      <c r="G376" t="s">
        <v>8222</v>
      </c>
      <c r="H376" t="s">
        <v>8244</v>
      </c>
      <c r="I376" s="9">
        <v>1316208031</v>
      </c>
      <c r="J376" s="9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5"/>
        <v>130.65</v>
      </c>
      <c r="P376" s="17">
        <f t="shared" si="26"/>
        <v>45.05</v>
      </c>
      <c r="Q376" s="13" t="s">
        <v>8307</v>
      </c>
      <c r="R376" t="s">
        <v>8312</v>
      </c>
      <c r="S376" s="18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11" t="s">
        <v>375</v>
      </c>
      <c r="C377" s="3" t="s">
        <v>4484</v>
      </c>
      <c r="D377" s="5">
        <v>500</v>
      </c>
      <c r="E377" s="7">
        <v>600</v>
      </c>
      <c r="F377" t="s">
        <v>8217</v>
      </c>
      <c r="G377" t="s">
        <v>8222</v>
      </c>
      <c r="H377" t="s">
        <v>8244</v>
      </c>
      <c r="I377" s="9">
        <v>1393694280</v>
      </c>
      <c r="J377" s="9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5"/>
        <v>120</v>
      </c>
      <c r="P377" s="17">
        <f t="shared" si="26"/>
        <v>42.86</v>
      </c>
      <c r="Q377" s="13" t="s">
        <v>8307</v>
      </c>
      <c r="R377" t="s">
        <v>8312</v>
      </c>
      <c r="S377" s="18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11" t="s">
        <v>376</v>
      </c>
      <c r="C378" s="3" t="s">
        <v>4485</v>
      </c>
      <c r="D378" s="5">
        <v>2450</v>
      </c>
      <c r="E378" s="7">
        <v>2596</v>
      </c>
      <c r="F378" t="s">
        <v>8217</v>
      </c>
      <c r="G378" t="s">
        <v>8223</v>
      </c>
      <c r="H378" t="s">
        <v>8245</v>
      </c>
      <c r="I378" s="9">
        <v>1472122316</v>
      </c>
      <c r="J378" s="9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5"/>
        <v>105.96</v>
      </c>
      <c r="P378" s="17">
        <f t="shared" si="26"/>
        <v>54.08</v>
      </c>
      <c r="Q378" s="13" t="s">
        <v>8307</v>
      </c>
      <c r="R378" t="s">
        <v>8312</v>
      </c>
      <c r="S378" s="18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11" t="s">
        <v>377</v>
      </c>
      <c r="C379" s="3" t="s">
        <v>4486</v>
      </c>
      <c r="D379" s="5">
        <v>12000</v>
      </c>
      <c r="E379" s="7">
        <v>13728</v>
      </c>
      <c r="F379" t="s">
        <v>8217</v>
      </c>
      <c r="G379" t="s">
        <v>8222</v>
      </c>
      <c r="H379" t="s">
        <v>8244</v>
      </c>
      <c r="I379" s="9">
        <v>1447484460</v>
      </c>
      <c r="J379" s="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5"/>
        <v>114.4</v>
      </c>
      <c r="P379" s="17">
        <f t="shared" si="26"/>
        <v>103.22</v>
      </c>
      <c r="Q379" s="13" t="s">
        <v>8307</v>
      </c>
      <c r="R379" t="s">
        <v>8312</v>
      </c>
      <c r="S379" s="18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11" t="s">
        <v>378</v>
      </c>
      <c r="C380" s="3" t="s">
        <v>4487</v>
      </c>
      <c r="D380" s="5">
        <v>3000</v>
      </c>
      <c r="E380" s="7">
        <v>3353</v>
      </c>
      <c r="F380" t="s">
        <v>8217</v>
      </c>
      <c r="G380" t="s">
        <v>8227</v>
      </c>
      <c r="H380" t="s">
        <v>8249</v>
      </c>
      <c r="I380" s="9">
        <v>1453765920</v>
      </c>
      <c r="J380" s="9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5"/>
        <v>111.77</v>
      </c>
      <c r="P380" s="17">
        <f t="shared" si="26"/>
        <v>40.4</v>
      </c>
      <c r="Q380" s="13" t="s">
        <v>8307</v>
      </c>
      <c r="R380" t="s">
        <v>8312</v>
      </c>
      <c r="S380" s="18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11" t="s">
        <v>379</v>
      </c>
      <c r="C381" s="3" t="s">
        <v>4488</v>
      </c>
      <c r="D381" s="5">
        <v>15000</v>
      </c>
      <c r="E381" s="7">
        <v>17412</v>
      </c>
      <c r="F381" t="s">
        <v>8217</v>
      </c>
      <c r="G381" t="s">
        <v>8222</v>
      </c>
      <c r="H381" t="s">
        <v>8244</v>
      </c>
      <c r="I381" s="9">
        <v>1336062672</v>
      </c>
      <c r="J381" s="9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5"/>
        <v>116.08</v>
      </c>
      <c r="P381" s="17">
        <f t="shared" si="26"/>
        <v>116.86</v>
      </c>
      <c r="Q381" s="13" t="s">
        <v>8307</v>
      </c>
      <c r="R381" t="s">
        <v>8312</v>
      </c>
      <c r="S381" s="18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11" t="s">
        <v>380</v>
      </c>
      <c r="C382" s="3" t="s">
        <v>4489</v>
      </c>
      <c r="D382" s="5">
        <v>4000</v>
      </c>
      <c r="E382" s="7">
        <v>5660</v>
      </c>
      <c r="F382" t="s">
        <v>8217</v>
      </c>
      <c r="G382" t="s">
        <v>8222</v>
      </c>
      <c r="H382" t="s">
        <v>8244</v>
      </c>
      <c r="I382" s="9">
        <v>1453569392</v>
      </c>
      <c r="J382" s="9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5"/>
        <v>141.5</v>
      </c>
      <c r="P382" s="17">
        <f t="shared" si="26"/>
        <v>115.51</v>
      </c>
      <c r="Q382" s="13" t="s">
        <v>8307</v>
      </c>
      <c r="R382" t="s">
        <v>8312</v>
      </c>
      <c r="S382" s="18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11" t="s">
        <v>381</v>
      </c>
      <c r="C383" s="3" t="s">
        <v>4490</v>
      </c>
      <c r="D383" s="5">
        <v>25000</v>
      </c>
      <c r="E383" s="7">
        <v>26182.5</v>
      </c>
      <c r="F383" t="s">
        <v>8217</v>
      </c>
      <c r="G383" t="s">
        <v>8222</v>
      </c>
      <c r="H383" t="s">
        <v>8244</v>
      </c>
      <c r="I383" s="9">
        <v>1343624400</v>
      </c>
      <c r="J383" s="9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5"/>
        <v>104.73</v>
      </c>
      <c r="P383" s="17">
        <f t="shared" si="26"/>
        <v>104.31</v>
      </c>
      <c r="Q383" s="13" t="s">
        <v>8307</v>
      </c>
      <c r="R383" t="s">
        <v>8312</v>
      </c>
      <c r="S383" s="18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11" t="s">
        <v>382</v>
      </c>
      <c r="C384" s="3" t="s">
        <v>4491</v>
      </c>
      <c r="D384" s="5">
        <v>600</v>
      </c>
      <c r="E384" s="7">
        <v>1535</v>
      </c>
      <c r="F384" t="s">
        <v>8217</v>
      </c>
      <c r="G384" t="s">
        <v>8222</v>
      </c>
      <c r="H384" t="s">
        <v>8244</v>
      </c>
      <c r="I384" s="9">
        <v>1346950900</v>
      </c>
      <c r="J384" s="9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5"/>
        <v>255.83</v>
      </c>
      <c r="P384" s="17">
        <f t="shared" si="26"/>
        <v>69.77</v>
      </c>
      <c r="Q384" s="13" t="s">
        <v>8307</v>
      </c>
      <c r="R384" t="s">
        <v>8312</v>
      </c>
      <c r="S384" s="18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11" t="s">
        <v>383</v>
      </c>
      <c r="C385" s="3" t="s">
        <v>4492</v>
      </c>
      <c r="D385" s="5">
        <v>999</v>
      </c>
      <c r="E385" s="7">
        <v>2065</v>
      </c>
      <c r="F385" t="s">
        <v>8217</v>
      </c>
      <c r="G385" t="s">
        <v>8222</v>
      </c>
      <c r="H385" t="s">
        <v>8244</v>
      </c>
      <c r="I385" s="9">
        <v>1400467759</v>
      </c>
      <c r="J385" s="9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5"/>
        <v>206.71</v>
      </c>
      <c r="P385" s="17">
        <f t="shared" si="26"/>
        <v>43.02</v>
      </c>
      <c r="Q385" s="13" t="s">
        <v>8307</v>
      </c>
      <c r="R385" t="s">
        <v>8312</v>
      </c>
      <c r="S385" s="18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11" t="s">
        <v>384</v>
      </c>
      <c r="C386" s="3" t="s">
        <v>4493</v>
      </c>
      <c r="D386" s="5">
        <v>20000</v>
      </c>
      <c r="E386" s="7">
        <v>22421</v>
      </c>
      <c r="F386" t="s">
        <v>8217</v>
      </c>
      <c r="G386" t="s">
        <v>8222</v>
      </c>
      <c r="H386" t="s">
        <v>8244</v>
      </c>
      <c r="I386" s="9">
        <v>1420569947</v>
      </c>
      <c r="J386" s="9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si="25"/>
        <v>112.11</v>
      </c>
      <c r="P386" s="17">
        <f t="shared" si="26"/>
        <v>58.54</v>
      </c>
      <c r="Q386" s="13" t="s">
        <v>8307</v>
      </c>
      <c r="R386" t="s">
        <v>8312</v>
      </c>
      <c r="S386" s="18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11" t="s">
        <v>385</v>
      </c>
      <c r="C387" s="3" t="s">
        <v>4494</v>
      </c>
      <c r="D387" s="5">
        <v>25000</v>
      </c>
      <c r="E387" s="7">
        <v>26495.5</v>
      </c>
      <c r="F387" t="s">
        <v>8217</v>
      </c>
      <c r="G387" t="s">
        <v>8222</v>
      </c>
      <c r="H387" t="s">
        <v>8244</v>
      </c>
      <c r="I387" s="9">
        <v>1416582101</v>
      </c>
      <c r="J387" s="9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ref="O387:O450" si="30">IFERROR(ROUND(E387/D387*100,2),0)</f>
        <v>105.98</v>
      </c>
      <c r="P387" s="17">
        <f t="shared" ref="P387:P450" si="31">IFERROR(ROUND(E387/L387,2),"N/A")</f>
        <v>111.8</v>
      </c>
      <c r="Q387" s="13" t="s">
        <v>8307</v>
      </c>
      <c r="R387" t="s">
        <v>8312</v>
      </c>
      <c r="S387" s="18">
        <f t="shared" ref="S387:S450" si="32">(((J387/60)/60)/24)+DATE(1970,1,1)</f>
        <v>41934.584502314814</v>
      </c>
      <c r="T387" s="1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11" t="s">
        <v>386</v>
      </c>
      <c r="C388" s="3" t="s">
        <v>4495</v>
      </c>
      <c r="D388" s="5">
        <v>600</v>
      </c>
      <c r="E388" s="7">
        <v>601</v>
      </c>
      <c r="F388" t="s">
        <v>8217</v>
      </c>
      <c r="G388" t="s">
        <v>8222</v>
      </c>
      <c r="H388" t="s">
        <v>8244</v>
      </c>
      <c r="I388" s="9">
        <v>1439246991</v>
      </c>
      <c r="J388" s="9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30"/>
        <v>100.17</v>
      </c>
      <c r="P388" s="17">
        <f t="shared" si="31"/>
        <v>46.23</v>
      </c>
      <c r="Q388" s="13" t="s">
        <v>8307</v>
      </c>
      <c r="R388" t="s">
        <v>8312</v>
      </c>
      <c r="S388" s="18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11" t="s">
        <v>387</v>
      </c>
      <c r="C389" s="3" t="s">
        <v>4496</v>
      </c>
      <c r="D389" s="5">
        <v>38000</v>
      </c>
      <c r="E389" s="7">
        <v>81316</v>
      </c>
      <c r="F389" t="s">
        <v>8217</v>
      </c>
      <c r="G389" t="s">
        <v>8222</v>
      </c>
      <c r="H389" t="s">
        <v>8244</v>
      </c>
      <c r="I389" s="9">
        <v>1439618400</v>
      </c>
      <c r="J389" s="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30"/>
        <v>213.99</v>
      </c>
      <c r="P389" s="17">
        <f t="shared" si="31"/>
        <v>144.69</v>
      </c>
      <c r="Q389" s="13" t="s">
        <v>8307</v>
      </c>
      <c r="R389" t="s">
        <v>8312</v>
      </c>
      <c r="S389" s="18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11" t="s">
        <v>388</v>
      </c>
      <c r="C390" s="3" t="s">
        <v>4497</v>
      </c>
      <c r="D390" s="5">
        <v>5000</v>
      </c>
      <c r="E390" s="7">
        <v>6308</v>
      </c>
      <c r="F390" t="s">
        <v>8217</v>
      </c>
      <c r="G390" t="s">
        <v>8222</v>
      </c>
      <c r="H390" t="s">
        <v>8244</v>
      </c>
      <c r="I390" s="9">
        <v>1469670580</v>
      </c>
      <c r="J390" s="9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30"/>
        <v>126.16</v>
      </c>
      <c r="P390" s="17">
        <f t="shared" si="31"/>
        <v>88.85</v>
      </c>
      <c r="Q390" s="13" t="s">
        <v>8307</v>
      </c>
      <c r="R390" t="s">
        <v>8312</v>
      </c>
      <c r="S390" s="18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11" t="s">
        <v>389</v>
      </c>
      <c r="C391" s="3" t="s">
        <v>4498</v>
      </c>
      <c r="D391" s="5">
        <v>68000</v>
      </c>
      <c r="E391" s="7">
        <v>123444.12</v>
      </c>
      <c r="F391" t="s">
        <v>8217</v>
      </c>
      <c r="G391" t="s">
        <v>8222</v>
      </c>
      <c r="H391" t="s">
        <v>8244</v>
      </c>
      <c r="I391" s="9">
        <v>1394233140</v>
      </c>
      <c r="J391" s="9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30"/>
        <v>181.54</v>
      </c>
      <c r="P391" s="17">
        <f t="shared" si="31"/>
        <v>81.75</v>
      </c>
      <c r="Q391" s="13" t="s">
        <v>8307</v>
      </c>
      <c r="R391" t="s">
        <v>8312</v>
      </c>
      <c r="S391" s="18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11" t="s">
        <v>390</v>
      </c>
      <c r="C392" s="3" t="s">
        <v>4499</v>
      </c>
      <c r="D392" s="5">
        <v>1000</v>
      </c>
      <c r="E392" s="7">
        <v>1000</v>
      </c>
      <c r="F392" t="s">
        <v>8217</v>
      </c>
      <c r="G392" t="s">
        <v>8222</v>
      </c>
      <c r="H392" t="s">
        <v>8244</v>
      </c>
      <c r="I392" s="9">
        <v>1431046372</v>
      </c>
      <c r="J392" s="9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30"/>
        <v>100</v>
      </c>
      <c r="P392" s="17">
        <f t="shared" si="31"/>
        <v>71.430000000000007</v>
      </c>
      <c r="Q392" s="13" t="s">
        <v>8307</v>
      </c>
      <c r="R392" t="s">
        <v>8312</v>
      </c>
      <c r="S392" s="18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11" t="s">
        <v>391</v>
      </c>
      <c r="C393" s="3" t="s">
        <v>4500</v>
      </c>
      <c r="D393" s="5">
        <v>20000</v>
      </c>
      <c r="E393" s="7">
        <v>20122</v>
      </c>
      <c r="F393" t="s">
        <v>8217</v>
      </c>
      <c r="G393" t="s">
        <v>8222</v>
      </c>
      <c r="H393" t="s">
        <v>8244</v>
      </c>
      <c r="I393" s="9">
        <v>1324169940</v>
      </c>
      <c r="J393" s="9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30"/>
        <v>100.61</v>
      </c>
      <c r="P393" s="17">
        <f t="shared" si="31"/>
        <v>104.26</v>
      </c>
      <c r="Q393" s="13" t="s">
        <v>8307</v>
      </c>
      <c r="R393" t="s">
        <v>8312</v>
      </c>
      <c r="S393" s="18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11" t="s">
        <v>392</v>
      </c>
      <c r="C394" s="3" t="s">
        <v>4501</v>
      </c>
      <c r="D394" s="5">
        <v>18500</v>
      </c>
      <c r="E394" s="7">
        <v>18667</v>
      </c>
      <c r="F394" t="s">
        <v>8217</v>
      </c>
      <c r="G394" t="s">
        <v>8222</v>
      </c>
      <c r="H394" t="s">
        <v>8244</v>
      </c>
      <c r="I394" s="9">
        <v>1315450800</v>
      </c>
      <c r="J394" s="9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30"/>
        <v>100.9</v>
      </c>
      <c r="P394" s="17">
        <f t="shared" si="31"/>
        <v>90.62</v>
      </c>
      <c r="Q394" s="13" t="s">
        <v>8307</v>
      </c>
      <c r="R394" t="s">
        <v>8312</v>
      </c>
      <c r="S394" s="18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11" t="s">
        <v>393</v>
      </c>
      <c r="C395" s="3" t="s">
        <v>4502</v>
      </c>
      <c r="D395" s="5">
        <v>50000</v>
      </c>
      <c r="E395" s="7">
        <v>55223</v>
      </c>
      <c r="F395" t="s">
        <v>8217</v>
      </c>
      <c r="G395" t="s">
        <v>8222</v>
      </c>
      <c r="H395" t="s">
        <v>8244</v>
      </c>
      <c r="I395" s="9">
        <v>1381424452</v>
      </c>
      <c r="J395" s="9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30"/>
        <v>110.45</v>
      </c>
      <c r="P395" s="17">
        <f t="shared" si="31"/>
        <v>157.33000000000001</v>
      </c>
      <c r="Q395" s="13" t="s">
        <v>8307</v>
      </c>
      <c r="R395" t="s">
        <v>8312</v>
      </c>
      <c r="S395" s="18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11" t="s">
        <v>394</v>
      </c>
      <c r="C396" s="3" t="s">
        <v>4503</v>
      </c>
      <c r="D396" s="5">
        <v>4700</v>
      </c>
      <c r="E396" s="7">
        <v>5259</v>
      </c>
      <c r="F396" t="s">
        <v>8217</v>
      </c>
      <c r="G396" t="s">
        <v>8225</v>
      </c>
      <c r="H396" t="s">
        <v>8247</v>
      </c>
      <c r="I396" s="9">
        <v>1460918282</v>
      </c>
      <c r="J396" s="9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30"/>
        <v>111.89</v>
      </c>
      <c r="P396" s="17">
        <f t="shared" si="31"/>
        <v>105.18</v>
      </c>
      <c r="Q396" s="13" t="s">
        <v>8307</v>
      </c>
      <c r="R396" t="s">
        <v>8312</v>
      </c>
      <c r="S396" s="18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11" t="s">
        <v>395</v>
      </c>
      <c r="C397" s="3" t="s">
        <v>4504</v>
      </c>
      <c r="D397" s="5">
        <v>10000</v>
      </c>
      <c r="E397" s="7">
        <v>10804.45</v>
      </c>
      <c r="F397" t="s">
        <v>8217</v>
      </c>
      <c r="G397" t="s">
        <v>8222</v>
      </c>
      <c r="H397" t="s">
        <v>8244</v>
      </c>
      <c r="I397" s="9">
        <v>1335562320</v>
      </c>
      <c r="J397" s="9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30"/>
        <v>108.04</v>
      </c>
      <c r="P397" s="17">
        <f t="shared" si="31"/>
        <v>58.72</v>
      </c>
      <c r="Q397" s="13" t="s">
        <v>8307</v>
      </c>
      <c r="R397" t="s">
        <v>8312</v>
      </c>
      <c r="S397" s="18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11" t="s">
        <v>396</v>
      </c>
      <c r="C398" s="3" t="s">
        <v>4505</v>
      </c>
      <c r="D398" s="5">
        <v>15000</v>
      </c>
      <c r="E398" s="7">
        <v>16000</v>
      </c>
      <c r="F398" t="s">
        <v>8217</v>
      </c>
      <c r="G398" t="s">
        <v>8222</v>
      </c>
      <c r="H398" t="s">
        <v>8244</v>
      </c>
      <c r="I398" s="9">
        <v>1341668006</v>
      </c>
      <c r="J398" s="9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30"/>
        <v>106.67</v>
      </c>
      <c r="P398" s="17">
        <f t="shared" si="31"/>
        <v>81.63</v>
      </c>
      <c r="Q398" s="13" t="s">
        <v>8307</v>
      </c>
      <c r="R398" t="s">
        <v>8312</v>
      </c>
      <c r="S398" s="18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11" t="s">
        <v>397</v>
      </c>
      <c r="C399" s="3" t="s">
        <v>4506</v>
      </c>
      <c r="D399" s="5">
        <v>12444</v>
      </c>
      <c r="E399" s="7">
        <v>12929.35</v>
      </c>
      <c r="F399" t="s">
        <v>8217</v>
      </c>
      <c r="G399" t="s">
        <v>8222</v>
      </c>
      <c r="H399" t="s">
        <v>8244</v>
      </c>
      <c r="I399" s="9">
        <v>1283312640</v>
      </c>
      <c r="J399" s="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30"/>
        <v>103.9</v>
      </c>
      <c r="P399" s="17">
        <f t="shared" si="31"/>
        <v>56.46</v>
      </c>
      <c r="Q399" s="13" t="s">
        <v>8307</v>
      </c>
      <c r="R399" t="s">
        <v>8312</v>
      </c>
      <c r="S399" s="18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11" t="s">
        <v>398</v>
      </c>
      <c r="C400" s="3" t="s">
        <v>4507</v>
      </c>
      <c r="D400" s="5">
        <v>7500</v>
      </c>
      <c r="E400" s="7">
        <v>9387</v>
      </c>
      <c r="F400" t="s">
        <v>8217</v>
      </c>
      <c r="G400" t="s">
        <v>8222</v>
      </c>
      <c r="H400" t="s">
        <v>8244</v>
      </c>
      <c r="I400" s="9">
        <v>1430334126</v>
      </c>
      <c r="J400" s="9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30"/>
        <v>125.16</v>
      </c>
      <c r="P400" s="17">
        <f t="shared" si="31"/>
        <v>140.1</v>
      </c>
      <c r="Q400" s="13" t="s">
        <v>8307</v>
      </c>
      <c r="R400" t="s">
        <v>8312</v>
      </c>
      <c r="S400" s="18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11" t="s">
        <v>399</v>
      </c>
      <c r="C401" s="3" t="s">
        <v>4508</v>
      </c>
      <c r="D401" s="5">
        <v>20000</v>
      </c>
      <c r="E401" s="7">
        <v>21361</v>
      </c>
      <c r="F401" t="s">
        <v>8217</v>
      </c>
      <c r="G401" t="s">
        <v>8223</v>
      </c>
      <c r="H401" t="s">
        <v>8245</v>
      </c>
      <c r="I401" s="9">
        <v>1481716800</v>
      </c>
      <c r="J401" s="9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30"/>
        <v>106.81</v>
      </c>
      <c r="P401" s="17">
        <f t="shared" si="31"/>
        <v>224.85</v>
      </c>
      <c r="Q401" s="13" t="s">
        <v>8307</v>
      </c>
      <c r="R401" t="s">
        <v>8312</v>
      </c>
      <c r="S401" s="18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11" t="s">
        <v>400</v>
      </c>
      <c r="C402" s="3" t="s">
        <v>4509</v>
      </c>
      <c r="D402" s="5">
        <v>10000</v>
      </c>
      <c r="E402" s="7">
        <v>11230.25</v>
      </c>
      <c r="F402" t="s">
        <v>8217</v>
      </c>
      <c r="G402" t="s">
        <v>8222</v>
      </c>
      <c r="H402" t="s">
        <v>8244</v>
      </c>
      <c r="I402" s="9">
        <v>1400297400</v>
      </c>
      <c r="J402" s="9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30"/>
        <v>112.3</v>
      </c>
      <c r="P402" s="17">
        <f t="shared" si="31"/>
        <v>181.13</v>
      </c>
      <c r="Q402" s="13" t="s">
        <v>8307</v>
      </c>
      <c r="R402" t="s">
        <v>8312</v>
      </c>
      <c r="S402" s="18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11" t="s">
        <v>401</v>
      </c>
      <c r="C403" s="3" t="s">
        <v>4510</v>
      </c>
      <c r="D403" s="5">
        <v>50000</v>
      </c>
      <c r="E403" s="7">
        <v>51906</v>
      </c>
      <c r="F403" t="s">
        <v>8217</v>
      </c>
      <c r="G403" t="s">
        <v>8222</v>
      </c>
      <c r="H403" t="s">
        <v>8244</v>
      </c>
      <c r="I403" s="9">
        <v>1312747970</v>
      </c>
      <c r="J403" s="9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30"/>
        <v>103.81</v>
      </c>
      <c r="P403" s="17">
        <f t="shared" si="31"/>
        <v>711.04</v>
      </c>
      <c r="Q403" s="13" t="s">
        <v>8307</v>
      </c>
      <c r="R403" t="s">
        <v>8312</v>
      </c>
      <c r="S403" s="18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11" t="s">
        <v>402</v>
      </c>
      <c r="C404" s="3" t="s">
        <v>4511</v>
      </c>
      <c r="D404" s="5">
        <v>2000</v>
      </c>
      <c r="E404" s="7">
        <v>2833</v>
      </c>
      <c r="F404" t="s">
        <v>8217</v>
      </c>
      <c r="G404" t="s">
        <v>8222</v>
      </c>
      <c r="H404" t="s">
        <v>8244</v>
      </c>
      <c r="I404" s="9">
        <v>1446731817</v>
      </c>
      <c r="J404" s="9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30"/>
        <v>141.65</v>
      </c>
      <c r="P404" s="17">
        <f t="shared" si="31"/>
        <v>65.88</v>
      </c>
      <c r="Q404" s="13" t="s">
        <v>8307</v>
      </c>
      <c r="R404" t="s">
        <v>8312</v>
      </c>
      <c r="S404" s="18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11" t="s">
        <v>403</v>
      </c>
      <c r="C405" s="3" t="s">
        <v>4512</v>
      </c>
      <c r="D405" s="5">
        <v>5000</v>
      </c>
      <c r="E405" s="7">
        <v>5263</v>
      </c>
      <c r="F405" t="s">
        <v>8217</v>
      </c>
      <c r="G405" t="s">
        <v>8222</v>
      </c>
      <c r="H405" t="s">
        <v>8244</v>
      </c>
      <c r="I405" s="9">
        <v>1312960080</v>
      </c>
      <c r="J405" s="9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30"/>
        <v>105.26</v>
      </c>
      <c r="P405" s="17">
        <f t="shared" si="31"/>
        <v>75.19</v>
      </c>
      <c r="Q405" s="13" t="s">
        <v>8307</v>
      </c>
      <c r="R405" t="s">
        <v>8312</v>
      </c>
      <c r="S405" s="18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11" t="s">
        <v>404</v>
      </c>
      <c r="C406" s="3" t="s">
        <v>4513</v>
      </c>
      <c r="D406" s="5">
        <v>35000</v>
      </c>
      <c r="E406" s="7">
        <v>36082</v>
      </c>
      <c r="F406" t="s">
        <v>8217</v>
      </c>
      <c r="G406" t="s">
        <v>8222</v>
      </c>
      <c r="H406" t="s">
        <v>8244</v>
      </c>
      <c r="I406" s="9">
        <v>1391641440</v>
      </c>
      <c r="J406" s="9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30"/>
        <v>103.09</v>
      </c>
      <c r="P406" s="17">
        <f t="shared" si="31"/>
        <v>133.13999999999999</v>
      </c>
      <c r="Q406" s="13" t="s">
        <v>8307</v>
      </c>
      <c r="R406" t="s">
        <v>8312</v>
      </c>
      <c r="S406" s="18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11" t="s">
        <v>405</v>
      </c>
      <c r="C407" s="3" t="s">
        <v>4514</v>
      </c>
      <c r="D407" s="5">
        <v>2820</v>
      </c>
      <c r="E407" s="7">
        <v>3036</v>
      </c>
      <c r="F407" t="s">
        <v>8217</v>
      </c>
      <c r="G407" t="s">
        <v>8222</v>
      </c>
      <c r="H407" t="s">
        <v>8244</v>
      </c>
      <c r="I407" s="9">
        <v>1394071339</v>
      </c>
      <c r="J407" s="9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30"/>
        <v>107.66</v>
      </c>
      <c r="P407" s="17">
        <f t="shared" si="31"/>
        <v>55.2</v>
      </c>
      <c r="Q407" s="13" t="s">
        <v>8307</v>
      </c>
      <c r="R407" t="s">
        <v>8312</v>
      </c>
      <c r="S407" s="18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11" t="s">
        <v>406</v>
      </c>
      <c r="C408" s="3" t="s">
        <v>4515</v>
      </c>
      <c r="D408" s="5">
        <v>2800</v>
      </c>
      <c r="E408" s="7">
        <v>3015.73</v>
      </c>
      <c r="F408" t="s">
        <v>8217</v>
      </c>
      <c r="G408" t="s">
        <v>8222</v>
      </c>
      <c r="H408" t="s">
        <v>8244</v>
      </c>
      <c r="I408" s="9">
        <v>1304920740</v>
      </c>
      <c r="J408" s="9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30"/>
        <v>107.7</v>
      </c>
      <c r="P408" s="17">
        <f t="shared" si="31"/>
        <v>86.16</v>
      </c>
      <c r="Q408" s="13" t="s">
        <v>8307</v>
      </c>
      <c r="R408" t="s">
        <v>8312</v>
      </c>
      <c r="S408" s="18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11" t="s">
        <v>407</v>
      </c>
      <c r="C409" s="3" t="s">
        <v>4516</v>
      </c>
      <c r="D409" s="5">
        <v>2000</v>
      </c>
      <c r="E409" s="7">
        <v>2031</v>
      </c>
      <c r="F409" t="s">
        <v>8217</v>
      </c>
      <c r="G409" t="s">
        <v>8222</v>
      </c>
      <c r="H409" t="s">
        <v>8244</v>
      </c>
      <c r="I409" s="9">
        <v>1321739650</v>
      </c>
      <c r="J409" s="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30"/>
        <v>101.55</v>
      </c>
      <c r="P409" s="17">
        <f t="shared" si="31"/>
        <v>92.32</v>
      </c>
      <c r="Q409" s="13" t="s">
        <v>8307</v>
      </c>
      <c r="R409" t="s">
        <v>8312</v>
      </c>
      <c r="S409" s="18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11" t="s">
        <v>408</v>
      </c>
      <c r="C410" s="3" t="s">
        <v>4517</v>
      </c>
      <c r="D410" s="5">
        <v>6000</v>
      </c>
      <c r="E410" s="7">
        <v>6086.26</v>
      </c>
      <c r="F410" t="s">
        <v>8217</v>
      </c>
      <c r="G410" t="s">
        <v>8222</v>
      </c>
      <c r="H410" t="s">
        <v>8244</v>
      </c>
      <c r="I410" s="9">
        <v>1383676790</v>
      </c>
      <c r="J410" s="9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30"/>
        <v>101.44</v>
      </c>
      <c r="P410" s="17">
        <f t="shared" si="31"/>
        <v>160.16</v>
      </c>
      <c r="Q410" s="13" t="s">
        <v>8307</v>
      </c>
      <c r="R410" t="s">
        <v>8312</v>
      </c>
      <c r="S410" s="18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11" t="s">
        <v>409</v>
      </c>
      <c r="C411" s="3" t="s">
        <v>4518</v>
      </c>
      <c r="D411" s="5">
        <v>500</v>
      </c>
      <c r="E411" s="7">
        <v>684</v>
      </c>
      <c r="F411" t="s">
        <v>8217</v>
      </c>
      <c r="G411" t="s">
        <v>8223</v>
      </c>
      <c r="H411" t="s">
        <v>8245</v>
      </c>
      <c r="I411" s="9">
        <v>1469220144</v>
      </c>
      <c r="J411" s="9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30"/>
        <v>136.80000000000001</v>
      </c>
      <c r="P411" s="17">
        <f t="shared" si="31"/>
        <v>45.6</v>
      </c>
      <c r="Q411" s="13" t="s">
        <v>8307</v>
      </c>
      <c r="R411" t="s">
        <v>8312</v>
      </c>
      <c r="S411" s="18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11" t="s">
        <v>410</v>
      </c>
      <c r="C412" s="3" t="s">
        <v>4519</v>
      </c>
      <c r="D412" s="5">
        <v>1000</v>
      </c>
      <c r="E412" s="7">
        <v>1283</v>
      </c>
      <c r="F412" t="s">
        <v>8217</v>
      </c>
      <c r="G412" t="s">
        <v>8227</v>
      </c>
      <c r="H412" t="s">
        <v>8249</v>
      </c>
      <c r="I412" s="9">
        <v>1434670397</v>
      </c>
      <c r="J412" s="9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30"/>
        <v>128.30000000000001</v>
      </c>
      <c r="P412" s="17">
        <f t="shared" si="31"/>
        <v>183.29</v>
      </c>
      <c r="Q412" s="13" t="s">
        <v>8307</v>
      </c>
      <c r="R412" t="s">
        <v>8312</v>
      </c>
      <c r="S412" s="18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11" t="s">
        <v>411</v>
      </c>
      <c r="C413" s="3" t="s">
        <v>4520</v>
      </c>
      <c r="D413" s="5">
        <v>30000</v>
      </c>
      <c r="E413" s="7">
        <v>30315</v>
      </c>
      <c r="F413" t="s">
        <v>8217</v>
      </c>
      <c r="G413" t="s">
        <v>8222</v>
      </c>
      <c r="H413" t="s">
        <v>8244</v>
      </c>
      <c r="I413" s="9">
        <v>1387688400</v>
      </c>
      <c r="J413" s="9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30"/>
        <v>101.05</v>
      </c>
      <c r="P413" s="17">
        <f t="shared" si="31"/>
        <v>125.79</v>
      </c>
      <c r="Q413" s="13" t="s">
        <v>8307</v>
      </c>
      <c r="R413" t="s">
        <v>8312</v>
      </c>
      <c r="S413" s="18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11" t="s">
        <v>412</v>
      </c>
      <c r="C414" s="3" t="s">
        <v>4521</v>
      </c>
      <c r="D414" s="5">
        <v>2500</v>
      </c>
      <c r="E414" s="7">
        <v>3171</v>
      </c>
      <c r="F414" t="s">
        <v>8217</v>
      </c>
      <c r="G414" t="s">
        <v>8222</v>
      </c>
      <c r="H414" t="s">
        <v>8244</v>
      </c>
      <c r="I414" s="9">
        <v>1343238578</v>
      </c>
      <c r="J414" s="9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30"/>
        <v>126.84</v>
      </c>
      <c r="P414" s="17">
        <f t="shared" si="31"/>
        <v>57.65</v>
      </c>
      <c r="Q414" s="13" t="s">
        <v>8307</v>
      </c>
      <c r="R414" t="s">
        <v>8312</v>
      </c>
      <c r="S414" s="18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11" t="s">
        <v>413</v>
      </c>
      <c r="C415" s="3" t="s">
        <v>4522</v>
      </c>
      <c r="D415" s="5">
        <v>12800</v>
      </c>
      <c r="E415" s="7">
        <v>13451</v>
      </c>
      <c r="F415" t="s">
        <v>8217</v>
      </c>
      <c r="G415" t="s">
        <v>8222</v>
      </c>
      <c r="H415" t="s">
        <v>8244</v>
      </c>
      <c r="I415" s="9">
        <v>1342731811</v>
      </c>
      <c r="J415" s="9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30"/>
        <v>105.09</v>
      </c>
      <c r="P415" s="17">
        <f t="shared" si="31"/>
        <v>78.66</v>
      </c>
      <c r="Q415" s="13" t="s">
        <v>8307</v>
      </c>
      <c r="R415" t="s">
        <v>8312</v>
      </c>
      <c r="S415" s="18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11" t="s">
        <v>414</v>
      </c>
      <c r="C416" s="3" t="s">
        <v>4523</v>
      </c>
      <c r="D416" s="5">
        <v>18500</v>
      </c>
      <c r="E416" s="7">
        <v>19028</v>
      </c>
      <c r="F416" t="s">
        <v>8217</v>
      </c>
      <c r="G416" t="s">
        <v>8222</v>
      </c>
      <c r="H416" t="s">
        <v>8244</v>
      </c>
      <c r="I416" s="9">
        <v>1381541465</v>
      </c>
      <c r="J416" s="9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30"/>
        <v>102.85</v>
      </c>
      <c r="P416" s="17">
        <f t="shared" si="31"/>
        <v>91.48</v>
      </c>
      <c r="Q416" s="13" t="s">
        <v>8307</v>
      </c>
      <c r="R416" t="s">
        <v>8312</v>
      </c>
      <c r="S416" s="18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11" t="s">
        <v>415</v>
      </c>
      <c r="C417" s="3" t="s">
        <v>4524</v>
      </c>
      <c r="D417" s="5">
        <v>1400</v>
      </c>
      <c r="E417" s="7">
        <v>1430.06</v>
      </c>
      <c r="F417" t="s">
        <v>8217</v>
      </c>
      <c r="G417" t="s">
        <v>8227</v>
      </c>
      <c r="H417" t="s">
        <v>8249</v>
      </c>
      <c r="I417" s="9">
        <v>1413547200</v>
      </c>
      <c r="J417" s="9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30"/>
        <v>102.15</v>
      </c>
      <c r="P417" s="17">
        <f t="shared" si="31"/>
        <v>68.099999999999994</v>
      </c>
      <c r="Q417" s="13" t="s">
        <v>8307</v>
      </c>
      <c r="R417" t="s">
        <v>8312</v>
      </c>
      <c r="S417" s="18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11" t="s">
        <v>416</v>
      </c>
      <c r="C418" s="3" t="s">
        <v>4525</v>
      </c>
      <c r="D418" s="5">
        <v>1000</v>
      </c>
      <c r="E418" s="7">
        <v>1202.17</v>
      </c>
      <c r="F418" t="s">
        <v>8217</v>
      </c>
      <c r="G418" t="s">
        <v>8222</v>
      </c>
      <c r="H418" t="s">
        <v>8244</v>
      </c>
      <c r="I418" s="9">
        <v>1391851831</v>
      </c>
      <c r="J418" s="9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30"/>
        <v>120.22</v>
      </c>
      <c r="P418" s="17">
        <f t="shared" si="31"/>
        <v>48.09</v>
      </c>
      <c r="Q418" s="13" t="s">
        <v>8307</v>
      </c>
      <c r="R418" t="s">
        <v>8312</v>
      </c>
      <c r="S418" s="18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11" t="s">
        <v>417</v>
      </c>
      <c r="C419" s="3" t="s">
        <v>4526</v>
      </c>
      <c r="D419" s="5">
        <v>10500</v>
      </c>
      <c r="E419" s="7">
        <v>10526</v>
      </c>
      <c r="F419" t="s">
        <v>8217</v>
      </c>
      <c r="G419" t="s">
        <v>8222</v>
      </c>
      <c r="H419" t="s">
        <v>8244</v>
      </c>
      <c r="I419" s="9">
        <v>1365395580</v>
      </c>
      <c r="J419" s="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30"/>
        <v>100.25</v>
      </c>
      <c r="P419" s="17">
        <f t="shared" si="31"/>
        <v>202.42</v>
      </c>
      <c r="Q419" s="13" t="s">
        <v>8307</v>
      </c>
      <c r="R419" t="s">
        <v>8312</v>
      </c>
      <c r="S419" s="18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11" t="s">
        <v>418</v>
      </c>
      <c r="C420" s="3" t="s">
        <v>4527</v>
      </c>
      <c r="D420" s="5">
        <v>22400</v>
      </c>
      <c r="E420" s="7">
        <v>22542</v>
      </c>
      <c r="F420" t="s">
        <v>8217</v>
      </c>
      <c r="G420" t="s">
        <v>8222</v>
      </c>
      <c r="H420" t="s">
        <v>8244</v>
      </c>
      <c r="I420" s="9">
        <v>1437633997</v>
      </c>
      <c r="J420" s="9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30"/>
        <v>100.63</v>
      </c>
      <c r="P420" s="17">
        <f t="shared" si="31"/>
        <v>216.75</v>
      </c>
      <c r="Q420" s="13" t="s">
        <v>8307</v>
      </c>
      <c r="R420" t="s">
        <v>8312</v>
      </c>
      <c r="S420" s="18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11" t="s">
        <v>419</v>
      </c>
      <c r="C421" s="3" t="s">
        <v>4528</v>
      </c>
      <c r="D421" s="5">
        <v>8000</v>
      </c>
      <c r="E421" s="7">
        <v>8035</v>
      </c>
      <c r="F421" t="s">
        <v>8217</v>
      </c>
      <c r="G421" t="s">
        <v>8222</v>
      </c>
      <c r="H421" t="s">
        <v>8244</v>
      </c>
      <c r="I421" s="9">
        <v>1372536787</v>
      </c>
      <c r="J421" s="9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30"/>
        <v>100.44</v>
      </c>
      <c r="P421" s="17">
        <f t="shared" si="31"/>
        <v>110.07</v>
      </c>
      <c r="Q421" s="13" t="s">
        <v>8307</v>
      </c>
      <c r="R421" t="s">
        <v>8312</v>
      </c>
      <c r="S421" s="18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11" t="s">
        <v>420</v>
      </c>
      <c r="C422" s="3" t="s">
        <v>4529</v>
      </c>
      <c r="D422" s="5">
        <v>3300</v>
      </c>
      <c r="E422" s="7">
        <v>14.5</v>
      </c>
      <c r="F422" t="s">
        <v>8219</v>
      </c>
      <c r="G422" t="s">
        <v>8222</v>
      </c>
      <c r="H422" t="s">
        <v>8244</v>
      </c>
      <c r="I422" s="9">
        <v>1394772031</v>
      </c>
      <c r="J422" s="9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30"/>
        <v>0.44</v>
      </c>
      <c r="P422" s="17">
        <f t="shared" si="31"/>
        <v>4.83</v>
      </c>
      <c r="Q422" s="13" t="s">
        <v>8307</v>
      </c>
      <c r="R422" t="s">
        <v>8313</v>
      </c>
      <c r="S422" s="18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11" t="s">
        <v>421</v>
      </c>
      <c r="C423" s="3" t="s">
        <v>4530</v>
      </c>
      <c r="D423" s="5">
        <v>15000</v>
      </c>
      <c r="E423" s="7">
        <v>301</v>
      </c>
      <c r="F423" t="s">
        <v>8219</v>
      </c>
      <c r="G423" t="s">
        <v>8222</v>
      </c>
      <c r="H423" t="s">
        <v>8244</v>
      </c>
      <c r="I423" s="9">
        <v>1440157656</v>
      </c>
      <c r="J423" s="9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30"/>
        <v>2.0099999999999998</v>
      </c>
      <c r="P423" s="17">
        <f t="shared" si="31"/>
        <v>50.17</v>
      </c>
      <c r="Q423" s="13" t="s">
        <v>8307</v>
      </c>
      <c r="R423" t="s">
        <v>8313</v>
      </c>
      <c r="S423" s="18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11" t="s">
        <v>422</v>
      </c>
      <c r="C424" s="3" t="s">
        <v>4531</v>
      </c>
      <c r="D424" s="5">
        <v>40000</v>
      </c>
      <c r="E424" s="7">
        <v>430</v>
      </c>
      <c r="F424" t="s">
        <v>8219</v>
      </c>
      <c r="G424" t="s">
        <v>8222</v>
      </c>
      <c r="H424" t="s">
        <v>8244</v>
      </c>
      <c r="I424" s="9">
        <v>1410416097</v>
      </c>
      <c r="J424" s="9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30"/>
        <v>1.08</v>
      </c>
      <c r="P424" s="17">
        <f t="shared" si="31"/>
        <v>35.83</v>
      </c>
      <c r="Q424" s="13" t="s">
        <v>8307</v>
      </c>
      <c r="R424" t="s">
        <v>8313</v>
      </c>
      <c r="S424" s="18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11" t="s">
        <v>423</v>
      </c>
      <c r="C425" s="3" t="s">
        <v>4532</v>
      </c>
      <c r="D425" s="5">
        <v>20000</v>
      </c>
      <c r="E425" s="7">
        <v>153</v>
      </c>
      <c r="F425" t="s">
        <v>8219</v>
      </c>
      <c r="G425" t="s">
        <v>8222</v>
      </c>
      <c r="H425" t="s">
        <v>8244</v>
      </c>
      <c r="I425" s="9">
        <v>1370470430</v>
      </c>
      <c r="J425" s="9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30"/>
        <v>0.77</v>
      </c>
      <c r="P425" s="17">
        <f t="shared" si="31"/>
        <v>11.77</v>
      </c>
      <c r="Q425" s="13" t="s">
        <v>8307</v>
      </c>
      <c r="R425" t="s">
        <v>8313</v>
      </c>
      <c r="S425" s="18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11" t="s">
        <v>424</v>
      </c>
      <c r="C426" s="3" t="s">
        <v>4533</v>
      </c>
      <c r="D426" s="5">
        <v>3000</v>
      </c>
      <c r="E426" s="7">
        <v>203.9</v>
      </c>
      <c r="F426" t="s">
        <v>8219</v>
      </c>
      <c r="G426" t="s">
        <v>8222</v>
      </c>
      <c r="H426" t="s">
        <v>8244</v>
      </c>
      <c r="I426" s="9">
        <v>1332748899</v>
      </c>
      <c r="J426" s="9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30"/>
        <v>6.8</v>
      </c>
      <c r="P426" s="17">
        <f t="shared" si="31"/>
        <v>40.78</v>
      </c>
      <c r="Q426" s="13" t="s">
        <v>8307</v>
      </c>
      <c r="R426" t="s">
        <v>8313</v>
      </c>
      <c r="S426" s="18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11" t="s">
        <v>425</v>
      </c>
      <c r="C427" s="3" t="s">
        <v>4534</v>
      </c>
      <c r="D427" s="5">
        <v>50000</v>
      </c>
      <c r="E427" s="7">
        <v>6</v>
      </c>
      <c r="F427" t="s">
        <v>8219</v>
      </c>
      <c r="G427" t="s">
        <v>8222</v>
      </c>
      <c r="H427" t="s">
        <v>8244</v>
      </c>
      <c r="I427" s="9">
        <v>1448660404</v>
      </c>
      <c r="J427" s="9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30"/>
        <v>0.01</v>
      </c>
      <c r="P427" s="17">
        <f t="shared" si="31"/>
        <v>3</v>
      </c>
      <c r="Q427" s="13" t="s">
        <v>8307</v>
      </c>
      <c r="R427" t="s">
        <v>8313</v>
      </c>
      <c r="S427" s="18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11" t="s">
        <v>426</v>
      </c>
      <c r="C428" s="3" t="s">
        <v>4535</v>
      </c>
      <c r="D428" s="5">
        <v>10000</v>
      </c>
      <c r="E428" s="7">
        <v>133</v>
      </c>
      <c r="F428" t="s">
        <v>8219</v>
      </c>
      <c r="G428" t="s">
        <v>8222</v>
      </c>
      <c r="H428" t="s">
        <v>8244</v>
      </c>
      <c r="I428" s="9">
        <v>1456851914</v>
      </c>
      <c r="J428" s="9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30"/>
        <v>1.33</v>
      </c>
      <c r="P428" s="17">
        <f t="shared" si="31"/>
        <v>16.63</v>
      </c>
      <c r="Q428" s="13" t="s">
        <v>8307</v>
      </c>
      <c r="R428" t="s">
        <v>8313</v>
      </c>
      <c r="S428" s="18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11" t="s">
        <v>427</v>
      </c>
      <c r="C429" s="3" t="s">
        <v>4536</v>
      </c>
      <c r="D429" s="5">
        <v>6500</v>
      </c>
      <c r="E429" s="7">
        <v>0</v>
      </c>
      <c r="F429" t="s">
        <v>8219</v>
      </c>
      <c r="G429" t="s">
        <v>8222</v>
      </c>
      <c r="H429" t="s">
        <v>8244</v>
      </c>
      <c r="I429" s="9">
        <v>1445540340</v>
      </c>
      <c r="J429" s="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30"/>
        <v>0</v>
      </c>
      <c r="P429" s="17" t="str">
        <f t="shared" si="31"/>
        <v>N/A</v>
      </c>
      <c r="Q429" s="13" t="s">
        <v>8307</v>
      </c>
      <c r="R429" t="s">
        <v>8313</v>
      </c>
      <c r="S429" s="18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11" t="s">
        <v>428</v>
      </c>
      <c r="C430" s="3" t="s">
        <v>4537</v>
      </c>
      <c r="D430" s="5">
        <v>12000</v>
      </c>
      <c r="E430" s="7">
        <v>676</v>
      </c>
      <c r="F430" t="s">
        <v>8219</v>
      </c>
      <c r="G430" t="s">
        <v>8222</v>
      </c>
      <c r="H430" t="s">
        <v>8244</v>
      </c>
      <c r="I430" s="9">
        <v>1402956000</v>
      </c>
      <c r="J430" s="9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30"/>
        <v>5.63</v>
      </c>
      <c r="P430" s="17">
        <f t="shared" si="31"/>
        <v>52</v>
      </c>
      <c r="Q430" s="13" t="s">
        <v>8307</v>
      </c>
      <c r="R430" t="s">
        <v>8313</v>
      </c>
      <c r="S430" s="18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11" t="s">
        <v>429</v>
      </c>
      <c r="C431" s="3" t="s">
        <v>4538</v>
      </c>
      <c r="D431" s="5">
        <v>5000</v>
      </c>
      <c r="E431" s="7">
        <v>0</v>
      </c>
      <c r="F431" t="s">
        <v>8219</v>
      </c>
      <c r="G431" t="s">
        <v>8222</v>
      </c>
      <c r="H431" t="s">
        <v>8244</v>
      </c>
      <c r="I431" s="9">
        <v>1259297940</v>
      </c>
      <c r="J431" s="9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30"/>
        <v>0</v>
      </c>
      <c r="P431" s="17" t="str">
        <f t="shared" si="31"/>
        <v>N/A</v>
      </c>
      <c r="Q431" s="13" t="s">
        <v>8307</v>
      </c>
      <c r="R431" t="s">
        <v>8313</v>
      </c>
      <c r="S431" s="18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11" t="s">
        <v>430</v>
      </c>
      <c r="C432" s="3" t="s">
        <v>4539</v>
      </c>
      <c r="D432" s="5">
        <v>1000</v>
      </c>
      <c r="E432" s="7">
        <v>24</v>
      </c>
      <c r="F432" t="s">
        <v>8219</v>
      </c>
      <c r="G432" t="s">
        <v>8222</v>
      </c>
      <c r="H432" t="s">
        <v>8244</v>
      </c>
      <c r="I432" s="9">
        <v>1378866867</v>
      </c>
      <c r="J432" s="9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30"/>
        <v>2.4</v>
      </c>
      <c r="P432" s="17">
        <f t="shared" si="31"/>
        <v>4.8</v>
      </c>
      <c r="Q432" s="13" t="s">
        <v>8307</v>
      </c>
      <c r="R432" t="s">
        <v>8313</v>
      </c>
      <c r="S432" s="18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11" t="s">
        <v>431</v>
      </c>
      <c r="C433" s="3" t="s">
        <v>4540</v>
      </c>
      <c r="D433" s="5">
        <v>3000</v>
      </c>
      <c r="E433" s="7">
        <v>415</v>
      </c>
      <c r="F433" t="s">
        <v>8219</v>
      </c>
      <c r="G433" t="s">
        <v>8223</v>
      </c>
      <c r="H433" t="s">
        <v>8245</v>
      </c>
      <c r="I433" s="9">
        <v>1467752083</v>
      </c>
      <c r="J433" s="9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30"/>
        <v>13.83</v>
      </c>
      <c r="P433" s="17">
        <f t="shared" si="31"/>
        <v>51.88</v>
      </c>
      <c r="Q433" s="13" t="s">
        <v>8307</v>
      </c>
      <c r="R433" t="s">
        <v>8313</v>
      </c>
      <c r="S433" s="18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11" t="s">
        <v>432</v>
      </c>
      <c r="C434" s="3" t="s">
        <v>4541</v>
      </c>
      <c r="D434" s="5">
        <v>6000</v>
      </c>
      <c r="E434" s="7">
        <v>570</v>
      </c>
      <c r="F434" t="s">
        <v>8219</v>
      </c>
      <c r="G434" t="s">
        <v>8222</v>
      </c>
      <c r="H434" t="s">
        <v>8244</v>
      </c>
      <c r="I434" s="9">
        <v>1445448381</v>
      </c>
      <c r="J434" s="9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30"/>
        <v>9.5</v>
      </c>
      <c r="P434" s="17">
        <f t="shared" si="31"/>
        <v>71.25</v>
      </c>
      <c r="Q434" s="13" t="s">
        <v>8307</v>
      </c>
      <c r="R434" t="s">
        <v>8313</v>
      </c>
      <c r="S434" s="18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11" t="s">
        <v>433</v>
      </c>
      <c r="C435" s="3" t="s">
        <v>4542</v>
      </c>
      <c r="D435" s="5">
        <v>3000</v>
      </c>
      <c r="E435" s="7">
        <v>0</v>
      </c>
      <c r="F435" t="s">
        <v>8219</v>
      </c>
      <c r="G435" t="s">
        <v>8222</v>
      </c>
      <c r="H435" t="s">
        <v>8244</v>
      </c>
      <c r="I435" s="9">
        <v>1444576022</v>
      </c>
      <c r="J435" s="9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30"/>
        <v>0</v>
      </c>
      <c r="P435" s="17" t="str">
        <f t="shared" si="31"/>
        <v>N/A</v>
      </c>
      <c r="Q435" s="13" t="s">
        <v>8307</v>
      </c>
      <c r="R435" t="s">
        <v>8313</v>
      </c>
      <c r="S435" s="18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11" t="s">
        <v>434</v>
      </c>
      <c r="C436" s="3" t="s">
        <v>4543</v>
      </c>
      <c r="D436" s="5">
        <v>2500</v>
      </c>
      <c r="E436" s="7">
        <v>125</v>
      </c>
      <c r="F436" t="s">
        <v>8219</v>
      </c>
      <c r="G436" t="s">
        <v>8222</v>
      </c>
      <c r="H436" t="s">
        <v>8244</v>
      </c>
      <c r="I436" s="9">
        <v>1385931702</v>
      </c>
      <c r="J436" s="9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30"/>
        <v>5</v>
      </c>
      <c r="P436" s="17">
        <f t="shared" si="31"/>
        <v>62.5</v>
      </c>
      <c r="Q436" s="13" t="s">
        <v>8307</v>
      </c>
      <c r="R436" t="s">
        <v>8313</v>
      </c>
      <c r="S436" s="18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11" t="s">
        <v>435</v>
      </c>
      <c r="C437" s="3" t="s">
        <v>4544</v>
      </c>
      <c r="D437" s="5">
        <v>110000</v>
      </c>
      <c r="E437" s="7">
        <v>3</v>
      </c>
      <c r="F437" t="s">
        <v>8219</v>
      </c>
      <c r="G437" t="s">
        <v>8222</v>
      </c>
      <c r="H437" t="s">
        <v>8244</v>
      </c>
      <c r="I437" s="9">
        <v>1379094980</v>
      </c>
      <c r="J437" s="9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30"/>
        <v>0</v>
      </c>
      <c r="P437" s="17">
        <f t="shared" si="31"/>
        <v>1</v>
      </c>
      <c r="Q437" s="13" t="s">
        <v>8307</v>
      </c>
      <c r="R437" t="s">
        <v>8313</v>
      </c>
      <c r="S437" s="18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11" t="s">
        <v>436</v>
      </c>
      <c r="C438" s="3" t="s">
        <v>4545</v>
      </c>
      <c r="D438" s="5">
        <v>1000</v>
      </c>
      <c r="E438" s="7">
        <v>0</v>
      </c>
      <c r="F438" t="s">
        <v>8219</v>
      </c>
      <c r="G438" t="s">
        <v>8222</v>
      </c>
      <c r="H438" t="s">
        <v>8244</v>
      </c>
      <c r="I438" s="9">
        <v>1375260113</v>
      </c>
      <c r="J438" s="9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30"/>
        <v>0</v>
      </c>
      <c r="P438" s="17" t="str">
        <f t="shared" si="31"/>
        <v>N/A</v>
      </c>
      <c r="Q438" s="13" t="s">
        <v>8307</v>
      </c>
      <c r="R438" t="s">
        <v>8313</v>
      </c>
      <c r="S438" s="18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11" t="s">
        <v>437</v>
      </c>
      <c r="C439" s="3" t="s">
        <v>4546</v>
      </c>
      <c r="D439" s="5">
        <v>7000</v>
      </c>
      <c r="E439" s="7">
        <v>0</v>
      </c>
      <c r="F439" t="s">
        <v>8219</v>
      </c>
      <c r="G439" t="s">
        <v>8227</v>
      </c>
      <c r="H439" t="s">
        <v>8249</v>
      </c>
      <c r="I439" s="9">
        <v>1475912326</v>
      </c>
      <c r="J439" s="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30"/>
        <v>0</v>
      </c>
      <c r="P439" s="17" t="str">
        <f t="shared" si="31"/>
        <v>N/A</v>
      </c>
      <c r="Q439" s="13" t="s">
        <v>8307</v>
      </c>
      <c r="R439" t="s">
        <v>8313</v>
      </c>
      <c r="S439" s="18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11" t="s">
        <v>438</v>
      </c>
      <c r="C440" s="3" t="s">
        <v>4547</v>
      </c>
      <c r="D440" s="5">
        <v>20000</v>
      </c>
      <c r="E440" s="7">
        <v>1876</v>
      </c>
      <c r="F440" t="s">
        <v>8219</v>
      </c>
      <c r="G440" t="s">
        <v>8222</v>
      </c>
      <c r="H440" t="s">
        <v>8244</v>
      </c>
      <c r="I440" s="9">
        <v>1447830958</v>
      </c>
      <c r="J440" s="9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30"/>
        <v>9.3800000000000008</v>
      </c>
      <c r="P440" s="17">
        <f t="shared" si="31"/>
        <v>170.55</v>
      </c>
      <c r="Q440" s="13" t="s">
        <v>8307</v>
      </c>
      <c r="R440" t="s">
        <v>8313</v>
      </c>
      <c r="S440" s="18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11" t="s">
        <v>439</v>
      </c>
      <c r="C441" s="3" t="s">
        <v>4548</v>
      </c>
      <c r="D441" s="5">
        <v>450</v>
      </c>
      <c r="E441" s="7">
        <v>0</v>
      </c>
      <c r="F441" t="s">
        <v>8219</v>
      </c>
      <c r="G441" t="s">
        <v>8222</v>
      </c>
      <c r="H441" t="s">
        <v>8244</v>
      </c>
      <c r="I441" s="9">
        <v>1413569818</v>
      </c>
      <c r="J441" s="9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30"/>
        <v>0</v>
      </c>
      <c r="P441" s="17" t="str">
        <f t="shared" si="31"/>
        <v>N/A</v>
      </c>
      <c r="Q441" s="13" t="s">
        <v>8307</v>
      </c>
      <c r="R441" t="s">
        <v>8313</v>
      </c>
      <c r="S441" s="18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11" t="s">
        <v>440</v>
      </c>
      <c r="C442" s="3" t="s">
        <v>4549</v>
      </c>
      <c r="D442" s="5">
        <v>5000</v>
      </c>
      <c r="E442" s="7">
        <v>5</v>
      </c>
      <c r="F442" t="s">
        <v>8219</v>
      </c>
      <c r="G442" t="s">
        <v>8222</v>
      </c>
      <c r="H442" t="s">
        <v>8244</v>
      </c>
      <c r="I442" s="9">
        <v>1458859153</v>
      </c>
      <c r="J442" s="9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30"/>
        <v>0.1</v>
      </c>
      <c r="P442" s="17">
        <f t="shared" si="31"/>
        <v>5</v>
      </c>
      <c r="Q442" s="13" t="s">
        <v>8307</v>
      </c>
      <c r="R442" t="s">
        <v>8313</v>
      </c>
      <c r="S442" s="18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11" t="s">
        <v>441</v>
      </c>
      <c r="C443" s="3" t="s">
        <v>4550</v>
      </c>
      <c r="D443" s="5">
        <v>400</v>
      </c>
      <c r="E443" s="7">
        <v>0</v>
      </c>
      <c r="F443" t="s">
        <v>8219</v>
      </c>
      <c r="G443" t="s">
        <v>8223</v>
      </c>
      <c r="H443" t="s">
        <v>8245</v>
      </c>
      <c r="I443" s="9">
        <v>1383418996</v>
      </c>
      <c r="J443" s="9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30"/>
        <v>0</v>
      </c>
      <c r="P443" s="17" t="str">
        <f t="shared" si="31"/>
        <v>N/A</v>
      </c>
      <c r="Q443" s="13" t="s">
        <v>8307</v>
      </c>
      <c r="R443" t="s">
        <v>8313</v>
      </c>
      <c r="S443" s="18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11" t="s">
        <v>442</v>
      </c>
      <c r="C444" s="3" t="s">
        <v>4551</v>
      </c>
      <c r="D444" s="5">
        <v>17000</v>
      </c>
      <c r="E444" s="7">
        <v>6691</v>
      </c>
      <c r="F444" t="s">
        <v>8219</v>
      </c>
      <c r="G444" t="s">
        <v>8222</v>
      </c>
      <c r="H444" t="s">
        <v>8244</v>
      </c>
      <c r="I444" s="9">
        <v>1424380783</v>
      </c>
      <c r="J444" s="9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30"/>
        <v>39.36</v>
      </c>
      <c r="P444" s="17">
        <f t="shared" si="31"/>
        <v>393.59</v>
      </c>
      <c r="Q444" s="13" t="s">
        <v>8307</v>
      </c>
      <c r="R444" t="s">
        <v>8313</v>
      </c>
      <c r="S444" s="18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11" t="s">
        <v>443</v>
      </c>
      <c r="C445" s="3" t="s">
        <v>4552</v>
      </c>
      <c r="D445" s="5">
        <v>10000</v>
      </c>
      <c r="E445" s="7">
        <v>10</v>
      </c>
      <c r="F445" t="s">
        <v>8219</v>
      </c>
      <c r="G445" t="s">
        <v>8227</v>
      </c>
      <c r="H445" t="s">
        <v>8249</v>
      </c>
      <c r="I445" s="9">
        <v>1391991701</v>
      </c>
      <c r="J445" s="9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30"/>
        <v>0.1</v>
      </c>
      <c r="P445" s="17">
        <f t="shared" si="31"/>
        <v>5</v>
      </c>
      <c r="Q445" s="13" t="s">
        <v>8307</v>
      </c>
      <c r="R445" t="s">
        <v>8313</v>
      </c>
      <c r="S445" s="18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11" t="s">
        <v>444</v>
      </c>
      <c r="C446" s="3" t="s">
        <v>4553</v>
      </c>
      <c r="D446" s="5">
        <v>1000</v>
      </c>
      <c r="E446" s="7">
        <v>50</v>
      </c>
      <c r="F446" t="s">
        <v>8219</v>
      </c>
      <c r="G446" t="s">
        <v>8222</v>
      </c>
      <c r="H446" t="s">
        <v>8244</v>
      </c>
      <c r="I446" s="9">
        <v>1329342361</v>
      </c>
      <c r="J446" s="9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30"/>
        <v>5</v>
      </c>
      <c r="P446" s="17">
        <f t="shared" si="31"/>
        <v>50</v>
      </c>
      <c r="Q446" s="13" t="s">
        <v>8307</v>
      </c>
      <c r="R446" t="s">
        <v>8313</v>
      </c>
      <c r="S446" s="18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11" t="s">
        <v>445</v>
      </c>
      <c r="C447" s="3" t="s">
        <v>4554</v>
      </c>
      <c r="D447" s="5">
        <v>60000</v>
      </c>
      <c r="E447" s="7">
        <v>2</v>
      </c>
      <c r="F447" t="s">
        <v>8219</v>
      </c>
      <c r="G447" t="s">
        <v>8222</v>
      </c>
      <c r="H447" t="s">
        <v>8244</v>
      </c>
      <c r="I447" s="9">
        <v>1432195375</v>
      </c>
      <c r="J447" s="9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30"/>
        <v>0</v>
      </c>
      <c r="P447" s="17">
        <f t="shared" si="31"/>
        <v>1</v>
      </c>
      <c r="Q447" s="13" t="s">
        <v>8307</v>
      </c>
      <c r="R447" t="s">
        <v>8313</v>
      </c>
      <c r="S447" s="18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11" t="s">
        <v>446</v>
      </c>
      <c r="C448" s="3" t="s">
        <v>4555</v>
      </c>
      <c r="D448" s="5">
        <v>10500</v>
      </c>
      <c r="E448" s="7">
        <v>766</v>
      </c>
      <c r="F448" t="s">
        <v>8219</v>
      </c>
      <c r="G448" t="s">
        <v>8222</v>
      </c>
      <c r="H448" t="s">
        <v>8244</v>
      </c>
      <c r="I448" s="9">
        <v>1425434420</v>
      </c>
      <c r="J448" s="9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30"/>
        <v>7.3</v>
      </c>
      <c r="P448" s="17">
        <f t="shared" si="31"/>
        <v>47.88</v>
      </c>
      <c r="Q448" s="13" t="s">
        <v>8307</v>
      </c>
      <c r="R448" t="s">
        <v>8313</v>
      </c>
      <c r="S448" s="18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11" t="s">
        <v>447</v>
      </c>
      <c r="C449" s="3" t="s">
        <v>4556</v>
      </c>
      <c r="D449" s="5">
        <v>30000</v>
      </c>
      <c r="E449" s="7">
        <v>5</v>
      </c>
      <c r="F449" t="s">
        <v>8219</v>
      </c>
      <c r="G449" t="s">
        <v>8223</v>
      </c>
      <c r="H449" t="s">
        <v>8245</v>
      </c>
      <c r="I449" s="9">
        <v>1364041163</v>
      </c>
      <c r="J449" s="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30"/>
        <v>0.02</v>
      </c>
      <c r="P449" s="17">
        <f t="shared" si="31"/>
        <v>5</v>
      </c>
      <c r="Q449" s="13" t="s">
        <v>8307</v>
      </c>
      <c r="R449" t="s">
        <v>8313</v>
      </c>
      <c r="S449" s="18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11" t="s">
        <v>448</v>
      </c>
      <c r="C450" s="3" t="s">
        <v>4557</v>
      </c>
      <c r="D450" s="5">
        <v>2500</v>
      </c>
      <c r="E450" s="7">
        <v>82.01</v>
      </c>
      <c r="F450" t="s">
        <v>8219</v>
      </c>
      <c r="G450" t="s">
        <v>8222</v>
      </c>
      <c r="H450" t="s">
        <v>8244</v>
      </c>
      <c r="I450" s="9">
        <v>1400091095</v>
      </c>
      <c r="J450" s="9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si="30"/>
        <v>3.28</v>
      </c>
      <c r="P450" s="17">
        <f t="shared" si="31"/>
        <v>20.5</v>
      </c>
      <c r="Q450" s="13" t="s">
        <v>8307</v>
      </c>
      <c r="R450" t="s">
        <v>8313</v>
      </c>
      <c r="S450" s="18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11" t="s">
        <v>449</v>
      </c>
      <c r="C451" s="3" t="s">
        <v>4558</v>
      </c>
      <c r="D451" s="5">
        <v>2000</v>
      </c>
      <c r="E451" s="7">
        <v>45</v>
      </c>
      <c r="F451" t="s">
        <v>8219</v>
      </c>
      <c r="G451" t="s">
        <v>8223</v>
      </c>
      <c r="H451" t="s">
        <v>8245</v>
      </c>
      <c r="I451" s="9">
        <v>1382017085</v>
      </c>
      <c r="J451" s="9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ref="O451:O514" si="35">IFERROR(ROUND(E451/D451*100,2),0)</f>
        <v>2.25</v>
      </c>
      <c r="P451" s="17">
        <f t="shared" ref="P451:P514" si="36">IFERROR(ROUND(E451/L451,2),"N/A")</f>
        <v>9</v>
      </c>
      <c r="Q451" s="13" t="s">
        <v>8307</v>
      </c>
      <c r="R451" t="s">
        <v>8313</v>
      </c>
      <c r="S451" s="18">
        <f t="shared" ref="S451:S514" si="37">(((J451/60)/60)/24)+DATE(1970,1,1)</f>
        <v>41534.568113425928</v>
      </c>
      <c r="T451" s="1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11" t="s">
        <v>450</v>
      </c>
      <c r="C452" s="3" t="s">
        <v>4559</v>
      </c>
      <c r="D452" s="5">
        <v>50000</v>
      </c>
      <c r="E452" s="7">
        <v>396</v>
      </c>
      <c r="F452" t="s">
        <v>8219</v>
      </c>
      <c r="G452" t="s">
        <v>8222</v>
      </c>
      <c r="H452" t="s">
        <v>8244</v>
      </c>
      <c r="I452" s="9">
        <v>1392417800</v>
      </c>
      <c r="J452" s="9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35"/>
        <v>0.79</v>
      </c>
      <c r="P452" s="17">
        <f t="shared" si="36"/>
        <v>56.57</v>
      </c>
      <c r="Q452" s="13" t="s">
        <v>8307</v>
      </c>
      <c r="R452" t="s">
        <v>8313</v>
      </c>
      <c r="S452" s="18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11" t="s">
        <v>451</v>
      </c>
      <c r="C453" s="3" t="s">
        <v>4560</v>
      </c>
      <c r="D453" s="5">
        <v>20000</v>
      </c>
      <c r="E453" s="7">
        <v>0</v>
      </c>
      <c r="F453" t="s">
        <v>8219</v>
      </c>
      <c r="G453" t="s">
        <v>8222</v>
      </c>
      <c r="H453" t="s">
        <v>8244</v>
      </c>
      <c r="I453" s="9">
        <v>1390669791</v>
      </c>
      <c r="J453" s="9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35"/>
        <v>0</v>
      </c>
      <c r="P453" s="17" t="str">
        <f t="shared" si="36"/>
        <v>N/A</v>
      </c>
      <c r="Q453" s="13" t="s">
        <v>8307</v>
      </c>
      <c r="R453" t="s">
        <v>8313</v>
      </c>
      <c r="S453" s="18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11" t="s">
        <v>452</v>
      </c>
      <c r="C454" s="3" t="s">
        <v>4561</v>
      </c>
      <c r="D454" s="5">
        <v>750</v>
      </c>
      <c r="E454" s="7">
        <v>480</v>
      </c>
      <c r="F454" t="s">
        <v>8219</v>
      </c>
      <c r="G454" t="s">
        <v>8222</v>
      </c>
      <c r="H454" t="s">
        <v>8244</v>
      </c>
      <c r="I454" s="9">
        <v>1431536015</v>
      </c>
      <c r="J454" s="9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35"/>
        <v>64</v>
      </c>
      <c r="P454" s="17">
        <f t="shared" si="36"/>
        <v>40</v>
      </c>
      <c r="Q454" s="13" t="s">
        <v>8307</v>
      </c>
      <c r="R454" t="s">
        <v>8313</v>
      </c>
      <c r="S454" s="18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11" t="s">
        <v>453</v>
      </c>
      <c r="C455" s="3" t="s">
        <v>4562</v>
      </c>
      <c r="D455" s="5">
        <v>94875</v>
      </c>
      <c r="E455" s="7">
        <v>26</v>
      </c>
      <c r="F455" t="s">
        <v>8219</v>
      </c>
      <c r="G455" t="s">
        <v>8222</v>
      </c>
      <c r="H455" t="s">
        <v>8244</v>
      </c>
      <c r="I455" s="9">
        <v>1424375279</v>
      </c>
      <c r="J455" s="9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35"/>
        <v>0.03</v>
      </c>
      <c r="P455" s="17">
        <f t="shared" si="36"/>
        <v>13</v>
      </c>
      <c r="Q455" s="13" t="s">
        <v>8307</v>
      </c>
      <c r="R455" t="s">
        <v>8313</v>
      </c>
      <c r="S455" s="18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11" t="s">
        <v>454</v>
      </c>
      <c r="C456" s="3" t="s">
        <v>4563</v>
      </c>
      <c r="D456" s="5">
        <v>10000</v>
      </c>
      <c r="E456" s="7">
        <v>82</v>
      </c>
      <c r="F456" t="s">
        <v>8219</v>
      </c>
      <c r="G456" t="s">
        <v>8222</v>
      </c>
      <c r="H456" t="s">
        <v>8244</v>
      </c>
      <c r="I456" s="9">
        <v>1417007640</v>
      </c>
      <c r="J456" s="9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35"/>
        <v>0.82</v>
      </c>
      <c r="P456" s="17">
        <f t="shared" si="36"/>
        <v>16.399999999999999</v>
      </c>
      <c r="Q456" s="13" t="s">
        <v>8307</v>
      </c>
      <c r="R456" t="s">
        <v>8313</v>
      </c>
      <c r="S456" s="18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11" t="s">
        <v>455</v>
      </c>
      <c r="C457" s="3" t="s">
        <v>4564</v>
      </c>
      <c r="D457" s="5">
        <v>65000</v>
      </c>
      <c r="E457" s="7">
        <v>45</v>
      </c>
      <c r="F457" t="s">
        <v>8219</v>
      </c>
      <c r="G457" t="s">
        <v>8222</v>
      </c>
      <c r="H457" t="s">
        <v>8244</v>
      </c>
      <c r="I457" s="9">
        <v>1334622660</v>
      </c>
      <c r="J457" s="9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35"/>
        <v>7.0000000000000007E-2</v>
      </c>
      <c r="P457" s="17">
        <f t="shared" si="36"/>
        <v>22.5</v>
      </c>
      <c r="Q457" s="13" t="s">
        <v>8307</v>
      </c>
      <c r="R457" t="s">
        <v>8313</v>
      </c>
      <c r="S457" s="18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11" t="s">
        <v>456</v>
      </c>
      <c r="C458" s="3" t="s">
        <v>4565</v>
      </c>
      <c r="D458" s="5">
        <v>8888</v>
      </c>
      <c r="E458" s="7">
        <v>61</v>
      </c>
      <c r="F458" t="s">
        <v>8219</v>
      </c>
      <c r="G458" t="s">
        <v>8222</v>
      </c>
      <c r="H458" t="s">
        <v>8244</v>
      </c>
      <c r="I458" s="9">
        <v>1382414340</v>
      </c>
      <c r="J458" s="9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35"/>
        <v>0.69</v>
      </c>
      <c r="P458" s="17">
        <f t="shared" si="36"/>
        <v>20.329999999999998</v>
      </c>
      <c r="Q458" s="13" t="s">
        <v>8307</v>
      </c>
      <c r="R458" t="s">
        <v>8313</v>
      </c>
      <c r="S458" s="18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11" t="s">
        <v>457</v>
      </c>
      <c r="C459" s="3" t="s">
        <v>4566</v>
      </c>
      <c r="D459" s="5">
        <v>20000</v>
      </c>
      <c r="E459" s="7">
        <v>0</v>
      </c>
      <c r="F459" t="s">
        <v>8219</v>
      </c>
      <c r="G459" t="s">
        <v>8227</v>
      </c>
      <c r="H459" t="s">
        <v>8249</v>
      </c>
      <c r="I459" s="9">
        <v>1408213512</v>
      </c>
      <c r="J459" s="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35"/>
        <v>0</v>
      </c>
      <c r="P459" s="17" t="str">
        <f t="shared" si="36"/>
        <v>N/A</v>
      </c>
      <c r="Q459" s="13" t="s">
        <v>8307</v>
      </c>
      <c r="R459" t="s">
        <v>8313</v>
      </c>
      <c r="S459" s="18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11" t="s">
        <v>458</v>
      </c>
      <c r="C460" s="3" t="s">
        <v>4567</v>
      </c>
      <c r="D460" s="5">
        <v>10000</v>
      </c>
      <c r="E460" s="7">
        <v>821</v>
      </c>
      <c r="F460" t="s">
        <v>8219</v>
      </c>
      <c r="G460" t="s">
        <v>8223</v>
      </c>
      <c r="H460" t="s">
        <v>8245</v>
      </c>
      <c r="I460" s="9">
        <v>1368550060</v>
      </c>
      <c r="J460" s="9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35"/>
        <v>8.2100000000000009</v>
      </c>
      <c r="P460" s="17">
        <f t="shared" si="36"/>
        <v>16.760000000000002</v>
      </c>
      <c r="Q460" s="13" t="s">
        <v>8307</v>
      </c>
      <c r="R460" t="s">
        <v>8313</v>
      </c>
      <c r="S460" s="18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11" t="s">
        <v>459</v>
      </c>
      <c r="C461" s="3" t="s">
        <v>4568</v>
      </c>
      <c r="D461" s="5">
        <v>39000</v>
      </c>
      <c r="E461" s="7">
        <v>25</v>
      </c>
      <c r="F461" t="s">
        <v>8219</v>
      </c>
      <c r="G461" t="s">
        <v>8222</v>
      </c>
      <c r="H461" t="s">
        <v>8244</v>
      </c>
      <c r="I461" s="9">
        <v>1321201327</v>
      </c>
      <c r="J461" s="9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35"/>
        <v>0.06</v>
      </c>
      <c r="P461" s="17">
        <f t="shared" si="36"/>
        <v>25</v>
      </c>
      <c r="Q461" s="13" t="s">
        <v>8307</v>
      </c>
      <c r="R461" t="s">
        <v>8313</v>
      </c>
      <c r="S461" s="18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11" t="s">
        <v>460</v>
      </c>
      <c r="C462" s="3" t="s">
        <v>4569</v>
      </c>
      <c r="D462" s="5">
        <v>8500</v>
      </c>
      <c r="E462" s="7">
        <v>25</v>
      </c>
      <c r="F462" t="s">
        <v>8219</v>
      </c>
      <c r="G462" t="s">
        <v>8222</v>
      </c>
      <c r="H462" t="s">
        <v>8244</v>
      </c>
      <c r="I462" s="9">
        <v>1401595200</v>
      </c>
      <c r="J462" s="9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35"/>
        <v>0.28999999999999998</v>
      </c>
      <c r="P462" s="17">
        <f t="shared" si="36"/>
        <v>12.5</v>
      </c>
      <c r="Q462" s="13" t="s">
        <v>8307</v>
      </c>
      <c r="R462" t="s">
        <v>8313</v>
      </c>
      <c r="S462" s="18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11" t="s">
        <v>461</v>
      </c>
      <c r="C463" s="3" t="s">
        <v>4570</v>
      </c>
      <c r="D463" s="5">
        <v>550</v>
      </c>
      <c r="E463" s="7">
        <v>0</v>
      </c>
      <c r="F463" t="s">
        <v>8219</v>
      </c>
      <c r="G463" t="s">
        <v>8223</v>
      </c>
      <c r="H463" t="s">
        <v>8245</v>
      </c>
      <c r="I463" s="9">
        <v>1370204367</v>
      </c>
      <c r="J463" s="9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35"/>
        <v>0</v>
      </c>
      <c r="P463" s="17" t="str">
        <f t="shared" si="36"/>
        <v>N/A</v>
      </c>
      <c r="Q463" s="13" t="s">
        <v>8307</v>
      </c>
      <c r="R463" t="s">
        <v>8313</v>
      </c>
      <c r="S463" s="18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11" t="s">
        <v>462</v>
      </c>
      <c r="C464" s="3" t="s">
        <v>4571</v>
      </c>
      <c r="D464" s="5">
        <v>100000</v>
      </c>
      <c r="E464" s="7">
        <v>0</v>
      </c>
      <c r="F464" t="s">
        <v>8219</v>
      </c>
      <c r="G464" t="s">
        <v>8222</v>
      </c>
      <c r="H464" t="s">
        <v>8244</v>
      </c>
      <c r="I464" s="9">
        <v>1312945341</v>
      </c>
      <c r="J464" s="9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35"/>
        <v>0</v>
      </c>
      <c r="P464" s="17" t="str">
        <f t="shared" si="36"/>
        <v>N/A</v>
      </c>
      <c r="Q464" s="13" t="s">
        <v>8307</v>
      </c>
      <c r="R464" t="s">
        <v>8313</v>
      </c>
      <c r="S464" s="18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11" t="s">
        <v>463</v>
      </c>
      <c r="C465" s="3" t="s">
        <v>4572</v>
      </c>
      <c r="D465" s="5">
        <v>55000</v>
      </c>
      <c r="E465" s="7">
        <v>1250</v>
      </c>
      <c r="F465" t="s">
        <v>8219</v>
      </c>
      <c r="G465" t="s">
        <v>8222</v>
      </c>
      <c r="H465" t="s">
        <v>8244</v>
      </c>
      <c r="I465" s="9">
        <v>1316883753</v>
      </c>
      <c r="J465" s="9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35"/>
        <v>2.27</v>
      </c>
      <c r="P465" s="17">
        <f t="shared" si="36"/>
        <v>113.64</v>
      </c>
      <c r="Q465" s="13" t="s">
        <v>8307</v>
      </c>
      <c r="R465" t="s">
        <v>8313</v>
      </c>
      <c r="S465" s="18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11" t="s">
        <v>464</v>
      </c>
      <c r="C466" s="3" t="s">
        <v>4573</v>
      </c>
      <c r="D466" s="5">
        <v>1010</v>
      </c>
      <c r="E466" s="7">
        <v>1</v>
      </c>
      <c r="F466" t="s">
        <v>8219</v>
      </c>
      <c r="G466" t="s">
        <v>8234</v>
      </c>
      <c r="H466" t="s">
        <v>8247</v>
      </c>
      <c r="I466" s="9">
        <v>1463602935</v>
      </c>
      <c r="J466" s="9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35"/>
        <v>0.1</v>
      </c>
      <c r="P466" s="17">
        <f t="shared" si="36"/>
        <v>1</v>
      </c>
      <c r="Q466" s="13" t="s">
        <v>8307</v>
      </c>
      <c r="R466" t="s">
        <v>8313</v>
      </c>
      <c r="S466" s="18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11" t="s">
        <v>465</v>
      </c>
      <c r="C467" s="3" t="s">
        <v>4574</v>
      </c>
      <c r="D467" s="5">
        <v>512</v>
      </c>
      <c r="E467" s="7">
        <v>138</v>
      </c>
      <c r="F467" t="s">
        <v>8219</v>
      </c>
      <c r="G467" t="s">
        <v>8222</v>
      </c>
      <c r="H467" t="s">
        <v>8244</v>
      </c>
      <c r="I467" s="9">
        <v>1403837574</v>
      </c>
      <c r="J467" s="9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35"/>
        <v>26.95</v>
      </c>
      <c r="P467" s="17">
        <f t="shared" si="36"/>
        <v>17.25</v>
      </c>
      <c r="Q467" s="13" t="s">
        <v>8307</v>
      </c>
      <c r="R467" t="s">
        <v>8313</v>
      </c>
      <c r="S467" s="18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11" t="s">
        <v>466</v>
      </c>
      <c r="C468" s="3" t="s">
        <v>4575</v>
      </c>
      <c r="D468" s="5">
        <v>10000</v>
      </c>
      <c r="E468" s="7">
        <v>76</v>
      </c>
      <c r="F468" t="s">
        <v>8219</v>
      </c>
      <c r="G468" t="s">
        <v>8222</v>
      </c>
      <c r="H468" t="s">
        <v>8244</v>
      </c>
      <c r="I468" s="9">
        <v>1347057464</v>
      </c>
      <c r="J468" s="9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35"/>
        <v>0.76</v>
      </c>
      <c r="P468" s="17">
        <f t="shared" si="36"/>
        <v>15.2</v>
      </c>
      <c r="Q468" s="13" t="s">
        <v>8307</v>
      </c>
      <c r="R468" t="s">
        <v>8313</v>
      </c>
      <c r="S468" s="18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11" t="s">
        <v>467</v>
      </c>
      <c r="C469" s="3" t="s">
        <v>4576</v>
      </c>
      <c r="D469" s="5">
        <v>20000</v>
      </c>
      <c r="E469" s="7">
        <v>4315</v>
      </c>
      <c r="F469" t="s">
        <v>8219</v>
      </c>
      <c r="G469" t="s">
        <v>8222</v>
      </c>
      <c r="H469" t="s">
        <v>8244</v>
      </c>
      <c r="I469" s="9">
        <v>1348849134</v>
      </c>
      <c r="J469" s="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35"/>
        <v>21.58</v>
      </c>
      <c r="P469" s="17">
        <f t="shared" si="36"/>
        <v>110.64</v>
      </c>
      <c r="Q469" s="13" t="s">
        <v>8307</v>
      </c>
      <c r="R469" t="s">
        <v>8313</v>
      </c>
      <c r="S469" s="18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11" t="s">
        <v>468</v>
      </c>
      <c r="C470" s="3" t="s">
        <v>4577</v>
      </c>
      <c r="D470" s="5">
        <v>7500</v>
      </c>
      <c r="E470" s="7">
        <v>0</v>
      </c>
      <c r="F470" t="s">
        <v>8219</v>
      </c>
      <c r="G470" t="s">
        <v>8222</v>
      </c>
      <c r="H470" t="s">
        <v>8244</v>
      </c>
      <c r="I470" s="9">
        <v>1341978665</v>
      </c>
      <c r="J470" s="9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35"/>
        <v>0</v>
      </c>
      <c r="P470" s="17" t="str">
        <f t="shared" si="36"/>
        <v>N/A</v>
      </c>
      <c r="Q470" s="13" t="s">
        <v>8307</v>
      </c>
      <c r="R470" t="s">
        <v>8313</v>
      </c>
      <c r="S470" s="18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11" t="s">
        <v>469</v>
      </c>
      <c r="C471" s="3" t="s">
        <v>4578</v>
      </c>
      <c r="D471" s="5">
        <v>6000</v>
      </c>
      <c r="E471" s="7">
        <v>0</v>
      </c>
      <c r="F471" t="s">
        <v>8219</v>
      </c>
      <c r="G471" t="s">
        <v>8223</v>
      </c>
      <c r="H471" t="s">
        <v>8245</v>
      </c>
      <c r="I471" s="9">
        <v>1409960724</v>
      </c>
      <c r="J471" s="9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35"/>
        <v>0</v>
      </c>
      <c r="P471" s="17" t="str">
        <f t="shared" si="36"/>
        <v>N/A</v>
      </c>
      <c r="Q471" s="13" t="s">
        <v>8307</v>
      </c>
      <c r="R471" t="s">
        <v>8313</v>
      </c>
      <c r="S471" s="18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11" t="s">
        <v>470</v>
      </c>
      <c r="C472" s="3" t="s">
        <v>4579</v>
      </c>
      <c r="D472" s="5">
        <v>5000</v>
      </c>
      <c r="E472" s="7">
        <v>51</v>
      </c>
      <c r="F472" t="s">
        <v>8219</v>
      </c>
      <c r="G472" t="s">
        <v>8222</v>
      </c>
      <c r="H472" t="s">
        <v>8244</v>
      </c>
      <c r="I472" s="9">
        <v>1389844800</v>
      </c>
      <c r="J472" s="9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35"/>
        <v>1.02</v>
      </c>
      <c r="P472" s="17">
        <f t="shared" si="36"/>
        <v>25.5</v>
      </c>
      <c r="Q472" s="13" t="s">
        <v>8307</v>
      </c>
      <c r="R472" t="s">
        <v>8313</v>
      </c>
      <c r="S472" s="18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11" t="s">
        <v>471</v>
      </c>
      <c r="C473" s="3" t="s">
        <v>4580</v>
      </c>
      <c r="D473" s="5">
        <v>55000</v>
      </c>
      <c r="E473" s="7">
        <v>6541</v>
      </c>
      <c r="F473" t="s">
        <v>8219</v>
      </c>
      <c r="G473" t="s">
        <v>8222</v>
      </c>
      <c r="H473" t="s">
        <v>8244</v>
      </c>
      <c r="I473" s="9">
        <v>1397924379</v>
      </c>
      <c r="J473" s="9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35"/>
        <v>11.89</v>
      </c>
      <c r="P473" s="17">
        <f t="shared" si="36"/>
        <v>38.479999999999997</v>
      </c>
      <c r="Q473" s="13" t="s">
        <v>8307</v>
      </c>
      <c r="R473" t="s">
        <v>8313</v>
      </c>
      <c r="S473" s="18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11" t="s">
        <v>472</v>
      </c>
      <c r="C474" s="3" t="s">
        <v>4581</v>
      </c>
      <c r="D474" s="5">
        <v>800</v>
      </c>
      <c r="E474" s="7">
        <v>141</v>
      </c>
      <c r="F474" t="s">
        <v>8219</v>
      </c>
      <c r="G474" t="s">
        <v>8222</v>
      </c>
      <c r="H474" t="s">
        <v>8244</v>
      </c>
      <c r="I474" s="9">
        <v>1408831718</v>
      </c>
      <c r="J474" s="9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35"/>
        <v>17.63</v>
      </c>
      <c r="P474" s="17">
        <f t="shared" si="36"/>
        <v>28.2</v>
      </c>
      <c r="Q474" s="13" t="s">
        <v>8307</v>
      </c>
      <c r="R474" t="s">
        <v>8313</v>
      </c>
      <c r="S474" s="18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11" t="s">
        <v>473</v>
      </c>
      <c r="C475" s="3" t="s">
        <v>4582</v>
      </c>
      <c r="D475" s="5">
        <v>30000</v>
      </c>
      <c r="E475" s="7">
        <v>861</v>
      </c>
      <c r="F475" t="s">
        <v>8219</v>
      </c>
      <c r="G475" t="s">
        <v>8222</v>
      </c>
      <c r="H475" t="s">
        <v>8244</v>
      </c>
      <c r="I475" s="9">
        <v>1410972319</v>
      </c>
      <c r="J475" s="9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35"/>
        <v>2.87</v>
      </c>
      <c r="P475" s="17">
        <f t="shared" si="36"/>
        <v>61.5</v>
      </c>
      <c r="Q475" s="13" t="s">
        <v>8307</v>
      </c>
      <c r="R475" t="s">
        <v>8313</v>
      </c>
      <c r="S475" s="18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11" t="s">
        <v>474</v>
      </c>
      <c r="C476" s="3" t="s">
        <v>4583</v>
      </c>
      <c r="D476" s="5">
        <v>3300</v>
      </c>
      <c r="E476" s="7">
        <v>1</v>
      </c>
      <c r="F476" t="s">
        <v>8219</v>
      </c>
      <c r="G476" t="s">
        <v>8222</v>
      </c>
      <c r="H476" t="s">
        <v>8244</v>
      </c>
      <c r="I476" s="9">
        <v>1487318029</v>
      </c>
      <c r="J476" s="9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35"/>
        <v>0.03</v>
      </c>
      <c r="P476" s="17">
        <f t="shared" si="36"/>
        <v>1</v>
      </c>
      <c r="Q476" s="13" t="s">
        <v>8307</v>
      </c>
      <c r="R476" t="s">
        <v>8313</v>
      </c>
      <c r="S476" s="18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11" t="s">
        <v>475</v>
      </c>
      <c r="C477" s="3" t="s">
        <v>4584</v>
      </c>
      <c r="D477" s="5">
        <v>2000</v>
      </c>
      <c r="E477" s="7">
        <v>0</v>
      </c>
      <c r="F477" t="s">
        <v>8219</v>
      </c>
      <c r="G477" t="s">
        <v>8222</v>
      </c>
      <c r="H477" t="s">
        <v>8244</v>
      </c>
      <c r="I477" s="9">
        <v>1430877843</v>
      </c>
      <c r="J477" s="9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35"/>
        <v>0</v>
      </c>
      <c r="P477" s="17" t="str">
        <f t="shared" si="36"/>
        <v>N/A</v>
      </c>
      <c r="Q477" s="13" t="s">
        <v>8307</v>
      </c>
      <c r="R477" t="s">
        <v>8313</v>
      </c>
      <c r="S477" s="18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11" t="s">
        <v>476</v>
      </c>
      <c r="C478" s="3" t="s">
        <v>4585</v>
      </c>
      <c r="D478" s="5">
        <v>220000</v>
      </c>
      <c r="E478" s="7">
        <v>4906.59</v>
      </c>
      <c r="F478" t="s">
        <v>8219</v>
      </c>
      <c r="G478" t="s">
        <v>8222</v>
      </c>
      <c r="H478" t="s">
        <v>8244</v>
      </c>
      <c r="I478" s="9">
        <v>1401767940</v>
      </c>
      <c r="J478" s="9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35"/>
        <v>2.23</v>
      </c>
      <c r="P478" s="17">
        <f t="shared" si="36"/>
        <v>39.57</v>
      </c>
      <c r="Q478" s="13" t="s">
        <v>8307</v>
      </c>
      <c r="R478" t="s">
        <v>8313</v>
      </c>
      <c r="S478" s="18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11" t="s">
        <v>477</v>
      </c>
      <c r="C479" s="3" t="s">
        <v>4586</v>
      </c>
      <c r="D479" s="5">
        <v>1500</v>
      </c>
      <c r="E479" s="7">
        <v>0</v>
      </c>
      <c r="F479" t="s">
        <v>8219</v>
      </c>
      <c r="G479" t="s">
        <v>8222</v>
      </c>
      <c r="H479" t="s">
        <v>8244</v>
      </c>
      <c r="I479" s="9">
        <v>1337371334</v>
      </c>
      <c r="J479" s="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35"/>
        <v>0</v>
      </c>
      <c r="P479" s="17" t="str">
        <f t="shared" si="36"/>
        <v>N/A</v>
      </c>
      <c r="Q479" s="13" t="s">
        <v>8307</v>
      </c>
      <c r="R479" t="s">
        <v>8313</v>
      </c>
      <c r="S479" s="18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11" t="s">
        <v>478</v>
      </c>
      <c r="C480" s="3" t="s">
        <v>4587</v>
      </c>
      <c r="D480" s="5">
        <v>10000</v>
      </c>
      <c r="E480" s="7">
        <v>0</v>
      </c>
      <c r="F480" t="s">
        <v>8219</v>
      </c>
      <c r="G480" t="s">
        <v>8222</v>
      </c>
      <c r="H480" t="s">
        <v>8244</v>
      </c>
      <c r="I480" s="9">
        <v>1427921509</v>
      </c>
      <c r="J480" s="9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35"/>
        <v>0</v>
      </c>
      <c r="P480" s="17" t="str">
        <f t="shared" si="36"/>
        <v>N/A</v>
      </c>
      <c r="Q480" s="13" t="s">
        <v>8307</v>
      </c>
      <c r="R480" t="s">
        <v>8313</v>
      </c>
      <c r="S480" s="18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11" t="s">
        <v>479</v>
      </c>
      <c r="C481" s="3" t="s">
        <v>4588</v>
      </c>
      <c r="D481" s="5">
        <v>15000</v>
      </c>
      <c r="E481" s="7">
        <v>4884</v>
      </c>
      <c r="F481" t="s">
        <v>8219</v>
      </c>
      <c r="G481" t="s">
        <v>8222</v>
      </c>
      <c r="H481" t="s">
        <v>8244</v>
      </c>
      <c r="I481" s="9">
        <v>1416566835</v>
      </c>
      <c r="J481" s="9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35"/>
        <v>32.56</v>
      </c>
      <c r="P481" s="17">
        <f t="shared" si="36"/>
        <v>88.8</v>
      </c>
      <c r="Q481" s="13" t="s">
        <v>8307</v>
      </c>
      <c r="R481" t="s">
        <v>8313</v>
      </c>
      <c r="S481" s="18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11" t="s">
        <v>480</v>
      </c>
      <c r="C482" s="3" t="s">
        <v>4589</v>
      </c>
      <c r="D482" s="5">
        <v>40000</v>
      </c>
      <c r="E482" s="7">
        <v>7764</v>
      </c>
      <c r="F482" t="s">
        <v>8219</v>
      </c>
      <c r="G482" t="s">
        <v>8222</v>
      </c>
      <c r="H482" t="s">
        <v>8244</v>
      </c>
      <c r="I482" s="9">
        <v>1376049615</v>
      </c>
      <c r="J482" s="9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35"/>
        <v>19.41</v>
      </c>
      <c r="P482" s="17">
        <f t="shared" si="36"/>
        <v>55.46</v>
      </c>
      <c r="Q482" s="13" t="s">
        <v>8307</v>
      </c>
      <c r="R482" t="s">
        <v>8313</v>
      </c>
      <c r="S482" s="18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11" t="s">
        <v>481</v>
      </c>
      <c r="C483" s="3" t="s">
        <v>4590</v>
      </c>
      <c r="D483" s="5">
        <v>30000</v>
      </c>
      <c r="E483" s="7">
        <v>1830</v>
      </c>
      <c r="F483" t="s">
        <v>8219</v>
      </c>
      <c r="G483" t="s">
        <v>8222</v>
      </c>
      <c r="H483" t="s">
        <v>8244</v>
      </c>
      <c r="I483" s="9">
        <v>1349885289</v>
      </c>
      <c r="J483" s="9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35"/>
        <v>6.1</v>
      </c>
      <c r="P483" s="17">
        <f t="shared" si="36"/>
        <v>87.14</v>
      </c>
      <c r="Q483" s="13" t="s">
        <v>8307</v>
      </c>
      <c r="R483" t="s">
        <v>8313</v>
      </c>
      <c r="S483" s="18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11" t="s">
        <v>482</v>
      </c>
      <c r="C484" s="3" t="s">
        <v>4591</v>
      </c>
      <c r="D484" s="5">
        <v>10000</v>
      </c>
      <c r="E484" s="7">
        <v>10</v>
      </c>
      <c r="F484" t="s">
        <v>8219</v>
      </c>
      <c r="G484" t="s">
        <v>8222</v>
      </c>
      <c r="H484" t="s">
        <v>8244</v>
      </c>
      <c r="I484" s="9">
        <v>1460644440</v>
      </c>
      <c r="J484" s="9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35"/>
        <v>0.1</v>
      </c>
      <c r="P484" s="17">
        <f t="shared" si="36"/>
        <v>10</v>
      </c>
      <c r="Q484" s="13" t="s">
        <v>8307</v>
      </c>
      <c r="R484" t="s">
        <v>8313</v>
      </c>
      <c r="S484" s="18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11" t="s">
        <v>483</v>
      </c>
      <c r="C485" s="3" t="s">
        <v>4592</v>
      </c>
      <c r="D485" s="5">
        <v>15000</v>
      </c>
      <c r="E485" s="7">
        <v>7530</v>
      </c>
      <c r="F485" t="s">
        <v>8219</v>
      </c>
      <c r="G485" t="s">
        <v>8223</v>
      </c>
      <c r="H485" t="s">
        <v>8245</v>
      </c>
      <c r="I485" s="9">
        <v>1359434672</v>
      </c>
      <c r="J485" s="9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35"/>
        <v>50.2</v>
      </c>
      <c r="P485" s="17">
        <f t="shared" si="36"/>
        <v>51.22</v>
      </c>
      <c r="Q485" s="13" t="s">
        <v>8307</v>
      </c>
      <c r="R485" t="s">
        <v>8313</v>
      </c>
      <c r="S485" s="18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11" t="s">
        <v>484</v>
      </c>
      <c r="C486" s="3" t="s">
        <v>4593</v>
      </c>
      <c r="D486" s="5">
        <v>80000</v>
      </c>
      <c r="E486" s="7">
        <v>149</v>
      </c>
      <c r="F486" t="s">
        <v>8219</v>
      </c>
      <c r="G486" t="s">
        <v>8223</v>
      </c>
      <c r="H486" t="s">
        <v>8245</v>
      </c>
      <c r="I486" s="9">
        <v>1446766372</v>
      </c>
      <c r="J486" s="9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35"/>
        <v>0.19</v>
      </c>
      <c r="P486" s="17">
        <f t="shared" si="36"/>
        <v>13.55</v>
      </c>
      <c r="Q486" s="13" t="s">
        <v>8307</v>
      </c>
      <c r="R486" t="s">
        <v>8313</v>
      </c>
      <c r="S486" s="18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11" t="s">
        <v>485</v>
      </c>
      <c r="C487" s="3" t="s">
        <v>4594</v>
      </c>
      <c r="D487" s="5">
        <v>37956</v>
      </c>
      <c r="E487" s="7">
        <v>8315.01</v>
      </c>
      <c r="F487" t="s">
        <v>8219</v>
      </c>
      <c r="G487" t="s">
        <v>8223</v>
      </c>
      <c r="H487" t="s">
        <v>8245</v>
      </c>
      <c r="I487" s="9">
        <v>1368792499</v>
      </c>
      <c r="J487" s="9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35"/>
        <v>21.91</v>
      </c>
      <c r="P487" s="17">
        <f t="shared" si="36"/>
        <v>66.52</v>
      </c>
      <c r="Q487" s="13" t="s">
        <v>8307</v>
      </c>
      <c r="R487" t="s">
        <v>8313</v>
      </c>
      <c r="S487" s="18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11" t="s">
        <v>486</v>
      </c>
      <c r="C488" s="3" t="s">
        <v>4595</v>
      </c>
      <c r="D488" s="5">
        <v>550000</v>
      </c>
      <c r="E488" s="7">
        <v>50</v>
      </c>
      <c r="F488" t="s">
        <v>8219</v>
      </c>
      <c r="G488" t="s">
        <v>8224</v>
      </c>
      <c r="H488" t="s">
        <v>8246</v>
      </c>
      <c r="I488" s="9">
        <v>1401662239</v>
      </c>
      <c r="J488" s="9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35"/>
        <v>0.01</v>
      </c>
      <c r="P488" s="17">
        <f t="shared" si="36"/>
        <v>50</v>
      </c>
      <c r="Q488" s="13" t="s">
        <v>8307</v>
      </c>
      <c r="R488" t="s">
        <v>8313</v>
      </c>
      <c r="S488" s="18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11" t="s">
        <v>487</v>
      </c>
      <c r="C489" s="3" t="s">
        <v>4596</v>
      </c>
      <c r="D489" s="5">
        <v>50000</v>
      </c>
      <c r="E489" s="7">
        <v>0</v>
      </c>
      <c r="F489" t="s">
        <v>8219</v>
      </c>
      <c r="G489" t="s">
        <v>8227</v>
      </c>
      <c r="H489" t="s">
        <v>8249</v>
      </c>
      <c r="I489" s="9">
        <v>1482678994</v>
      </c>
      <c r="J489" s="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35"/>
        <v>0</v>
      </c>
      <c r="P489" s="17" t="str">
        <f t="shared" si="36"/>
        <v>N/A</v>
      </c>
      <c r="Q489" s="13" t="s">
        <v>8307</v>
      </c>
      <c r="R489" t="s">
        <v>8313</v>
      </c>
      <c r="S489" s="18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11" t="s">
        <v>488</v>
      </c>
      <c r="C490" s="3" t="s">
        <v>4597</v>
      </c>
      <c r="D490" s="5">
        <v>12000</v>
      </c>
      <c r="E490" s="7">
        <v>0</v>
      </c>
      <c r="F490" t="s">
        <v>8219</v>
      </c>
      <c r="G490" t="s">
        <v>8222</v>
      </c>
      <c r="H490" t="s">
        <v>8244</v>
      </c>
      <c r="I490" s="9">
        <v>1483924700</v>
      </c>
      <c r="J490" s="9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35"/>
        <v>0</v>
      </c>
      <c r="P490" s="17" t="str">
        <f t="shared" si="36"/>
        <v>N/A</v>
      </c>
      <c r="Q490" s="13" t="s">
        <v>8307</v>
      </c>
      <c r="R490" t="s">
        <v>8313</v>
      </c>
      <c r="S490" s="18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11" t="s">
        <v>489</v>
      </c>
      <c r="C491" s="3" t="s">
        <v>4598</v>
      </c>
      <c r="D491" s="5">
        <v>74997</v>
      </c>
      <c r="E491" s="7">
        <v>215</v>
      </c>
      <c r="F491" t="s">
        <v>8219</v>
      </c>
      <c r="G491" t="s">
        <v>8222</v>
      </c>
      <c r="H491" t="s">
        <v>8244</v>
      </c>
      <c r="I491" s="9">
        <v>1325763180</v>
      </c>
      <c r="J491" s="9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35"/>
        <v>0.28999999999999998</v>
      </c>
      <c r="P491" s="17">
        <f t="shared" si="36"/>
        <v>71.67</v>
      </c>
      <c r="Q491" s="13" t="s">
        <v>8307</v>
      </c>
      <c r="R491" t="s">
        <v>8313</v>
      </c>
      <c r="S491" s="18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11" t="s">
        <v>490</v>
      </c>
      <c r="C492" s="3" t="s">
        <v>4599</v>
      </c>
      <c r="D492" s="5">
        <v>1000</v>
      </c>
      <c r="E492" s="7">
        <v>0</v>
      </c>
      <c r="F492" t="s">
        <v>8219</v>
      </c>
      <c r="G492" t="s">
        <v>8222</v>
      </c>
      <c r="H492" t="s">
        <v>8244</v>
      </c>
      <c r="I492" s="9">
        <v>1345677285</v>
      </c>
      <c r="J492" s="9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35"/>
        <v>0</v>
      </c>
      <c r="P492" s="17" t="str">
        <f t="shared" si="36"/>
        <v>N/A</v>
      </c>
      <c r="Q492" s="13" t="s">
        <v>8307</v>
      </c>
      <c r="R492" t="s">
        <v>8313</v>
      </c>
      <c r="S492" s="18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11" t="s">
        <v>491</v>
      </c>
      <c r="C493" s="3" t="s">
        <v>4600</v>
      </c>
      <c r="D493" s="5">
        <v>10000</v>
      </c>
      <c r="E493" s="7">
        <v>0</v>
      </c>
      <c r="F493" t="s">
        <v>8219</v>
      </c>
      <c r="G493" t="s">
        <v>8222</v>
      </c>
      <c r="H493" t="s">
        <v>8244</v>
      </c>
      <c r="I493" s="9">
        <v>1453937699</v>
      </c>
      <c r="J493" s="9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35"/>
        <v>0</v>
      </c>
      <c r="P493" s="17" t="str">
        <f t="shared" si="36"/>
        <v>N/A</v>
      </c>
      <c r="Q493" s="13" t="s">
        <v>8307</v>
      </c>
      <c r="R493" t="s">
        <v>8313</v>
      </c>
      <c r="S493" s="18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11" t="s">
        <v>492</v>
      </c>
      <c r="C494" s="3" t="s">
        <v>4601</v>
      </c>
      <c r="D494" s="5">
        <v>10000000</v>
      </c>
      <c r="E494" s="7">
        <v>0</v>
      </c>
      <c r="F494" t="s">
        <v>8219</v>
      </c>
      <c r="G494" t="s">
        <v>8233</v>
      </c>
      <c r="H494" t="s">
        <v>8253</v>
      </c>
      <c r="I494" s="9">
        <v>1476319830</v>
      </c>
      <c r="J494" s="9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35"/>
        <v>0</v>
      </c>
      <c r="P494" s="17" t="str">
        <f t="shared" si="36"/>
        <v>N/A</v>
      </c>
      <c r="Q494" s="13" t="s">
        <v>8307</v>
      </c>
      <c r="R494" t="s">
        <v>8313</v>
      </c>
      <c r="S494" s="18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11" t="s">
        <v>493</v>
      </c>
      <c r="C495" s="3" t="s">
        <v>4602</v>
      </c>
      <c r="D495" s="5">
        <v>30000</v>
      </c>
      <c r="E495" s="7">
        <v>0</v>
      </c>
      <c r="F495" t="s">
        <v>8219</v>
      </c>
      <c r="G495" t="s">
        <v>8223</v>
      </c>
      <c r="H495" t="s">
        <v>8245</v>
      </c>
      <c r="I495" s="9">
        <v>1432142738</v>
      </c>
      <c r="J495" s="9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35"/>
        <v>0</v>
      </c>
      <c r="P495" s="17" t="str">
        <f t="shared" si="36"/>
        <v>N/A</v>
      </c>
      <c r="Q495" s="13" t="s">
        <v>8307</v>
      </c>
      <c r="R495" t="s">
        <v>8313</v>
      </c>
      <c r="S495" s="18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11" t="s">
        <v>494</v>
      </c>
      <c r="C496" s="3" t="s">
        <v>4603</v>
      </c>
      <c r="D496" s="5">
        <v>20000</v>
      </c>
      <c r="E496" s="7">
        <v>31</v>
      </c>
      <c r="F496" t="s">
        <v>8219</v>
      </c>
      <c r="G496" t="s">
        <v>8222</v>
      </c>
      <c r="H496" t="s">
        <v>8244</v>
      </c>
      <c r="I496" s="9">
        <v>1404356400</v>
      </c>
      <c r="J496" s="9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35"/>
        <v>0.16</v>
      </c>
      <c r="P496" s="17">
        <f t="shared" si="36"/>
        <v>10.33</v>
      </c>
      <c r="Q496" s="13" t="s">
        <v>8307</v>
      </c>
      <c r="R496" t="s">
        <v>8313</v>
      </c>
      <c r="S496" s="18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11" t="s">
        <v>495</v>
      </c>
      <c r="C497" s="3" t="s">
        <v>4604</v>
      </c>
      <c r="D497" s="5">
        <v>7000</v>
      </c>
      <c r="E497" s="7">
        <v>0</v>
      </c>
      <c r="F497" t="s">
        <v>8219</v>
      </c>
      <c r="G497" t="s">
        <v>8222</v>
      </c>
      <c r="H497" t="s">
        <v>8244</v>
      </c>
      <c r="I497" s="9">
        <v>1437076305</v>
      </c>
      <c r="J497" s="9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35"/>
        <v>0</v>
      </c>
      <c r="P497" s="17" t="str">
        <f t="shared" si="36"/>
        <v>N/A</v>
      </c>
      <c r="Q497" s="13" t="s">
        <v>8307</v>
      </c>
      <c r="R497" t="s">
        <v>8313</v>
      </c>
      <c r="S497" s="18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11" t="s">
        <v>496</v>
      </c>
      <c r="C498" s="3" t="s">
        <v>4605</v>
      </c>
      <c r="D498" s="5">
        <v>60000</v>
      </c>
      <c r="E498" s="7">
        <v>1</v>
      </c>
      <c r="F498" t="s">
        <v>8219</v>
      </c>
      <c r="G498" t="s">
        <v>8222</v>
      </c>
      <c r="H498" t="s">
        <v>8244</v>
      </c>
      <c r="I498" s="9">
        <v>1392070874</v>
      </c>
      <c r="J498" s="9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35"/>
        <v>0</v>
      </c>
      <c r="P498" s="17">
        <f t="shared" si="36"/>
        <v>1</v>
      </c>
      <c r="Q498" s="13" t="s">
        <v>8307</v>
      </c>
      <c r="R498" t="s">
        <v>8313</v>
      </c>
      <c r="S498" s="18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11" t="s">
        <v>497</v>
      </c>
      <c r="C499" s="3" t="s">
        <v>4606</v>
      </c>
      <c r="D499" s="5">
        <v>4480</v>
      </c>
      <c r="E499" s="7">
        <v>30</v>
      </c>
      <c r="F499" t="s">
        <v>8219</v>
      </c>
      <c r="G499" t="s">
        <v>8222</v>
      </c>
      <c r="H499" t="s">
        <v>8244</v>
      </c>
      <c r="I499" s="9">
        <v>1419483600</v>
      </c>
      <c r="J499" s="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35"/>
        <v>0.67</v>
      </c>
      <c r="P499" s="17">
        <f t="shared" si="36"/>
        <v>10</v>
      </c>
      <c r="Q499" s="13" t="s">
        <v>8307</v>
      </c>
      <c r="R499" t="s">
        <v>8313</v>
      </c>
      <c r="S499" s="18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11" t="s">
        <v>498</v>
      </c>
      <c r="C500" s="3" t="s">
        <v>4607</v>
      </c>
      <c r="D500" s="5">
        <v>65108</v>
      </c>
      <c r="E500" s="7">
        <v>2994</v>
      </c>
      <c r="F500" t="s">
        <v>8219</v>
      </c>
      <c r="G500" t="s">
        <v>8222</v>
      </c>
      <c r="H500" t="s">
        <v>8244</v>
      </c>
      <c r="I500" s="9">
        <v>1324664249</v>
      </c>
      <c r="J500" s="9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35"/>
        <v>4.5999999999999996</v>
      </c>
      <c r="P500" s="17">
        <f t="shared" si="36"/>
        <v>136.09</v>
      </c>
      <c r="Q500" s="13" t="s">
        <v>8307</v>
      </c>
      <c r="R500" t="s">
        <v>8313</v>
      </c>
      <c r="S500" s="18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11" t="s">
        <v>499</v>
      </c>
      <c r="C501" s="3" t="s">
        <v>4608</v>
      </c>
      <c r="D501" s="5">
        <v>20000</v>
      </c>
      <c r="E501" s="7">
        <v>1910</v>
      </c>
      <c r="F501" t="s">
        <v>8219</v>
      </c>
      <c r="G501" t="s">
        <v>8222</v>
      </c>
      <c r="H501" t="s">
        <v>8244</v>
      </c>
      <c r="I501" s="9">
        <v>1255381140</v>
      </c>
      <c r="J501" s="9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35"/>
        <v>9.5500000000000007</v>
      </c>
      <c r="P501" s="17">
        <f t="shared" si="36"/>
        <v>73.459999999999994</v>
      </c>
      <c r="Q501" s="13" t="s">
        <v>8307</v>
      </c>
      <c r="R501" t="s">
        <v>8313</v>
      </c>
      <c r="S501" s="18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11" t="s">
        <v>500</v>
      </c>
      <c r="C502" s="3" t="s">
        <v>4609</v>
      </c>
      <c r="D502" s="5">
        <v>6500</v>
      </c>
      <c r="E502" s="7">
        <v>215</v>
      </c>
      <c r="F502" t="s">
        <v>8219</v>
      </c>
      <c r="G502" t="s">
        <v>8222</v>
      </c>
      <c r="H502" t="s">
        <v>8244</v>
      </c>
      <c r="I502" s="9">
        <v>1273356960</v>
      </c>
      <c r="J502" s="9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35"/>
        <v>3.31</v>
      </c>
      <c r="P502" s="17">
        <f t="shared" si="36"/>
        <v>53.75</v>
      </c>
      <c r="Q502" s="13" t="s">
        <v>8307</v>
      </c>
      <c r="R502" t="s">
        <v>8313</v>
      </c>
      <c r="S502" s="18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11" t="s">
        <v>501</v>
      </c>
      <c r="C503" s="3" t="s">
        <v>4610</v>
      </c>
      <c r="D503" s="5">
        <v>10000</v>
      </c>
      <c r="E503" s="7">
        <v>0</v>
      </c>
      <c r="F503" t="s">
        <v>8219</v>
      </c>
      <c r="G503" t="s">
        <v>8222</v>
      </c>
      <c r="H503" t="s">
        <v>8244</v>
      </c>
      <c r="I503" s="9">
        <v>1310189851</v>
      </c>
      <c r="J503" s="9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35"/>
        <v>0</v>
      </c>
      <c r="P503" s="17" t="str">
        <f t="shared" si="36"/>
        <v>N/A</v>
      </c>
      <c r="Q503" s="13" t="s">
        <v>8307</v>
      </c>
      <c r="R503" t="s">
        <v>8313</v>
      </c>
      <c r="S503" s="18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11" t="s">
        <v>502</v>
      </c>
      <c r="C504" s="3" t="s">
        <v>4611</v>
      </c>
      <c r="D504" s="5">
        <v>20000</v>
      </c>
      <c r="E504" s="7">
        <v>230</v>
      </c>
      <c r="F504" t="s">
        <v>8219</v>
      </c>
      <c r="G504" t="s">
        <v>8222</v>
      </c>
      <c r="H504" t="s">
        <v>8244</v>
      </c>
      <c r="I504" s="9">
        <v>1332073025</v>
      </c>
      <c r="J504" s="9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35"/>
        <v>1.1499999999999999</v>
      </c>
      <c r="P504" s="17">
        <f t="shared" si="36"/>
        <v>57.5</v>
      </c>
      <c r="Q504" s="13" t="s">
        <v>8307</v>
      </c>
      <c r="R504" t="s">
        <v>8313</v>
      </c>
      <c r="S504" s="18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11" t="s">
        <v>503</v>
      </c>
      <c r="C505" s="3" t="s">
        <v>4612</v>
      </c>
      <c r="D505" s="5">
        <v>6500</v>
      </c>
      <c r="E505" s="7">
        <v>114</v>
      </c>
      <c r="F505" t="s">
        <v>8219</v>
      </c>
      <c r="G505" t="s">
        <v>8223</v>
      </c>
      <c r="H505" t="s">
        <v>8245</v>
      </c>
      <c r="I505" s="9">
        <v>1421498303</v>
      </c>
      <c r="J505" s="9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35"/>
        <v>1.75</v>
      </c>
      <c r="P505" s="17">
        <f t="shared" si="36"/>
        <v>12.67</v>
      </c>
      <c r="Q505" s="13" t="s">
        <v>8307</v>
      </c>
      <c r="R505" t="s">
        <v>8313</v>
      </c>
      <c r="S505" s="18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11" t="s">
        <v>504</v>
      </c>
      <c r="C506" s="3" t="s">
        <v>4613</v>
      </c>
      <c r="D506" s="5">
        <v>24500</v>
      </c>
      <c r="E506" s="7">
        <v>335</v>
      </c>
      <c r="F506" t="s">
        <v>8219</v>
      </c>
      <c r="G506" t="s">
        <v>8222</v>
      </c>
      <c r="H506" t="s">
        <v>8244</v>
      </c>
      <c r="I506" s="9">
        <v>1334097387</v>
      </c>
      <c r="J506" s="9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35"/>
        <v>1.37</v>
      </c>
      <c r="P506" s="17">
        <f t="shared" si="36"/>
        <v>67</v>
      </c>
      <c r="Q506" s="13" t="s">
        <v>8307</v>
      </c>
      <c r="R506" t="s">
        <v>8313</v>
      </c>
      <c r="S506" s="18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11" t="s">
        <v>505</v>
      </c>
      <c r="C507" s="3" t="s">
        <v>4614</v>
      </c>
      <c r="D507" s="5">
        <v>12000</v>
      </c>
      <c r="E507" s="7">
        <v>52</v>
      </c>
      <c r="F507" t="s">
        <v>8219</v>
      </c>
      <c r="G507" t="s">
        <v>8222</v>
      </c>
      <c r="H507" t="s">
        <v>8244</v>
      </c>
      <c r="I507" s="9">
        <v>1451010086</v>
      </c>
      <c r="J507" s="9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35"/>
        <v>0.43</v>
      </c>
      <c r="P507" s="17">
        <f t="shared" si="36"/>
        <v>3.71</v>
      </c>
      <c r="Q507" s="13" t="s">
        <v>8307</v>
      </c>
      <c r="R507" t="s">
        <v>8313</v>
      </c>
      <c r="S507" s="18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11" t="s">
        <v>506</v>
      </c>
      <c r="C508" s="3" t="s">
        <v>4615</v>
      </c>
      <c r="D508" s="5">
        <v>200000</v>
      </c>
      <c r="E508" s="7">
        <v>250</v>
      </c>
      <c r="F508" t="s">
        <v>8219</v>
      </c>
      <c r="G508" t="s">
        <v>8222</v>
      </c>
      <c r="H508" t="s">
        <v>8244</v>
      </c>
      <c r="I508" s="9">
        <v>1376140520</v>
      </c>
      <c r="J508" s="9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35"/>
        <v>0.13</v>
      </c>
      <c r="P508" s="17">
        <f t="shared" si="36"/>
        <v>250</v>
      </c>
      <c r="Q508" s="13" t="s">
        <v>8307</v>
      </c>
      <c r="R508" t="s">
        <v>8313</v>
      </c>
      <c r="S508" s="18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11" t="s">
        <v>507</v>
      </c>
      <c r="C509" s="3" t="s">
        <v>4616</v>
      </c>
      <c r="D509" s="5">
        <v>20000</v>
      </c>
      <c r="E509" s="7">
        <v>640</v>
      </c>
      <c r="F509" t="s">
        <v>8219</v>
      </c>
      <c r="G509" t="s">
        <v>8222</v>
      </c>
      <c r="H509" t="s">
        <v>8244</v>
      </c>
      <c r="I509" s="9">
        <v>1350687657</v>
      </c>
      <c r="J509" s="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35"/>
        <v>3.2</v>
      </c>
      <c r="P509" s="17">
        <f t="shared" si="36"/>
        <v>64</v>
      </c>
      <c r="Q509" s="13" t="s">
        <v>8307</v>
      </c>
      <c r="R509" t="s">
        <v>8313</v>
      </c>
      <c r="S509" s="18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11" t="s">
        <v>508</v>
      </c>
      <c r="C510" s="3" t="s">
        <v>4617</v>
      </c>
      <c r="D510" s="5">
        <v>50000</v>
      </c>
      <c r="E510" s="7">
        <v>400</v>
      </c>
      <c r="F510" t="s">
        <v>8219</v>
      </c>
      <c r="G510" t="s">
        <v>8222</v>
      </c>
      <c r="H510" t="s">
        <v>8244</v>
      </c>
      <c r="I510" s="9">
        <v>1337955240</v>
      </c>
      <c r="J510" s="9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35"/>
        <v>0.8</v>
      </c>
      <c r="P510" s="17">
        <f t="shared" si="36"/>
        <v>133.33000000000001</v>
      </c>
      <c r="Q510" s="13" t="s">
        <v>8307</v>
      </c>
      <c r="R510" t="s">
        <v>8313</v>
      </c>
      <c r="S510" s="18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11" t="s">
        <v>509</v>
      </c>
      <c r="C511" s="3" t="s">
        <v>4618</v>
      </c>
      <c r="D511" s="5">
        <v>5000</v>
      </c>
      <c r="E511" s="7">
        <v>10</v>
      </c>
      <c r="F511" t="s">
        <v>8219</v>
      </c>
      <c r="G511" t="s">
        <v>8223</v>
      </c>
      <c r="H511" t="s">
        <v>8245</v>
      </c>
      <c r="I511" s="9">
        <v>1435504170</v>
      </c>
      <c r="J511" s="9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35"/>
        <v>0.2</v>
      </c>
      <c r="P511" s="17">
        <f t="shared" si="36"/>
        <v>10</v>
      </c>
      <c r="Q511" s="13" t="s">
        <v>8307</v>
      </c>
      <c r="R511" t="s">
        <v>8313</v>
      </c>
      <c r="S511" s="18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11" t="s">
        <v>510</v>
      </c>
      <c r="C512" s="3" t="s">
        <v>4619</v>
      </c>
      <c r="D512" s="5">
        <v>14000</v>
      </c>
      <c r="E512" s="7">
        <v>0</v>
      </c>
      <c r="F512" t="s">
        <v>8219</v>
      </c>
      <c r="G512" t="s">
        <v>8222</v>
      </c>
      <c r="H512" t="s">
        <v>8244</v>
      </c>
      <c r="I512" s="9">
        <v>1456805639</v>
      </c>
      <c r="J512" s="9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35"/>
        <v>0</v>
      </c>
      <c r="P512" s="17" t="str">
        <f t="shared" si="36"/>
        <v>N/A</v>
      </c>
      <c r="Q512" s="13" t="s">
        <v>8307</v>
      </c>
      <c r="R512" t="s">
        <v>8313</v>
      </c>
      <c r="S512" s="18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11" t="s">
        <v>511</v>
      </c>
      <c r="C513" s="3" t="s">
        <v>4620</v>
      </c>
      <c r="D513" s="5">
        <v>5000</v>
      </c>
      <c r="E513" s="7">
        <v>150</v>
      </c>
      <c r="F513" t="s">
        <v>8219</v>
      </c>
      <c r="G513" t="s">
        <v>8222</v>
      </c>
      <c r="H513" t="s">
        <v>8244</v>
      </c>
      <c r="I513" s="9">
        <v>1365228982</v>
      </c>
      <c r="J513" s="9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35"/>
        <v>3</v>
      </c>
      <c r="P513" s="17">
        <f t="shared" si="36"/>
        <v>30</v>
      </c>
      <c r="Q513" s="13" t="s">
        <v>8307</v>
      </c>
      <c r="R513" t="s">
        <v>8313</v>
      </c>
      <c r="S513" s="18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11" t="s">
        <v>512</v>
      </c>
      <c r="C514" s="3" t="s">
        <v>4621</v>
      </c>
      <c r="D514" s="5">
        <v>8000</v>
      </c>
      <c r="E514" s="7">
        <v>11</v>
      </c>
      <c r="F514" t="s">
        <v>8219</v>
      </c>
      <c r="G514" t="s">
        <v>8222</v>
      </c>
      <c r="H514" t="s">
        <v>8244</v>
      </c>
      <c r="I514" s="9">
        <v>1479667727</v>
      </c>
      <c r="J514" s="9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si="35"/>
        <v>0.14000000000000001</v>
      </c>
      <c r="P514" s="17">
        <f t="shared" si="36"/>
        <v>5.5</v>
      </c>
      <c r="Q514" s="13" t="s">
        <v>8307</v>
      </c>
      <c r="R514" t="s">
        <v>8313</v>
      </c>
      <c r="S514" s="18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11" t="s">
        <v>513</v>
      </c>
      <c r="C515" s="3" t="s">
        <v>4622</v>
      </c>
      <c r="D515" s="5">
        <v>50000</v>
      </c>
      <c r="E515" s="7">
        <v>6962</v>
      </c>
      <c r="F515" t="s">
        <v>8219</v>
      </c>
      <c r="G515" t="s">
        <v>8222</v>
      </c>
      <c r="H515" t="s">
        <v>8244</v>
      </c>
      <c r="I515" s="9">
        <v>1471244400</v>
      </c>
      <c r="J515" s="9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ref="O515:O578" si="40">IFERROR(ROUND(E515/D515*100,2),0)</f>
        <v>13.92</v>
      </c>
      <c r="P515" s="17">
        <f t="shared" ref="P515:P578" si="41">IFERROR(ROUND(E515/L515,2),"N/A")</f>
        <v>102.38</v>
      </c>
      <c r="Q515" s="13" t="s">
        <v>8307</v>
      </c>
      <c r="R515" t="s">
        <v>8313</v>
      </c>
      <c r="S515" s="18">
        <f t="shared" ref="S515:S578" si="42">(((J515/60)/60)/24)+DATE(1970,1,1)</f>
        <v>42552.653993055559</v>
      </c>
      <c r="T515" s="1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11" t="s">
        <v>514</v>
      </c>
      <c r="C516" s="3" t="s">
        <v>4623</v>
      </c>
      <c r="D516" s="5">
        <v>1500</v>
      </c>
      <c r="E516" s="7">
        <v>50</v>
      </c>
      <c r="F516" t="s">
        <v>8219</v>
      </c>
      <c r="G516" t="s">
        <v>8227</v>
      </c>
      <c r="H516" t="s">
        <v>8249</v>
      </c>
      <c r="I516" s="9">
        <v>1407595447</v>
      </c>
      <c r="J516" s="9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40"/>
        <v>3.33</v>
      </c>
      <c r="P516" s="17">
        <f t="shared" si="41"/>
        <v>16.670000000000002</v>
      </c>
      <c r="Q516" s="13" t="s">
        <v>8307</v>
      </c>
      <c r="R516" t="s">
        <v>8313</v>
      </c>
      <c r="S516" s="18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11" t="s">
        <v>515</v>
      </c>
      <c r="C517" s="3" t="s">
        <v>4624</v>
      </c>
      <c r="D517" s="5">
        <v>97000</v>
      </c>
      <c r="E517" s="7">
        <v>24651</v>
      </c>
      <c r="F517" t="s">
        <v>8219</v>
      </c>
      <c r="G517" t="s">
        <v>8222</v>
      </c>
      <c r="H517" t="s">
        <v>8244</v>
      </c>
      <c r="I517" s="9">
        <v>1451389601</v>
      </c>
      <c r="J517" s="9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40"/>
        <v>25.41</v>
      </c>
      <c r="P517" s="17">
        <f t="shared" si="41"/>
        <v>725.03</v>
      </c>
      <c r="Q517" s="13" t="s">
        <v>8307</v>
      </c>
      <c r="R517" t="s">
        <v>8313</v>
      </c>
      <c r="S517" s="18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11" t="s">
        <v>516</v>
      </c>
      <c r="C518" s="3" t="s">
        <v>4625</v>
      </c>
      <c r="D518" s="5">
        <v>5000</v>
      </c>
      <c r="E518" s="7">
        <v>0</v>
      </c>
      <c r="F518" t="s">
        <v>8219</v>
      </c>
      <c r="G518" t="s">
        <v>8223</v>
      </c>
      <c r="H518" t="s">
        <v>8245</v>
      </c>
      <c r="I518" s="9">
        <v>1432752080</v>
      </c>
      <c r="J518" s="9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40"/>
        <v>0</v>
      </c>
      <c r="P518" s="17" t="str">
        <f t="shared" si="41"/>
        <v>N/A</v>
      </c>
      <c r="Q518" s="13" t="s">
        <v>8307</v>
      </c>
      <c r="R518" t="s">
        <v>8313</v>
      </c>
      <c r="S518" s="18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11" t="s">
        <v>517</v>
      </c>
      <c r="C519" s="3" t="s">
        <v>4626</v>
      </c>
      <c r="D519" s="5">
        <v>15000</v>
      </c>
      <c r="E519" s="7">
        <v>205</v>
      </c>
      <c r="F519" t="s">
        <v>8219</v>
      </c>
      <c r="G519" t="s">
        <v>8222</v>
      </c>
      <c r="H519" t="s">
        <v>8244</v>
      </c>
      <c r="I519" s="9">
        <v>1486046761</v>
      </c>
      <c r="J519" s="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40"/>
        <v>1.37</v>
      </c>
      <c r="P519" s="17">
        <f t="shared" si="41"/>
        <v>68.33</v>
      </c>
      <c r="Q519" s="13" t="s">
        <v>8307</v>
      </c>
      <c r="R519" t="s">
        <v>8313</v>
      </c>
      <c r="S519" s="18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11" t="s">
        <v>518</v>
      </c>
      <c r="C520" s="3" t="s">
        <v>4627</v>
      </c>
      <c r="D520" s="5">
        <v>7175</v>
      </c>
      <c r="E520" s="7">
        <v>0</v>
      </c>
      <c r="F520" t="s">
        <v>8219</v>
      </c>
      <c r="G520" t="s">
        <v>8222</v>
      </c>
      <c r="H520" t="s">
        <v>8244</v>
      </c>
      <c r="I520" s="9">
        <v>1441550760</v>
      </c>
      <c r="J520" s="9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40"/>
        <v>0</v>
      </c>
      <c r="P520" s="17" t="str">
        <f t="shared" si="41"/>
        <v>N/A</v>
      </c>
      <c r="Q520" s="13" t="s">
        <v>8307</v>
      </c>
      <c r="R520" t="s">
        <v>8313</v>
      </c>
      <c r="S520" s="18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11" t="s">
        <v>519</v>
      </c>
      <c r="C521" s="3" t="s">
        <v>4628</v>
      </c>
      <c r="D521" s="5">
        <v>12001</v>
      </c>
      <c r="E521" s="7">
        <v>2746</v>
      </c>
      <c r="F521" t="s">
        <v>8219</v>
      </c>
      <c r="G521" t="s">
        <v>8222</v>
      </c>
      <c r="H521" t="s">
        <v>8244</v>
      </c>
      <c r="I521" s="9">
        <v>1354699421</v>
      </c>
      <c r="J521" s="9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40"/>
        <v>22.88</v>
      </c>
      <c r="P521" s="17">
        <f t="shared" si="41"/>
        <v>39.229999999999997</v>
      </c>
      <c r="Q521" s="13" t="s">
        <v>8307</v>
      </c>
      <c r="R521" t="s">
        <v>8313</v>
      </c>
      <c r="S521" s="18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11" t="s">
        <v>520</v>
      </c>
      <c r="C522" s="3" t="s">
        <v>4629</v>
      </c>
      <c r="D522" s="5">
        <v>5000</v>
      </c>
      <c r="E522" s="7">
        <v>5105</v>
      </c>
      <c r="F522" t="s">
        <v>8217</v>
      </c>
      <c r="G522" t="s">
        <v>8223</v>
      </c>
      <c r="H522" t="s">
        <v>8245</v>
      </c>
      <c r="I522" s="9">
        <v>1449766261</v>
      </c>
      <c r="J522" s="9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40"/>
        <v>102.1</v>
      </c>
      <c r="P522" s="17">
        <f t="shared" si="41"/>
        <v>150.15</v>
      </c>
      <c r="Q522" s="13" t="s">
        <v>8314</v>
      </c>
      <c r="R522" t="s">
        <v>8315</v>
      </c>
      <c r="S522" s="18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11" t="s">
        <v>521</v>
      </c>
      <c r="C523" s="3" t="s">
        <v>4630</v>
      </c>
      <c r="D523" s="5">
        <v>5000</v>
      </c>
      <c r="E523" s="7">
        <v>5232</v>
      </c>
      <c r="F523" t="s">
        <v>8217</v>
      </c>
      <c r="G523" t="s">
        <v>8222</v>
      </c>
      <c r="H523" t="s">
        <v>8244</v>
      </c>
      <c r="I523" s="9">
        <v>1477976340</v>
      </c>
      <c r="J523" s="9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40"/>
        <v>104.64</v>
      </c>
      <c r="P523" s="17">
        <f t="shared" si="41"/>
        <v>93.43</v>
      </c>
      <c r="Q523" s="13" t="s">
        <v>8314</v>
      </c>
      <c r="R523" t="s">
        <v>8315</v>
      </c>
      <c r="S523" s="18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11" t="s">
        <v>522</v>
      </c>
      <c r="C524" s="3" t="s">
        <v>4631</v>
      </c>
      <c r="D524" s="5">
        <v>3000</v>
      </c>
      <c r="E524" s="7">
        <v>3440</v>
      </c>
      <c r="F524" t="s">
        <v>8217</v>
      </c>
      <c r="G524" t="s">
        <v>8222</v>
      </c>
      <c r="H524" t="s">
        <v>8244</v>
      </c>
      <c r="I524" s="9">
        <v>1458518325</v>
      </c>
      <c r="J524" s="9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40"/>
        <v>114.67</v>
      </c>
      <c r="P524" s="17">
        <f t="shared" si="41"/>
        <v>110.97</v>
      </c>
      <c r="Q524" s="13" t="s">
        <v>8314</v>
      </c>
      <c r="R524" t="s">
        <v>8315</v>
      </c>
      <c r="S524" s="18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11" t="s">
        <v>523</v>
      </c>
      <c r="C525" s="3" t="s">
        <v>4632</v>
      </c>
      <c r="D525" s="5">
        <v>5000</v>
      </c>
      <c r="E525" s="7">
        <v>6030</v>
      </c>
      <c r="F525" t="s">
        <v>8217</v>
      </c>
      <c r="G525" t="s">
        <v>8222</v>
      </c>
      <c r="H525" t="s">
        <v>8244</v>
      </c>
      <c r="I525" s="9">
        <v>1442805076</v>
      </c>
      <c r="J525" s="9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40"/>
        <v>120.6</v>
      </c>
      <c r="P525" s="17">
        <f t="shared" si="41"/>
        <v>71.790000000000006</v>
      </c>
      <c r="Q525" s="13" t="s">
        <v>8314</v>
      </c>
      <c r="R525" t="s">
        <v>8315</v>
      </c>
      <c r="S525" s="18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11" t="s">
        <v>524</v>
      </c>
      <c r="C526" s="3" t="s">
        <v>4633</v>
      </c>
      <c r="D526" s="5">
        <v>3500</v>
      </c>
      <c r="E526" s="7">
        <v>3803.55</v>
      </c>
      <c r="F526" t="s">
        <v>8217</v>
      </c>
      <c r="G526" t="s">
        <v>8223</v>
      </c>
      <c r="H526" t="s">
        <v>8245</v>
      </c>
      <c r="I526" s="9">
        <v>1464801169</v>
      </c>
      <c r="J526" s="9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40"/>
        <v>108.67</v>
      </c>
      <c r="P526" s="17">
        <f t="shared" si="41"/>
        <v>29.26</v>
      </c>
      <c r="Q526" s="13" t="s">
        <v>8314</v>
      </c>
      <c r="R526" t="s">
        <v>8315</v>
      </c>
      <c r="S526" s="18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11" t="s">
        <v>525</v>
      </c>
      <c r="C527" s="3" t="s">
        <v>4634</v>
      </c>
      <c r="D527" s="5">
        <v>12000</v>
      </c>
      <c r="E527" s="7">
        <v>12000</v>
      </c>
      <c r="F527" t="s">
        <v>8217</v>
      </c>
      <c r="G527" t="s">
        <v>8222</v>
      </c>
      <c r="H527" t="s">
        <v>8244</v>
      </c>
      <c r="I527" s="9">
        <v>1410601041</v>
      </c>
      <c r="J527" s="9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40"/>
        <v>100</v>
      </c>
      <c r="P527" s="17">
        <f t="shared" si="41"/>
        <v>1000</v>
      </c>
      <c r="Q527" s="13" t="s">
        <v>8314</v>
      </c>
      <c r="R527" t="s">
        <v>8315</v>
      </c>
      <c r="S527" s="18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11" t="s">
        <v>526</v>
      </c>
      <c r="C528" s="3" t="s">
        <v>4635</v>
      </c>
      <c r="D528" s="5">
        <v>1500</v>
      </c>
      <c r="E528" s="7">
        <v>1710</v>
      </c>
      <c r="F528" t="s">
        <v>8217</v>
      </c>
      <c r="G528" t="s">
        <v>8223</v>
      </c>
      <c r="H528" t="s">
        <v>8245</v>
      </c>
      <c r="I528" s="9">
        <v>1438966800</v>
      </c>
      <c r="J528" s="9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40"/>
        <v>114</v>
      </c>
      <c r="P528" s="17">
        <f t="shared" si="41"/>
        <v>74.349999999999994</v>
      </c>
      <c r="Q528" s="13" t="s">
        <v>8314</v>
      </c>
      <c r="R528" t="s">
        <v>8315</v>
      </c>
      <c r="S528" s="18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11" t="s">
        <v>527</v>
      </c>
      <c r="C529" s="3" t="s">
        <v>4636</v>
      </c>
      <c r="D529" s="5">
        <v>10000</v>
      </c>
      <c r="E529" s="7">
        <v>10085</v>
      </c>
      <c r="F529" t="s">
        <v>8217</v>
      </c>
      <c r="G529" t="s">
        <v>8222</v>
      </c>
      <c r="H529" t="s">
        <v>8244</v>
      </c>
      <c r="I529" s="9">
        <v>1487347500</v>
      </c>
      <c r="J529" s="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40"/>
        <v>100.85</v>
      </c>
      <c r="P529" s="17">
        <f t="shared" si="41"/>
        <v>63.83</v>
      </c>
      <c r="Q529" s="13" t="s">
        <v>8314</v>
      </c>
      <c r="R529" t="s">
        <v>8315</v>
      </c>
      <c r="S529" s="18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11" t="s">
        <v>528</v>
      </c>
      <c r="C530" s="3" t="s">
        <v>4637</v>
      </c>
      <c r="D530" s="5">
        <v>1150</v>
      </c>
      <c r="E530" s="7">
        <v>1330</v>
      </c>
      <c r="F530" t="s">
        <v>8217</v>
      </c>
      <c r="G530" t="s">
        <v>8222</v>
      </c>
      <c r="H530" t="s">
        <v>8244</v>
      </c>
      <c r="I530" s="9">
        <v>1434921600</v>
      </c>
      <c r="J530" s="9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40"/>
        <v>115.65</v>
      </c>
      <c r="P530" s="17">
        <f t="shared" si="41"/>
        <v>44.33</v>
      </c>
      <c r="Q530" s="13" t="s">
        <v>8314</v>
      </c>
      <c r="R530" t="s">
        <v>8315</v>
      </c>
      <c r="S530" s="18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11" t="s">
        <v>529</v>
      </c>
      <c r="C531" s="3" t="s">
        <v>4638</v>
      </c>
      <c r="D531" s="5">
        <v>1200</v>
      </c>
      <c r="E531" s="7">
        <v>1565</v>
      </c>
      <c r="F531" t="s">
        <v>8217</v>
      </c>
      <c r="G531" t="s">
        <v>8227</v>
      </c>
      <c r="H531" t="s">
        <v>8249</v>
      </c>
      <c r="I531" s="9">
        <v>1484110800</v>
      </c>
      <c r="J531" s="9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40"/>
        <v>130.41999999999999</v>
      </c>
      <c r="P531" s="17">
        <f t="shared" si="41"/>
        <v>86.94</v>
      </c>
      <c r="Q531" s="13" t="s">
        <v>8314</v>
      </c>
      <c r="R531" t="s">
        <v>8315</v>
      </c>
      <c r="S531" s="18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11" t="s">
        <v>530</v>
      </c>
      <c r="C532" s="3" t="s">
        <v>4639</v>
      </c>
      <c r="D532" s="5">
        <v>3405</v>
      </c>
      <c r="E532" s="7">
        <v>3670</v>
      </c>
      <c r="F532" t="s">
        <v>8217</v>
      </c>
      <c r="G532" t="s">
        <v>8222</v>
      </c>
      <c r="H532" t="s">
        <v>8244</v>
      </c>
      <c r="I532" s="9">
        <v>1435111200</v>
      </c>
      <c r="J532" s="9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40"/>
        <v>107.78</v>
      </c>
      <c r="P532" s="17">
        <f t="shared" si="41"/>
        <v>126.55</v>
      </c>
      <c r="Q532" s="13" t="s">
        <v>8314</v>
      </c>
      <c r="R532" t="s">
        <v>8315</v>
      </c>
      <c r="S532" s="18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11" t="s">
        <v>531</v>
      </c>
      <c r="C533" s="3" t="s">
        <v>4640</v>
      </c>
      <c r="D533" s="5">
        <v>4000</v>
      </c>
      <c r="E533" s="7">
        <v>4000</v>
      </c>
      <c r="F533" t="s">
        <v>8217</v>
      </c>
      <c r="G533" t="s">
        <v>8222</v>
      </c>
      <c r="H533" t="s">
        <v>8244</v>
      </c>
      <c r="I533" s="9">
        <v>1481957940</v>
      </c>
      <c r="J533" s="9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40"/>
        <v>100</v>
      </c>
      <c r="P533" s="17">
        <f t="shared" si="41"/>
        <v>129.03</v>
      </c>
      <c r="Q533" s="13" t="s">
        <v>8314</v>
      </c>
      <c r="R533" t="s">
        <v>8315</v>
      </c>
      <c r="S533" s="18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11" t="s">
        <v>532</v>
      </c>
      <c r="C534" s="3" t="s">
        <v>4641</v>
      </c>
      <c r="D534" s="5">
        <v>10000</v>
      </c>
      <c r="E534" s="7">
        <v>12325</v>
      </c>
      <c r="F534" t="s">
        <v>8217</v>
      </c>
      <c r="G534" t="s">
        <v>8222</v>
      </c>
      <c r="H534" t="s">
        <v>8244</v>
      </c>
      <c r="I534" s="9">
        <v>1463098208</v>
      </c>
      <c r="J534" s="9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40"/>
        <v>123.25</v>
      </c>
      <c r="P534" s="17">
        <f t="shared" si="41"/>
        <v>71.239999999999995</v>
      </c>
      <c r="Q534" s="13" t="s">
        <v>8314</v>
      </c>
      <c r="R534" t="s">
        <v>8315</v>
      </c>
      <c r="S534" s="18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11" t="s">
        <v>533</v>
      </c>
      <c r="C535" s="3" t="s">
        <v>4642</v>
      </c>
      <c r="D535" s="5">
        <v>2000</v>
      </c>
      <c r="E535" s="7">
        <v>2004</v>
      </c>
      <c r="F535" t="s">
        <v>8217</v>
      </c>
      <c r="G535" t="s">
        <v>8223</v>
      </c>
      <c r="H535" t="s">
        <v>8245</v>
      </c>
      <c r="I535" s="9">
        <v>1463394365</v>
      </c>
      <c r="J535" s="9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40"/>
        <v>100.2</v>
      </c>
      <c r="P535" s="17">
        <f t="shared" si="41"/>
        <v>117.88</v>
      </c>
      <c r="Q535" s="13" t="s">
        <v>8314</v>
      </c>
      <c r="R535" t="s">
        <v>8315</v>
      </c>
      <c r="S535" s="18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11" t="s">
        <v>534</v>
      </c>
      <c r="C536" s="3" t="s">
        <v>4643</v>
      </c>
      <c r="D536" s="5">
        <v>15000</v>
      </c>
      <c r="E536" s="7">
        <v>15700</v>
      </c>
      <c r="F536" t="s">
        <v>8217</v>
      </c>
      <c r="G536" t="s">
        <v>8232</v>
      </c>
      <c r="H536" t="s">
        <v>8252</v>
      </c>
      <c r="I536" s="9">
        <v>1446418800</v>
      </c>
      <c r="J536" s="9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40"/>
        <v>104.67</v>
      </c>
      <c r="P536" s="17">
        <f t="shared" si="41"/>
        <v>327.08</v>
      </c>
      <c r="Q536" s="13" t="s">
        <v>8314</v>
      </c>
      <c r="R536" t="s">
        <v>8315</v>
      </c>
      <c r="S536" s="18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11" t="s">
        <v>535</v>
      </c>
      <c r="C537" s="3" t="s">
        <v>4644</v>
      </c>
      <c r="D537" s="5">
        <v>2000</v>
      </c>
      <c r="E537" s="7">
        <v>2050</v>
      </c>
      <c r="F537" t="s">
        <v>8217</v>
      </c>
      <c r="G537" t="s">
        <v>8223</v>
      </c>
      <c r="H537" t="s">
        <v>8245</v>
      </c>
      <c r="I537" s="9">
        <v>1483707905</v>
      </c>
      <c r="J537" s="9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40"/>
        <v>102.5</v>
      </c>
      <c r="P537" s="17">
        <f t="shared" si="41"/>
        <v>34.75</v>
      </c>
      <c r="Q537" s="13" t="s">
        <v>8314</v>
      </c>
      <c r="R537" t="s">
        <v>8315</v>
      </c>
      <c r="S537" s="18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11" t="s">
        <v>536</v>
      </c>
      <c r="C538" s="3" t="s">
        <v>4645</v>
      </c>
      <c r="D538" s="5">
        <v>3300</v>
      </c>
      <c r="E538" s="7">
        <v>3902.5</v>
      </c>
      <c r="F538" t="s">
        <v>8217</v>
      </c>
      <c r="G538" t="s">
        <v>8223</v>
      </c>
      <c r="H538" t="s">
        <v>8245</v>
      </c>
      <c r="I538" s="9">
        <v>1438624800</v>
      </c>
      <c r="J538" s="9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40"/>
        <v>118.26</v>
      </c>
      <c r="P538" s="17">
        <f t="shared" si="41"/>
        <v>100.06</v>
      </c>
      <c r="Q538" s="13" t="s">
        <v>8314</v>
      </c>
      <c r="R538" t="s">
        <v>8315</v>
      </c>
      <c r="S538" s="18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11" t="s">
        <v>537</v>
      </c>
      <c r="C539" s="3" t="s">
        <v>4646</v>
      </c>
      <c r="D539" s="5">
        <v>2000</v>
      </c>
      <c r="E539" s="7">
        <v>2410</v>
      </c>
      <c r="F539" t="s">
        <v>8217</v>
      </c>
      <c r="G539" t="s">
        <v>8222</v>
      </c>
      <c r="H539" t="s">
        <v>8244</v>
      </c>
      <c r="I539" s="9">
        <v>1446665191</v>
      </c>
      <c r="J539" s="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40"/>
        <v>120.5</v>
      </c>
      <c r="P539" s="17">
        <f t="shared" si="41"/>
        <v>40.85</v>
      </c>
      <c r="Q539" s="13" t="s">
        <v>8314</v>
      </c>
      <c r="R539" t="s">
        <v>8315</v>
      </c>
      <c r="S539" s="18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11" t="s">
        <v>538</v>
      </c>
      <c r="C540" s="3" t="s">
        <v>4647</v>
      </c>
      <c r="D540" s="5">
        <v>5000</v>
      </c>
      <c r="E540" s="7">
        <v>15121</v>
      </c>
      <c r="F540" t="s">
        <v>8217</v>
      </c>
      <c r="G540" t="s">
        <v>8222</v>
      </c>
      <c r="H540" t="s">
        <v>8244</v>
      </c>
      <c r="I540" s="9">
        <v>1463166263</v>
      </c>
      <c r="J540" s="9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40"/>
        <v>302.42</v>
      </c>
      <c r="P540" s="17">
        <f t="shared" si="41"/>
        <v>252.02</v>
      </c>
      <c r="Q540" s="13" t="s">
        <v>8314</v>
      </c>
      <c r="R540" t="s">
        <v>8315</v>
      </c>
      <c r="S540" s="18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11" t="s">
        <v>539</v>
      </c>
      <c r="C541" s="3" t="s">
        <v>4648</v>
      </c>
      <c r="D541" s="5">
        <v>500</v>
      </c>
      <c r="E541" s="7">
        <v>503.22</v>
      </c>
      <c r="F541" t="s">
        <v>8217</v>
      </c>
      <c r="G541" t="s">
        <v>8223</v>
      </c>
      <c r="H541" t="s">
        <v>8245</v>
      </c>
      <c r="I541" s="9">
        <v>1467681107</v>
      </c>
      <c r="J541" s="9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40"/>
        <v>100.64</v>
      </c>
      <c r="P541" s="17">
        <f t="shared" si="41"/>
        <v>25.16</v>
      </c>
      <c r="Q541" s="13" t="s">
        <v>8314</v>
      </c>
      <c r="R541" t="s">
        <v>8315</v>
      </c>
      <c r="S541" s="18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11" t="s">
        <v>540</v>
      </c>
      <c r="C542" s="3" t="s">
        <v>4649</v>
      </c>
      <c r="D542" s="5">
        <v>15000</v>
      </c>
      <c r="E542" s="7">
        <v>1</v>
      </c>
      <c r="F542" t="s">
        <v>8219</v>
      </c>
      <c r="G542" t="s">
        <v>8222</v>
      </c>
      <c r="H542" t="s">
        <v>8244</v>
      </c>
      <c r="I542" s="9">
        <v>1423078606</v>
      </c>
      <c r="J542" s="9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40"/>
        <v>0.01</v>
      </c>
      <c r="P542" s="17">
        <f t="shared" si="41"/>
        <v>1</v>
      </c>
      <c r="Q542" s="13" t="s">
        <v>8316</v>
      </c>
      <c r="R542" t="s">
        <v>8317</v>
      </c>
      <c r="S542" s="18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11" t="s">
        <v>541</v>
      </c>
      <c r="C543" s="3" t="s">
        <v>4650</v>
      </c>
      <c r="D543" s="5">
        <v>4500</v>
      </c>
      <c r="E543" s="7">
        <v>25</v>
      </c>
      <c r="F543" t="s">
        <v>8219</v>
      </c>
      <c r="G543" t="s">
        <v>8222</v>
      </c>
      <c r="H543" t="s">
        <v>8244</v>
      </c>
      <c r="I543" s="9">
        <v>1446080834</v>
      </c>
      <c r="J543" s="9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40"/>
        <v>0.56000000000000005</v>
      </c>
      <c r="P543" s="17">
        <f t="shared" si="41"/>
        <v>25</v>
      </c>
      <c r="Q543" s="13" t="s">
        <v>8316</v>
      </c>
      <c r="R543" t="s">
        <v>8317</v>
      </c>
      <c r="S543" s="18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11" t="s">
        <v>542</v>
      </c>
      <c r="C544" s="3" t="s">
        <v>4651</v>
      </c>
      <c r="D544" s="5">
        <v>250000</v>
      </c>
      <c r="E544" s="7">
        <v>1</v>
      </c>
      <c r="F544" t="s">
        <v>8219</v>
      </c>
      <c r="G544" t="s">
        <v>8222</v>
      </c>
      <c r="H544" t="s">
        <v>8244</v>
      </c>
      <c r="I544" s="9">
        <v>1462293716</v>
      </c>
      <c r="J544" s="9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40"/>
        <v>0</v>
      </c>
      <c r="P544" s="17">
        <f t="shared" si="41"/>
        <v>1</v>
      </c>
      <c r="Q544" s="13" t="s">
        <v>8316</v>
      </c>
      <c r="R544" t="s">
        <v>8317</v>
      </c>
      <c r="S544" s="18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11" t="s">
        <v>543</v>
      </c>
      <c r="C545" s="3" t="s">
        <v>4652</v>
      </c>
      <c r="D545" s="5">
        <v>22000</v>
      </c>
      <c r="E545" s="7">
        <v>70</v>
      </c>
      <c r="F545" t="s">
        <v>8219</v>
      </c>
      <c r="G545" t="s">
        <v>8224</v>
      </c>
      <c r="H545" t="s">
        <v>8246</v>
      </c>
      <c r="I545" s="9">
        <v>1414807962</v>
      </c>
      <c r="J545" s="9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40"/>
        <v>0.32</v>
      </c>
      <c r="P545" s="17">
        <f t="shared" si="41"/>
        <v>35</v>
      </c>
      <c r="Q545" s="13" t="s">
        <v>8316</v>
      </c>
      <c r="R545" t="s">
        <v>8317</v>
      </c>
      <c r="S545" s="18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11" t="s">
        <v>544</v>
      </c>
      <c r="C546" s="3" t="s">
        <v>4653</v>
      </c>
      <c r="D546" s="5">
        <v>500</v>
      </c>
      <c r="E546" s="7">
        <v>6</v>
      </c>
      <c r="F546" t="s">
        <v>8219</v>
      </c>
      <c r="G546" t="s">
        <v>8222</v>
      </c>
      <c r="H546" t="s">
        <v>8244</v>
      </c>
      <c r="I546" s="9">
        <v>1467647160</v>
      </c>
      <c r="J546" s="9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40"/>
        <v>1.2</v>
      </c>
      <c r="P546" s="17">
        <f t="shared" si="41"/>
        <v>3</v>
      </c>
      <c r="Q546" s="13" t="s">
        <v>8316</v>
      </c>
      <c r="R546" t="s">
        <v>8317</v>
      </c>
      <c r="S546" s="18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11" t="s">
        <v>545</v>
      </c>
      <c r="C547" s="3" t="s">
        <v>4654</v>
      </c>
      <c r="D547" s="5">
        <v>50000</v>
      </c>
      <c r="E547" s="7">
        <v>13692</v>
      </c>
      <c r="F547" t="s">
        <v>8219</v>
      </c>
      <c r="G547" t="s">
        <v>8228</v>
      </c>
      <c r="H547" t="s">
        <v>8247</v>
      </c>
      <c r="I547" s="9">
        <v>1447600389</v>
      </c>
      <c r="J547" s="9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40"/>
        <v>27.38</v>
      </c>
      <c r="P547" s="17">
        <f t="shared" si="41"/>
        <v>402.71</v>
      </c>
      <c r="Q547" s="13" t="s">
        <v>8316</v>
      </c>
      <c r="R547" t="s">
        <v>8317</v>
      </c>
      <c r="S547" s="18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11" t="s">
        <v>546</v>
      </c>
      <c r="C548" s="3" t="s">
        <v>4655</v>
      </c>
      <c r="D548" s="5">
        <v>60000</v>
      </c>
      <c r="E548" s="7">
        <v>52</v>
      </c>
      <c r="F548" t="s">
        <v>8219</v>
      </c>
      <c r="G548" t="s">
        <v>8222</v>
      </c>
      <c r="H548" t="s">
        <v>8244</v>
      </c>
      <c r="I548" s="9">
        <v>1445097715</v>
      </c>
      <c r="J548" s="9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40"/>
        <v>0.09</v>
      </c>
      <c r="P548" s="17">
        <f t="shared" si="41"/>
        <v>26</v>
      </c>
      <c r="Q548" s="13" t="s">
        <v>8316</v>
      </c>
      <c r="R548" t="s">
        <v>8317</v>
      </c>
      <c r="S548" s="18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11" t="s">
        <v>547</v>
      </c>
      <c r="C549" s="3" t="s">
        <v>4656</v>
      </c>
      <c r="D549" s="5">
        <v>7500</v>
      </c>
      <c r="E549" s="7">
        <v>0</v>
      </c>
      <c r="F549" t="s">
        <v>8219</v>
      </c>
      <c r="G549" t="s">
        <v>8223</v>
      </c>
      <c r="H549" t="s">
        <v>8245</v>
      </c>
      <c r="I549" s="9">
        <v>1455122564</v>
      </c>
      <c r="J549" s="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40"/>
        <v>0</v>
      </c>
      <c r="P549" s="17" t="str">
        <f t="shared" si="41"/>
        <v>N/A</v>
      </c>
      <c r="Q549" s="13" t="s">
        <v>8316</v>
      </c>
      <c r="R549" t="s">
        <v>8317</v>
      </c>
      <c r="S549" s="18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11" t="s">
        <v>548</v>
      </c>
      <c r="C550" s="3" t="s">
        <v>4657</v>
      </c>
      <c r="D550" s="5">
        <v>10000</v>
      </c>
      <c r="E550" s="7">
        <v>9</v>
      </c>
      <c r="F550" t="s">
        <v>8219</v>
      </c>
      <c r="G550" t="s">
        <v>8223</v>
      </c>
      <c r="H550" t="s">
        <v>8245</v>
      </c>
      <c r="I550" s="9">
        <v>1446154848</v>
      </c>
      <c r="J550" s="9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40"/>
        <v>0.09</v>
      </c>
      <c r="P550" s="17">
        <f t="shared" si="41"/>
        <v>9</v>
      </c>
      <c r="Q550" s="13" t="s">
        <v>8316</v>
      </c>
      <c r="R550" t="s">
        <v>8317</v>
      </c>
      <c r="S550" s="18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11" t="s">
        <v>549</v>
      </c>
      <c r="C551" s="3" t="s">
        <v>4658</v>
      </c>
      <c r="D551" s="5">
        <v>2500</v>
      </c>
      <c r="E551" s="7">
        <v>68</v>
      </c>
      <c r="F551" t="s">
        <v>8219</v>
      </c>
      <c r="G551" t="s">
        <v>8223</v>
      </c>
      <c r="H551" t="s">
        <v>8245</v>
      </c>
      <c r="I551" s="9">
        <v>1436368622</v>
      </c>
      <c r="J551" s="9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40"/>
        <v>2.72</v>
      </c>
      <c r="P551" s="17">
        <f t="shared" si="41"/>
        <v>8.5</v>
      </c>
      <c r="Q551" s="13" t="s">
        <v>8316</v>
      </c>
      <c r="R551" t="s">
        <v>8317</v>
      </c>
      <c r="S551" s="18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11" t="s">
        <v>550</v>
      </c>
      <c r="C552" s="3" t="s">
        <v>4659</v>
      </c>
      <c r="D552" s="5">
        <v>5000</v>
      </c>
      <c r="E552" s="7">
        <v>35</v>
      </c>
      <c r="F552" t="s">
        <v>8219</v>
      </c>
      <c r="G552" t="s">
        <v>8227</v>
      </c>
      <c r="H552" t="s">
        <v>8249</v>
      </c>
      <c r="I552" s="9">
        <v>1485838800</v>
      </c>
      <c r="J552" s="9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40"/>
        <v>0.7</v>
      </c>
      <c r="P552" s="17">
        <f t="shared" si="41"/>
        <v>8.75</v>
      </c>
      <c r="Q552" s="13" t="s">
        <v>8316</v>
      </c>
      <c r="R552" t="s">
        <v>8317</v>
      </c>
      <c r="S552" s="18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11" t="s">
        <v>551</v>
      </c>
      <c r="C553" s="3" t="s">
        <v>4660</v>
      </c>
      <c r="D553" s="5">
        <v>75000</v>
      </c>
      <c r="E553" s="7">
        <v>3781</v>
      </c>
      <c r="F553" t="s">
        <v>8219</v>
      </c>
      <c r="G553" t="s">
        <v>8222</v>
      </c>
      <c r="H553" t="s">
        <v>8244</v>
      </c>
      <c r="I553" s="9">
        <v>1438451580</v>
      </c>
      <c r="J553" s="9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40"/>
        <v>5.04</v>
      </c>
      <c r="P553" s="17">
        <f t="shared" si="41"/>
        <v>135.04</v>
      </c>
      <c r="Q553" s="13" t="s">
        <v>8316</v>
      </c>
      <c r="R553" t="s">
        <v>8317</v>
      </c>
      <c r="S553" s="18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11" t="s">
        <v>552</v>
      </c>
      <c r="C554" s="3" t="s">
        <v>4661</v>
      </c>
      <c r="D554" s="5">
        <v>45000</v>
      </c>
      <c r="E554" s="7">
        <v>0</v>
      </c>
      <c r="F554" t="s">
        <v>8219</v>
      </c>
      <c r="G554" t="s">
        <v>8227</v>
      </c>
      <c r="H554" t="s">
        <v>8249</v>
      </c>
      <c r="I554" s="9">
        <v>1452350896</v>
      </c>
      <c r="J554" s="9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40"/>
        <v>0</v>
      </c>
      <c r="P554" s="17" t="str">
        <f t="shared" si="41"/>
        <v>N/A</v>
      </c>
      <c r="Q554" s="13" t="s">
        <v>8316</v>
      </c>
      <c r="R554" t="s">
        <v>8317</v>
      </c>
      <c r="S554" s="18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11" t="s">
        <v>553</v>
      </c>
      <c r="C555" s="3" t="s">
        <v>4662</v>
      </c>
      <c r="D555" s="5">
        <v>25000</v>
      </c>
      <c r="E555" s="7">
        <v>123</v>
      </c>
      <c r="F555" t="s">
        <v>8219</v>
      </c>
      <c r="G555" t="s">
        <v>8222</v>
      </c>
      <c r="H555" t="s">
        <v>8244</v>
      </c>
      <c r="I555" s="9">
        <v>1415988991</v>
      </c>
      <c r="J555" s="9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40"/>
        <v>0.49</v>
      </c>
      <c r="P555" s="17">
        <f t="shared" si="41"/>
        <v>20.5</v>
      </c>
      <c r="Q555" s="13" t="s">
        <v>8316</v>
      </c>
      <c r="R555" t="s">
        <v>8317</v>
      </c>
      <c r="S555" s="18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11" t="s">
        <v>554</v>
      </c>
      <c r="C556" s="3" t="s">
        <v>4663</v>
      </c>
      <c r="D556" s="5">
        <v>3870</v>
      </c>
      <c r="E556" s="7">
        <v>1416</v>
      </c>
      <c r="F556" t="s">
        <v>8219</v>
      </c>
      <c r="G556" t="s">
        <v>8222</v>
      </c>
      <c r="H556" t="s">
        <v>8244</v>
      </c>
      <c r="I556" s="9">
        <v>1413735972</v>
      </c>
      <c r="J556" s="9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40"/>
        <v>36.590000000000003</v>
      </c>
      <c r="P556" s="17">
        <f t="shared" si="41"/>
        <v>64.36</v>
      </c>
      <c r="Q556" s="13" t="s">
        <v>8316</v>
      </c>
      <c r="R556" t="s">
        <v>8317</v>
      </c>
      <c r="S556" s="18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11" t="s">
        <v>555</v>
      </c>
      <c r="C557" s="3" t="s">
        <v>4664</v>
      </c>
      <c r="D557" s="5">
        <v>7500</v>
      </c>
      <c r="E557" s="7">
        <v>0</v>
      </c>
      <c r="F557" t="s">
        <v>8219</v>
      </c>
      <c r="G557" t="s">
        <v>8223</v>
      </c>
      <c r="H557" t="s">
        <v>8245</v>
      </c>
      <c r="I557" s="9">
        <v>1465720143</v>
      </c>
      <c r="J557" s="9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40"/>
        <v>0</v>
      </c>
      <c r="P557" s="17" t="str">
        <f t="shared" si="41"/>
        <v>N/A</v>
      </c>
      <c r="Q557" s="13" t="s">
        <v>8316</v>
      </c>
      <c r="R557" t="s">
        <v>8317</v>
      </c>
      <c r="S557" s="18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11" t="s">
        <v>556</v>
      </c>
      <c r="C558" s="3" t="s">
        <v>4665</v>
      </c>
      <c r="D558" s="5">
        <v>8000</v>
      </c>
      <c r="E558" s="7">
        <v>200</v>
      </c>
      <c r="F558" t="s">
        <v>8219</v>
      </c>
      <c r="G558" t="s">
        <v>8222</v>
      </c>
      <c r="H558" t="s">
        <v>8244</v>
      </c>
      <c r="I558" s="9">
        <v>1452112717</v>
      </c>
      <c r="J558" s="9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40"/>
        <v>2.5</v>
      </c>
      <c r="P558" s="17">
        <f t="shared" si="41"/>
        <v>200</v>
      </c>
      <c r="Q558" s="13" t="s">
        <v>8316</v>
      </c>
      <c r="R558" t="s">
        <v>8317</v>
      </c>
      <c r="S558" s="18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11" t="s">
        <v>557</v>
      </c>
      <c r="C559" s="3" t="s">
        <v>4666</v>
      </c>
      <c r="D559" s="5">
        <v>150000</v>
      </c>
      <c r="E559" s="7">
        <v>1366</v>
      </c>
      <c r="F559" t="s">
        <v>8219</v>
      </c>
      <c r="G559" t="s">
        <v>8234</v>
      </c>
      <c r="H559" t="s">
        <v>8247</v>
      </c>
      <c r="I559" s="9">
        <v>1480721803</v>
      </c>
      <c r="J559" s="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40"/>
        <v>0.91</v>
      </c>
      <c r="P559" s="17">
        <f t="shared" si="41"/>
        <v>68.3</v>
      </c>
      <c r="Q559" s="13" t="s">
        <v>8316</v>
      </c>
      <c r="R559" t="s">
        <v>8317</v>
      </c>
      <c r="S559" s="18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11" t="s">
        <v>558</v>
      </c>
      <c r="C560" s="3" t="s">
        <v>4667</v>
      </c>
      <c r="D560" s="5">
        <v>750</v>
      </c>
      <c r="E560" s="7">
        <v>0</v>
      </c>
      <c r="F560" t="s">
        <v>8219</v>
      </c>
      <c r="G560" t="s">
        <v>8222</v>
      </c>
      <c r="H560" t="s">
        <v>8244</v>
      </c>
      <c r="I560" s="9">
        <v>1427227905</v>
      </c>
      <c r="J560" s="9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40"/>
        <v>0</v>
      </c>
      <c r="P560" s="17" t="str">
        <f t="shared" si="41"/>
        <v>N/A</v>
      </c>
      <c r="Q560" s="13" t="s">
        <v>8316</v>
      </c>
      <c r="R560" t="s">
        <v>8317</v>
      </c>
      <c r="S560" s="18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11" t="s">
        <v>559</v>
      </c>
      <c r="C561" s="3" t="s">
        <v>4668</v>
      </c>
      <c r="D561" s="5">
        <v>240000</v>
      </c>
      <c r="E561" s="7">
        <v>50</v>
      </c>
      <c r="F561" t="s">
        <v>8219</v>
      </c>
      <c r="G561" t="s">
        <v>8222</v>
      </c>
      <c r="H561" t="s">
        <v>8244</v>
      </c>
      <c r="I561" s="9">
        <v>1449989260</v>
      </c>
      <c r="J561" s="9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40"/>
        <v>0.02</v>
      </c>
      <c r="P561" s="17">
        <f t="shared" si="41"/>
        <v>50</v>
      </c>
      <c r="Q561" s="13" t="s">
        <v>8316</v>
      </c>
      <c r="R561" t="s">
        <v>8317</v>
      </c>
      <c r="S561" s="18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11" t="s">
        <v>560</v>
      </c>
      <c r="C562" s="3" t="s">
        <v>4669</v>
      </c>
      <c r="D562" s="5">
        <v>100000</v>
      </c>
      <c r="E562" s="7">
        <v>12</v>
      </c>
      <c r="F562" t="s">
        <v>8219</v>
      </c>
      <c r="G562" t="s">
        <v>8227</v>
      </c>
      <c r="H562" t="s">
        <v>8249</v>
      </c>
      <c r="I562" s="9">
        <v>1418841045</v>
      </c>
      <c r="J562" s="9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40"/>
        <v>0.01</v>
      </c>
      <c r="P562" s="17">
        <f t="shared" si="41"/>
        <v>4</v>
      </c>
      <c r="Q562" s="13" t="s">
        <v>8316</v>
      </c>
      <c r="R562" t="s">
        <v>8317</v>
      </c>
      <c r="S562" s="18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11" t="s">
        <v>561</v>
      </c>
      <c r="C563" s="3" t="s">
        <v>4670</v>
      </c>
      <c r="D563" s="5">
        <v>15000</v>
      </c>
      <c r="E563" s="7">
        <v>55</v>
      </c>
      <c r="F563" t="s">
        <v>8219</v>
      </c>
      <c r="G563" t="s">
        <v>8222</v>
      </c>
      <c r="H563" t="s">
        <v>8244</v>
      </c>
      <c r="I563" s="9">
        <v>1445874513</v>
      </c>
      <c r="J563" s="9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40"/>
        <v>0.37</v>
      </c>
      <c r="P563" s="17">
        <f t="shared" si="41"/>
        <v>27.5</v>
      </c>
      <c r="Q563" s="13" t="s">
        <v>8316</v>
      </c>
      <c r="R563" t="s">
        <v>8317</v>
      </c>
      <c r="S563" s="18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11" t="s">
        <v>562</v>
      </c>
      <c r="C564" s="3" t="s">
        <v>4671</v>
      </c>
      <c r="D564" s="5">
        <v>50000</v>
      </c>
      <c r="E564" s="7">
        <v>0</v>
      </c>
      <c r="F564" t="s">
        <v>8219</v>
      </c>
      <c r="G564" t="s">
        <v>8231</v>
      </c>
      <c r="H564" t="s">
        <v>8247</v>
      </c>
      <c r="I564" s="9">
        <v>1482052815</v>
      </c>
      <c r="J564" s="9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40"/>
        <v>0</v>
      </c>
      <c r="P564" s="17" t="str">
        <f t="shared" si="41"/>
        <v>N/A</v>
      </c>
      <c r="Q564" s="13" t="s">
        <v>8316</v>
      </c>
      <c r="R564" t="s">
        <v>8317</v>
      </c>
      <c r="S564" s="18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11" t="s">
        <v>563</v>
      </c>
      <c r="C565" s="3" t="s">
        <v>4672</v>
      </c>
      <c r="D565" s="5">
        <v>75000</v>
      </c>
      <c r="E565" s="7">
        <v>68</v>
      </c>
      <c r="F565" t="s">
        <v>8219</v>
      </c>
      <c r="G565" t="s">
        <v>8224</v>
      </c>
      <c r="H565" t="s">
        <v>8246</v>
      </c>
      <c r="I565" s="9">
        <v>1424137247</v>
      </c>
      <c r="J565" s="9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40"/>
        <v>0.09</v>
      </c>
      <c r="P565" s="17">
        <f t="shared" si="41"/>
        <v>34</v>
      </c>
      <c r="Q565" s="13" t="s">
        <v>8316</v>
      </c>
      <c r="R565" t="s">
        <v>8317</v>
      </c>
      <c r="S565" s="18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11" t="s">
        <v>564</v>
      </c>
      <c r="C566" s="3" t="s">
        <v>4673</v>
      </c>
      <c r="D566" s="5">
        <v>18000</v>
      </c>
      <c r="E566" s="7">
        <v>1</v>
      </c>
      <c r="F566" t="s">
        <v>8219</v>
      </c>
      <c r="G566" t="s">
        <v>8228</v>
      </c>
      <c r="H566" t="s">
        <v>8247</v>
      </c>
      <c r="I566" s="9">
        <v>1457822275</v>
      </c>
      <c r="J566" s="9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40"/>
        <v>0.01</v>
      </c>
      <c r="P566" s="17">
        <f t="shared" si="41"/>
        <v>1</v>
      </c>
      <c r="Q566" s="13" t="s">
        <v>8316</v>
      </c>
      <c r="R566" t="s">
        <v>8317</v>
      </c>
      <c r="S566" s="18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11" t="s">
        <v>565</v>
      </c>
      <c r="C567" s="3" t="s">
        <v>4674</v>
      </c>
      <c r="D567" s="5">
        <v>25000</v>
      </c>
      <c r="E567" s="7">
        <v>0</v>
      </c>
      <c r="F567" t="s">
        <v>8219</v>
      </c>
      <c r="G567" t="s">
        <v>8223</v>
      </c>
      <c r="H567" t="s">
        <v>8245</v>
      </c>
      <c r="I567" s="9">
        <v>1436554249</v>
      </c>
      <c r="J567" s="9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40"/>
        <v>0</v>
      </c>
      <c r="P567" s="17" t="str">
        <f t="shared" si="41"/>
        <v>N/A</v>
      </c>
      <c r="Q567" s="13" t="s">
        <v>8316</v>
      </c>
      <c r="R567" t="s">
        <v>8317</v>
      </c>
      <c r="S567" s="18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11" t="s">
        <v>566</v>
      </c>
      <c r="C568" s="3" t="s">
        <v>4675</v>
      </c>
      <c r="D568" s="5">
        <v>5000</v>
      </c>
      <c r="E568" s="7">
        <v>1</v>
      </c>
      <c r="F568" t="s">
        <v>8219</v>
      </c>
      <c r="G568" t="s">
        <v>8222</v>
      </c>
      <c r="H568" t="s">
        <v>8244</v>
      </c>
      <c r="I568" s="9">
        <v>1468513533</v>
      </c>
      <c r="J568" s="9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40"/>
        <v>0.02</v>
      </c>
      <c r="P568" s="17">
        <f t="shared" si="41"/>
        <v>1</v>
      </c>
      <c r="Q568" s="13" t="s">
        <v>8316</v>
      </c>
      <c r="R568" t="s">
        <v>8317</v>
      </c>
      <c r="S568" s="18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11" t="s">
        <v>567</v>
      </c>
      <c r="C569" s="3" t="s">
        <v>4676</v>
      </c>
      <c r="D569" s="5">
        <v>10000</v>
      </c>
      <c r="E569" s="7">
        <v>0</v>
      </c>
      <c r="F569" t="s">
        <v>8219</v>
      </c>
      <c r="G569" t="s">
        <v>8222</v>
      </c>
      <c r="H569" t="s">
        <v>8244</v>
      </c>
      <c r="I569" s="9">
        <v>1420143194</v>
      </c>
      <c r="J569" s="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40"/>
        <v>0</v>
      </c>
      <c r="P569" s="17" t="str">
        <f t="shared" si="41"/>
        <v>N/A</v>
      </c>
      <c r="Q569" s="13" t="s">
        <v>8316</v>
      </c>
      <c r="R569" t="s">
        <v>8317</v>
      </c>
      <c r="S569" s="18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11" t="s">
        <v>568</v>
      </c>
      <c r="C570" s="3" t="s">
        <v>4677</v>
      </c>
      <c r="D570" s="5">
        <v>24500</v>
      </c>
      <c r="E570" s="7">
        <v>245</v>
      </c>
      <c r="F570" t="s">
        <v>8219</v>
      </c>
      <c r="G570" t="s">
        <v>8226</v>
      </c>
      <c r="H570" t="s">
        <v>8248</v>
      </c>
      <c r="I570" s="9">
        <v>1452942000</v>
      </c>
      <c r="J570" s="9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40"/>
        <v>1</v>
      </c>
      <c r="P570" s="17">
        <f t="shared" si="41"/>
        <v>49</v>
      </c>
      <c r="Q570" s="13" t="s">
        <v>8316</v>
      </c>
      <c r="R570" t="s">
        <v>8317</v>
      </c>
      <c r="S570" s="18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11" t="s">
        <v>569</v>
      </c>
      <c r="C571" s="3" t="s">
        <v>4678</v>
      </c>
      <c r="D571" s="5">
        <v>2500</v>
      </c>
      <c r="E571" s="7">
        <v>20</v>
      </c>
      <c r="F571" t="s">
        <v>8219</v>
      </c>
      <c r="G571" t="s">
        <v>8227</v>
      </c>
      <c r="H571" t="s">
        <v>8249</v>
      </c>
      <c r="I571" s="9">
        <v>1451679612</v>
      </c>
      <c r="J571" s="9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40"/>
        <v>0.8</v>
      </c>
      <c r="P571" s="17">
        <f t="shared" si="41"/>
        <v>20</v>
      </c>
      <c r="Q571" s="13" t="s">
        <v>8316</v>
      </c>
      <c r="R571" t="s">
        <v>8317</v>
      </c>
      <c r="S571" s="18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11" t="s">
        <v>570</v>
      </c>
      <c r="C572" s="3" t="s">
        <v>4679</v>
      </c>
      <c r="D572" s="5">
        <v>85000</v>
      </c>
      <c r="E572" s="7">
        <v>142</v>
      </c>
      <c r="F572" t="s">
        <v>8219</v>
      </c>
      <c r="G572" t="s">
        <v>8222</v>
      </c>
      <c r="H572" t="s">
        <v>8244</v>
      </c>
      <c r="I572" s="9">
        <v>1455822569</v>
      </c>
      <c r="J572" s="9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40"/>
        <v>0.17</v>
      </c>
      <c r="P572" s="17">
        <f t="shared" si="41"/>
        <v>142</v>
      </c>
      <c r="Q572" s="13" t="s">
        <v>8316</v>
      </c>
      <c r="R572" t="s">
        <v>8317</v>
      </c>
      <c r="S572" s="18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11" t="s">
        <v>571</v>
      </c>
      <c r="C573" s="3" t="s">
        <v>4680</v>
      </c>
      <c r="D573" s="5">
        <v>25000</v>
      </c>
      <c r="E573" s="7">
        <v>106</v>
      </c>
      <c r="F573" t="s">
        <v>8219</v>
      </c>
      <c r="G573" t="s">
        <v>8222</v>
      </c>
      <c r="H573" t="s">
        <v>8244</v>
      </c>
      <c r="I573" s="9">
        <v>1437969540</v>
      </c>
      <c r="J573" s="9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40"/>
        <v>0.42</v>
      </c>
      <c r="P573" s="17">
        <f t="shared" si="41"/>
        <v>53</v>
      </c>
      <c r="Q573" s="13" t="s">
        <v>8316</v>
      </c>
      <c r="R573" t="s">
        <v>8317</v>
      </c>
      <c r="S573" s="18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11" t="s">
        <v>572</v>
      </c>
      <c r="C574" s="3" t="s">
        <v>4681</v>
      </c>
      <c r="D574" s="5">
        <v>2500</v>
      </c>
      <c r="E574" s="7">
        <v>0</v>
      </c>
      <c r="F574" t="s">
        <v>8219</v>
      </c>
      <c r="G574" t="s">
        <v>8222</v>
      </c>
      <c r="H574" t="s">
        <v>8244</v>
      </c>
      <c r="I574" s="9">
        <v>1446660688</v>
      </c>
      <c r="J574" s="9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40"/>
        <v>0</v>
      </c>
      <c r="P574" s="17" t="str">
        <f t="shared" si="41"/>
        <v>N/A</v>
      </c>
      <c r="Q574" s="13" t="s">
        <v>8316</v>
      </c>
      <c r="R574" t="s">
        <v>8317</v>
      </c>
      <c r="S574" s="18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11" t="s">
        <v>573</v>
      </c>
      <c r="C575" s="3" t="s">
        <v>4682</v>
      </c>
      <c r="D575" s="5">
        <v>88888</v>
      </c>
      <c r="E575" s="7">
        <v>346</v>
      </c>
      <c r="F575" t="s">
        <v>8219</v>
      </c>
      <c r="G575" t="s">
        <v>8222</v>
      </c>
      <c r="H575" t="s">
        <v>8244</v>
      </c>
      <c r="I575" s="9">
        <v>1421543520</v>
      </c>
      <c r="J575" s="9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40"/>
        <v>0.39</v>
      </c>
      <c r="P575" s="17">
        <f t="shared" si="41"/>
        <v>38.44</v>
      </c>
      <c r="Q575" s="13" t="s">
        <v>8316</v>
      </c>
      <c r="R575" t="s">
        <v>8317</v>
      </c>
      <c r="S575" s="18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11" t="s">
        <v>574</v>
      </c>
      <c r="C576" s="3" t="s">
        <v>4683</v>
      </c>
      <c r="D576" s="5">
        <v>11180</v>
      </c>
      <c r="E576" s="7">
        <v>80</v>
      </c>
      <c r="F576" t="s">
        <v>8219</v>
      </c>
      <c r="G576" t="s">
        <v>8223</v>
      </c>
      <c r="H576" t="s">
        <v>8245</v>
      </c>
      <c r="I576" s="9">
        <v>1476873507</v>
      </c>
      <c r="J576" s="9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40"/>
        <v>0.72</v>
      </c>
      <c r="P576" s="17">
        <f t="shared" si="41"/>
        <v>20</v>
      </c>
      <c r="Q576" s="13" t="s">
        <v>8316</v>
      </c>
      <c r="R576" t="s">
        <v>8317</v>
      </c>
      <c r="S576" s="18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11" t="s">
        <v>575</v>
      </c>
      <c r="C577" s="3" t="s">
        <v>4684</v>
      </c>
      <c r="D577" s="5">
        <v>60000</v>
      </c>
      <c r="E577" s="7">
        <v>259</v>
      </c>
      <c r="F577" t="s">
        <v>8219</v>
      </c>
      <c r="G577" t="s">
        <v>8234</v>
      </c>
      <c r="H577" t="s">
        <v>8247</v>
      </c>
      <c r="I577" s="9">
        <v>1434213443</v>
      </c>
      <c r="J577" s="9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40"/>
        <v>0.43</v>
      </c>
      <c r="P577" s="17">
        <f t="shared" si="41"/>
        <v>64.75</v>
      </c>
      <c r="Q577" s="13" t="s">
        <v>8316</v>
      </c>
      <c r="R577" t="s">
        <v>8317</v>
      </c>
      <c r="S577" s="18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11" t="s">
        <v>576</v>
      </c>
      <c r="C578" s="3" t="s">
        <v>4685</v>
      </c>
      <c r="D578" s="5">
        <v>80000</v>
      </c>
      <c r="E578" s="7">
        <v>1</v>
      </c>
      <c r="F578" t="s">
        <v>8219</v>
      </c>
      <c r="G578" t="s">
        <v>8222</v>
      </c>
      <c r="H578" t="s">
        <v>8244</v>
      </c>
      <c r="I578" s="9">
        <v>1427537952</v>
      </c>
      <c r="J578" s="9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si="40"/>
        <v>0</v>
      </c>
      <c r="P578" s="17">
        <f t="shared" si="41"/>
        <v>1</v>
      </c>
      <c r="Q578" s="13" t="s">
        <v>8316</v>
      </c>
      <c r="R578" t="s">
        <v>8317</v>
      </c>
      <c r="S578" s="18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11" t="s">
        <v>577</v>
      </c>
      <c r="C579" s="3" t="s">
        <v>4686</v>
      </c>
      <c r="D579" s="5">
        <v>5000</v>
      </c>
      <c r="E579" s="7">
        <v>10</v>
      </c>
      <c r="F579" t="s">
        <v>8219</v>
      </c>
      <c r="G579" t="s">
        <v>8222</v>
      </c>
      <c r="H579" t="s">
        <v>8244</v>
      </c>
      <c r="I579" s="9">
        <v>1463753302</v>
      </c>
      <c r="J579" s="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ref="O579:O642" si="45">IFERROR(ROUND(E579/D579*100,2),0)</f>
        <v>0.2</v>
      </c>
      <c r="P579" s="17">
        <f t="shared" ref="P579:P642" si="46">IFERROR(ROUND(E579/L579,2),"N/A")</f>
        <v>10</v>
      </c>
      <c r="Q579" s="13" t="s">
        <v>8316</v>
      </c>
      <c r="R579" t="s">
        <v>8317</v>
      </c>
      <c r="S579" s="18">
        <f t="shared" ref="S579:S642" si="47">(((J579/60)/60)/24)+DATE(1970,1,1)</f>
        <v>42450.589143518519</v>
      </c>
      <c r="T579" s="1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11" t="s">
        <v>578</v>
      </c>
      <c r="C580" s="3" t="s">
        <v>4687</v>
      </c>
      <c r="D580" s="5">
        <v>125000</v>
      </c>
      <c r="E580" s="7">
        <v>14</v>
      </c>
      <c r="F580" t="s">
        <v>8219</v>
      </c>
      <c r="G580" t="s">
        <v>8223</v>
      </c>
      <c r="H580" t="s">
        <v>8245</v>
      </c>
      <c r="I580" s="9">
        <v>1441633993</v>
      </c>
      <c r="J580" s="9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45"/>
        <v>0.01</v>
      </c>
      <c r="P580" s="17">
        <f t="shared" si="46"/>
        <v>2</v>
      </c>
      <c r="Q580" s="13" t="s">
        <v>8316</v>
      </c>
      <c r="R580" t="s">
        <v>8317</v>
      </c>
      <c r="S580" s="18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11" t="s">
        <v>579</v>
      </c>
      <c r="C581" s="3" t="s">
        <v>4688</v>
      </c>
      <c r="D581" s="5">
        <v>12000</v>
      </c>
      <c r="E581" s="7">
        <v>175</v>
      </c>
      <c r="F581" t="s">
        <v>8219</v>
      </c>
      <c r="G581" t="s">
        <v>8222</v>
      </c>
      <c r="H581" t="s">
        <v>8244</v>
      </c>
      <c r="I581" s="9">
        <v>1419539223</v>
      </c>
      <c r="J581" s="9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45"/>
        <v>1.46</v>
      </c>
      <c r="P581" s="17">
        <f t="shared" si="46"/>
        <v>35</v>
      </c>
      <c r="Q581" s="13" t="s">
        <v>8316</v>
      </c>
      <c r="R581" t="s">
        <v>8317</v>
      </c>
      <c r="S581" s="18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11" t="s">
        <v>580</v>
      </c>
      <c r="C582" s="3" t="s">
        <v>4689</v>
      </c>
      <c r="D582" s="5">
        <v>3000</v>
      </c>
      <c r="E582" s="7">
        <v>1</v>
      </c>
      <c r="F582" t="s">
        <v>8219</v>
      </c>
      <c r="G582" t="s">
        <v>8222</v>
      </c>
      <c r="H582" t="s">
        <v>8244</v>
      </c>
      <c r="I582" s="9">
        <v>1474580867</v>
      </c>
      <c r="J582" s="9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45"/>
        <v>0.03</v>
      </c>
      <c r="P582" s="17">
        <f t="shared" si="46"/>
        <v>1</v>
      </c>
      <c r="Q582" s="13" t="s">
        <v>8316</v>
      </c>
      <c r="R582" t="s">
        <v>8317</v>
      </c>
      <c r="S582" s="18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11" t="s">
        <v>581</v>
      </c>
      <c r="C583" s="3" t="s">
        <v>4690</v>
      </c>
      <c r="D583" s="5">
        <v>400</v>
      </c>
      <c r="E583" s="7">
        <v>0</v>
      </c>
      <c r="F583" t="s">
        <v>8219</v>
      </c>
      <c r="G583" t="s">
        <v>8222</v>
      </c>
      <c r="H583" t="s">
        <v>8244</v>
      </c>
      <c r="I583" s="9">
        <v>1438474704</v>
      </c>
      <c r="J583" s="9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45"/>
        <v>0</v>
      </c>
      <c r="P583" s="17" t="str">
        <f t="shared" si="46"/>
        <v>N/A</v>
      </c>
      <c r="Q583" s="13" t="s">
        <v>8316</v>
      </c>
      <c r="R583" t="s">
        <v>8317</v>
      </c>
      <c r="S583" s="18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11" t="s">
        <v>582</v>
      </c>
      <c r="C584" s="3" t="s">
        <v>4691</v>
      </c>
      <c r="D584" s="5">
        <v>100000</v>
      </c>
      <c r="E584" s="7">
        <v>0</v>
      </c>
      <c r="F584" t="s">
        <v>8219</v>
      </c>
      <c r="G584" t="s">
        <v>8222</v>
      </c>
      <c r="H584" t="s">
        <v>8244</v>
      </c>
      <c r="I584" s="9">
        <v>1426442400</v>
      </c>
      <c r="J584" s="9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45"/>
        <v>0</v>
      </c>
      <c r="P584" s="17" t="str">
        <f t="shared" si="46"/>
        <v>N/A</v>
      </c>
      <c r="Q584" s="13" t="s">
        <v>8316</v>
      </c>
      <c r="R584" t="s">
        <v>8317</v>
      </c>
      <c r="S584" s="18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11" t="s">
        <v>583</v>
      </c>
      <c r="C585" s="3" t="s">
        <v>4692</v>
      </c>
      <c r="D585" s="5">
        <v>9000</v>
      </c>
      <c r="E585" s="7">
        <v>1</v>
      </c>
      <c r="F585" t="s">
        <v>8219</v>
      </c>
      <c r="G585" t="s">
        <v>8222</v>
      </c>
      <c r="H585" t="s">
        <v>8244</v>
      </c>
      <c r="I585" s="9">
        <v>1426800687</v>
      </c>
      <c r="J585" s="9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45"/>
        <v>0.01</v>
      </c>
      <c r="P585" s="17">
        <f t="shared" si="46"/>
        <v>1</v>
      </c>
      <c r="Q585" s="13" t="s">
        <v>8316</v>
      </c>
      <c r="R585" t="s">
        <v>8317</v>
      </c>
      <c r="S585" s="18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11" t="s">
        <v>584</v>
      </c>
      <c r="C586" s="3" t="s">
        <v>4693</v>
      </c>
      <c r="D586" s="5">
        <v>1000</v>
      </c>
      <c r="E586" s="7">
        <v>10</v>
      </c>
      <c r="F586" t="s">
        <v>8219</v>
      </c>
      <c r="G586" t="s">
        <v>8222</v>
      </c>
      <c r="H586" t="s">
        <v>8244</v>
      </c>
      <c r="I586" s="9">
        <v>1426522316</v>
      </c>
      <c r="J586" s="9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45"/>
        <v>1</v>
      </c>
      <c r="P586" s="17">
        <f t="shared" si="46"/>
        <v>5</v>
      </c>
      <c r="Q586" s="13" t="s">
        <v>8316</v>
      </c>
      <c r="R586" t="s">
        <v>8317</v>
      </c>
      <c r="S586" s="18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11" t="s">
        <v>585</v>
      </c>
      <c r="C587" s="3" t="s">
        <v>4694</v>
      </c>
      <c r="D587" s="5">
        <v>9000</v>
      </c>
      <c r="E587" s="7">
        <v>0</v>
      </c>
      <c r="F587" t="s">
        <v>8219</v>
      </c>
      <c r="G587" t="s">
        <v>8223</v>
      </c>
      <c r="H587" t="s">
        <v>8245</v>
      </c>
      <c r="I587" s="9">
        <v>1448928000</v>
      </c>
      <c r="J587" s="9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45"/>
        <v>0</v>
      </c>
      <c r="P587" s="17" t="str">
        <f t="shared" si="46"/>
        <v>N/A</v>
      </c>
      <c r="Q587" s="13" t="s">
        <v>8316</v>
      </c>
      <c r="R587" t="s">
        <v>8317</v>
      </c>
      <c r="S587" s="18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11" t="s">
        <v>586</v>
      </c>
      <c r="C588" s="3" t="s">
        <v>4695</v>
      </c>
      <c r="D588" s="5">
        <v>10000</v>
      </c>
      <c r="E588" s="7">
        <v>56</v>
      </c>
      <c r="F588" t="s">
        <v>8219</v>
      </c>
      <c r="G588" t="s">
        <v>8222</v>
      </c>
      <c r="H588" t="s">
        <v>8244</v>
      </c>
      <c r="I588" s="9">
        <v>1424032207</v>
      </c>
      <c r="J588" s="9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45"/>
        <v>0.56000000000000005</v>
      </c>
      <c r="P588" s="17">
        <f t="shared" si="46"/>
        <v>14</v>
      </c>
      <c r="Q588" s="13" t="s">
        <v>8316</v>
      </c>
      <c r="R588" t="s">
        <v>8317</v>
      </c>
      <c r="S588" s="18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11" t="s">
        <v>587</v>
      </c>
      <c r="C589" s="3" t="s">
        <v>4696</v>
      </c>
      <c r="D589" s="5">
        <v>30000</v>
      </c>
      <c r="E589" s="7">
        <v>2725</v>
      </c>
      <c r="F589" t="s">
        <v>8219</v>
      </c>
      <c r="G589" t="s">
        <v>8227</v>
      </c>
      <c r="H589" t="s">
        <v>8249</v>
      </c>
      <c r="I589" s="9">
        <v>1429207833</v>
      </c>
      <c r="J589" s="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45"/>
        <v>9.08</v>
      </c>
      <c r="P589" s="17">
        <f t="shared" si="46"/>
        <v>389.29</v>
      </c>
      <c r="Q589" s="13" t="s">
        <v>8316</v>
      </c>
      <c r="R589" t="s">
        <v>8317</v>
      </c>
      <c r="S589" s="18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11" t="s">
        <v>588</v>
      </c>
      <c r="C590" s="3" t="s">
        <v>4697</v>
      </c>
      <c r="D590" s="5">
        <v>9000</v>
      </c>
      <c r="E590" s="7">
        <v>301</v>
      </c>
      <c r="F590" t="s">
        <v>8219</v>
      </c>
      <c r="G590" t="s">
        <v>8235</v>
      </c>
      <c r="H590" t="s">
        <v>8247</v>
      </c>
      <c r="I590" s="9">
        <v>1479410886</v>
      </c>
      <c r="J590" s="9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45"/>
        <v>3.34</v>
      </c>
      <c r="P590" s="17">
        <f t="shared" si="46"/>
        <v>150.5</v>
      </c>
      <c r="Q590" s="13" t="s">
        <v>8316</v>
      </c>
      <c r="R590" t="s">
        <v>8317</v>
      </c>
      <c r="S590" s="18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11" t="s">
        <v>589</v>
      </c>
      <c r="C591" s="3" t="s">
        <v>4698</v>
      </c>
      <c r="D591" s="5">
        <v>7500</v>
      </c>
      <c r="E591" s="7">
        <v>1</v>
      </c>
      <c r="F591" t="s">
        <v>8219</v>
      </c>
      <c r="G591" t="s">
        <v>8222</v>
      </c>
      <c r="H591" t="s">
        <v>8244</v>
      </c>
      <c r="I591" s="9">
        <v>1436366699</v>
      </c>
      <c r="J591" s="9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45"/>
        <v>0.01</v>
      </c>
      <c r="P591" s="17">
        <f t="shared" si="46"/>
        <v>1</v>
      </c>
      <c r="Q591" s="13" t="s">
        <v>8316</v>
      </c>
      <c r="R591" t="s">
        <v>8317</v>
      </c>
      <c r="S591" s="18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11" t="s">
        <v>590</v>
      </c>
      <c r="C592" s="3" t="s">
        <v>4699</v>
      </c>
      <c r="D592" s="5">
        <v>5000</v>
      </c>
      <c r="E592" s="7">
        <v>223</v>
      </c>
      <c r="F592" t="s">
        <v>8219</v>
      </c>
      <c r="G592" t="s">
        <v>8223</v>
      </c>
      <c r="H592" t="s">
        <v>8245</v>
      </c>
      <c r="I592" s="9">
        <v>1454936460</v>
      </c>
      <c r="J592" s="9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45"/>
        <v>4.46</v>
      </c>
      <c r="P592" s="17">
        <f t="shared" si="46"/>
        <v>24.78</v>
      </c>
      <c r="Q592" s="13" t="s">
        <v>8316</v>
      </c>
      <c r="R592" t="s">
        <v>8317</v>
      </c>
      <c r="S592" s="18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11" t="s">
        <v>591</v>
      </c>
      <c r="C593" s="3" t="s">
        <v>4700</v>
      </c>
      <c r="D593" s="5">
        <v>100000</v>
      </c>
      <c r="E593" s="7">
        <v>61</v>
      </c>
      <c r="F593" t="s">
        <v>8219</v>
      </c>
      <c r="G593" t="s">
        <v>8222</v>
      </c>
      <c r="H593" t="s">
        <v>8244</v>
      </c>
      <c r="I593" s="9">
        <v>1437570130</v>
      </c>
      <c r="J593" s="9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45"/>
        <v>0.06</v>
      </c>
      <c r="P593" s="17">
        <f t="shared" si="46"/>
        <v>30.5</v>
      </c>
      <c r="Q593" s="13" t="s">
        <v>8316</v>
      </c>
      <c r="R593" t="s">
        <v>8317</v>
      </c>
      <c r="S593" s="18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11" t="s">
        <v>592</v>
      </c>
      <c r="C594" s="3" t="s">
        <v>4701</v>
      </c>
      <c r="D594" s="5">
        <v>7500</v>
      </c>
      <c r="E594" s="7">
        <v>250</v>
      </c>
      <c r="F594" t="s">
        <v>8219</v>
      </c>
      <c r="G594" t="s">
        <v>8222</v>
      </c>
      <c r="H594" t="s">
        <v>8244</v>
      </c>
      <c r="I594" s="9">
        <v>1417584860</v>
      </c>
      <c r="J594" s="9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45"/>
        <v>3.33</v>
      </c>
      <c r="P594" s="17">
        <f t="shared" si="46"/>
        <v>250</v>
      </c>
      <c r="Q594" s="13" t="s">
        <v>8316</v>
      </c>
      <c r="R594" t="s">
        <v>8317</v>
      </c>
      <c r="S594" s="18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11" t="s">
        <v>593</v>
      </c>
      <c r="C595" s="3" t="s">
        <v>4702</v>
      </c>
      <c r="D595" s="5">
        <v>500</v>
      </c>
      <c r="E595" s="7">
        <v>115</v>
      </c>
      <c r="F595" t="s">
        <v>8219</v>
      </c>
      <c r="G595" t="s">
        <v>8223</v>
      </c>
      <c r="H595" t="s">
        <v>8245</v>
      </c>
      <c r="I595" s="9">
        <v>1428333345</v>
      </c>
      <c r="J595" s="9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45"/>
        <v>23</v>
      </c>
      <c r="P595" s="17">
        <f t="shared" si="46"/>
        <v>16.43</v>
      </c>
      <c r="Q595" s="13" t="s">
        <v>8316</v>
      </c>
      <c r="R595" t="s">
        <v>8317</v>
      </c>
      <c r="S595" s="18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11" t="s">
        <v>594</v>
      </c>
      <c r="C596" s="3" t="s">
        <v>4703</v>
      </c>
      <c r="D596" s="5">
        <v>25000</v>
      </c>
      <c r="E596" s="7">
        <v>26</v>
      </c>
      <c r="F596" t="s">
        <v>8219</v>
      </c>
      <c r="G596" t="s">
        <v>8222</v>
      </c>
      <c r="H596" t="s">
        <v>8244</v>
      </c>
      <c r="I596" s="9">
        <v>1460832206</v>
      </c>
      <c r="J596" s="9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45"/>
        <v>0.1</v>
      </c>
      <c r="P596" s="17">
        <f t="shared" si="46"/>
        <v>13</v>
      </c>
      <c r="Q596" s="13" t="s">
        <v>8316</v>
      </c>
      <c r="R596" t="s">
        <v>8317</v>
      </c>
      <c r="S596" s="18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11" t="s">
        <v>595</v>
      </c>
      <c r="C597" s="3" t="s">
        <v>4704</v>
      </c>
      <c r="D597" s="5">
        <v>100000</v>
      </c>
      <c r="E597" s="7">
        <v>426</v>
      </c>
      <c r="F597" t="s">
        <v>8219</v>
      </c>
      <c r="G597" t="s">
        <v>8222</v>
      </c>
      <c r="H597" t="s">
        <v>8244</v>
      </c>
      <c r="I597" s="9">
        <v>1430703638</v>
      </c>
      <c r="J597" s="9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45"/>
        <v>0.43</v>
      </c>
      <c r="P597" s="17">
        <f t="shared" si="46"/>
        <v>53.25</v>
      </c>
      <c r="Q597" s="13" t="s">
        <v>8316</v>
      </c>
      <c r="R597" t="s">
        <v>8317</v>
      </c>
      <c r="S597" s="18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11" t="s">
        <v>596</v>
      </c>
      <c r="C598" s="3" t="s">
        <v>4705</v>
      </c>
      <c r="D598" s="5">
        <v>20000</v>
      </c>
      <c r="E598" s="7">
        <v>6</v>
      </c>
      <c r="F598" t="s">
        <v>8219</v>
      </c>
      <c r="G598" t="s">
        <v>8222</v>
      </c>
      <c r="H598" t="s">
        <v>8244</v>
      </c>
      <c r="I598" s="9">
        <v>1478122292</v>
      </c>
      <c r="J598" s="9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45"/>
        <v>0.03</v>
      </c>
      <c r="P598" s="17">
        <f t="shared" si="46"/>
        <v>3</v>
      </c>
      <c r="Q598" s="13" t="s">
        <v>8316</v>
      </c>
      <c r="R598" t="s">
        <v>8317</v>
      </c>
      <c r="S598" s="18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11" t="s">
        <v>597</v>
      </c>
      <c r="C599" s="3" t="s">
        <v>4706</v>
      </c>
      <c r="D599" s="5">
        <v>7500</v>
      </c>
      <c r="E599" s="7">
        <v>20</v>
      </c>
      <c r="F599" t="s">
        <v>8219</v>
      </c>
      <c r="G599" t="s">
        <v>8222</v>
      </c>
      <c r="H599" t="s">
        <v>8244</v>
      </c>
      <c r="I599" s="9">
        <v>1469980800</v>
      </c>
      <c r="J599" s="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45"/>
        <v>0.27</v>
      </c>
      <c r="P599" s="17">
        <f t="shared" si="46"/>
        <v>10</v>
      </c>
      <c r="Q599" s="13" t="s">
        <v>8316</v>
      </c>
      <c r="R599" t="s">
        <v>8317</v>
      </c>
      <c r="S599" s="18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11" t="s">
        <v>598</v>
      </c>
      <c r="C600" s="3" t="s">
        <v>4707</v>
      </c>
      <c r="D600" s="5">
        <v>2500</v>
      </c>
      <c r="E600" s="7">
        <v>850</v>
      </c>
      <c r="F600" t="s">
        <v>8219</v>
      </c>
      <c r="G600" t="s">
        <v>8222</v>
      </c>
      <c r="H600" t="s">
        <v>8244</v>
      </c>
      <c r="I600" s="9">
        <v>1417737781</v>
      </c>
      <c r="J600" s="9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45"/>
        <v>34</v>
      </c>
      <c r="P600" s="17">
        <f t="shared" si="46"/>
        <v>121.43</v>
      </c>
      <c r="Q600" s="13" t="s">
        <v>8316</v>
      </c>
      <c r="R600" t="s">
        <v>8317</v>
      </c>
      <c r="S600" s="18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11" t="s">
        <v>599</v>
      </c>
      <c r="C601" s="3" t="s">
        <v>4708</v>
      </c>
      <c r="D601" s="5">
        <v>50000</v>
      </c>
      <c r="E601" s="7">
        <v>31</v>
      </c>
      <c r="F601" t="s">
        <v>8219</v>
      </c>
      <c r="G601" t="s">
        <v>8222</v>
      </c>
      <c r="H601" t="s">
        <v>8244</v>
      </c>
      <c r="I601" s="9">
        <v>1425827760</v>
      </c>
      <c r="J601" s="9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45"/>
        <v>0.06</v>
      </c>
      <c r="P601" s="17">
        <f t="shared" si="46"/>
        <v>15.5</v>
      </c>
      <c r="Q601" s="13" t="s">
        <v>8316</v>
      </c>
      <c r="R601" t="s">
        <v>8317</v>
      </c>
      <c r="S601" s="18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11" t="s">
        <v>600</v>
      </c>
      <c r="C602" s="3" t="s">
        <v>4709</v>
      </c>
      <c r="D602" s="5">
        <v>5000</v>
      </c>
      <c r="E602" s="7">
        <v>100</v>
      </c>
      <c r="F602" t="s">
        <v>8218</v>
      </c>
      <c r="G602" t="s">
        <v>8222</v>
      </c>
      <c r="H602" t="s">
        <v>8244</v>
      </c>
      <c r="I602" s="9">
        <v>1431198562</v>
      </c>
      <c r="J602" s="9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45"/>
        <v>2</v>
      </c>
      <c r="P602" s="17">
        <f t="shared" si="46"/>
        <v>100</v>
      </c>
      <c r="Q602" s="13" t="s">
        <v>8316</v>
      </c>
      <c r="R602" t="s">
        <v>8317</v>
      </c>
      <c r="S602" s="18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11" t="s">
        <v>601</v>
      </c>
      <c r="C603" s="3" t="s">
        <v>4710</v>
      </c>
      <c r="D603" s="5">
        <v>10000</v>
      </c>
      <c r="E603" s="7">
        <v>140</v>
      </c>
      <c r="F603" t="s">
        <v>8218</v>
      </c>
      <c r="G603" t="s">
        <v>8227</v>
      </c>
      <c r="H603" t="s">
        <v>8249</v>
      </c>
      <c r="I603" s="9">
        <v>1419626139</v>
      </c>
      <c r="J603" s="9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45"/>
        <v>1.4</v>
      </c>
      <c r="P603" s="17">
        <f t="shared" si="46"/>
        <v>23.33</v>
      </c>
      <c r="Q603" s="13" t="s">
        <v>8316</v>
      </c>
      <c r="R603" t="s">
        <v>8317</v>
      </c>
      <c r="S603" s="18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11" t="s">
        <v>602</v>
      </c>
      <c r="C604" s="3" t="s">
        <v>4711</v>
      </c>
      <c r="D604" s="5">
        <v>70000</v>
      </c>
      <c r="E604" s="7">
        <v>0</v>
      </c>
      <c r="F604" t="s">
        <v>8218</v>
      </c>
      <c r="G604" t="s">
        <v>8222</v>
      </c>
      <c r="H604" t="s">
        <v>8244</v>
      </c>
      <c r="I604" s="9">
        <v>1434654215</v>
      </c>
      <c r="J604" s="9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45"/>
        <v>0</v>
      </c>
      <c r="P604" s="17" t="str">
        <f t="shared" si="46"/>
        <v>N/A</v>
      </c>
      <c r="Q604" s="13" t="s">
        <v>8316</v>
      </c>
      <c r="R604" t="s">
        <v>8317</v>
      </c>
      <c r="S604" s="18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11" t="s">
        <v>603</v>
      </c>
      <c r="C605" s="3" t="s">
        <v>4712</v>
      </c>
      <c r="D605" s="5">
        <v>15000</v>
      </c>
      <c r="E605" s="7">
        <v>590.02</v>
      </c>
      <c r="F605" t="s">
        <v>8218</v>
      </c>
      <c r="G605" t="s">
        <v>8222</v>
      </c>
      <c r="H605" t="s">
        <v>8244</v>
      </c>
      <c r="I605" s="9">
        <v>1408029623</v>
      </c>
      <c r="J605" s="9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45"/>
        <v>3.93</v>
      </c>
      <c r="P605" s="17">
        <f t="shared" si="46"/>
        <v>45.39</v>
      </c>
      <c r="Q605" s="13" t="s">
        <v>8316</v>
      </c>
      <c r="R605" t="s">
        <v>8317</v>
      </c>
      <c r="S605" s="18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11" t="s">
        <v>604</v>
      </c>
      <c r="C606" s="3" t="s">
        <v>4713</v>
      </c>
      <c r="D606" s="5">
        <v>1500</v>
      </c>
      <c r="E606" s="7">
        <v>0</v>
      </c>
      <c r="F606" t="s">
        <v>8218</v>
      </c>
      <c r="G606" t="s">
        <v>8222</v>
      </c>
      <c r="H606" t="s">
        <v>8244</v>
      </c>
      <c r="I606" s="9">
        <v>1409187056</v>
      </c>
      <c r="J606" s="9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45"/>
        <v>0</v>
      </c>
      <c r="P606" s="17" t="str">
        <f t="shared" si="46"/>
        <v>N/A</v>
      </c>
      <c r="Q606" s="13" t="s">
        <v>8316</v>
      </c>
      <c r="R606" t="s">
        <v>8317</v>
      </c>
      <c r="S606" s="18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11" t="s">
        <v>605</v>
      </c>
      <c r="C607" s="3" t="s">
        <v>4714</v>
      </c>
      <c r="D607" s="5">
        <v>5000</v>
      </c>
      <c r="E607" s="7">
        <v>131</v>
      </c>
      <c r="F607" t="s">
        <v>8218</v>
      </c>
      <c r="G607" t="s">
        <v>8222</v>
      </c>
      <c r="H607" t="s">
        <v>8244</v>
      </c>
      <c r="I607" s="9">
        <v>1440318908</v>
      </c>
      <c r="J607" s="9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45"/>
        <v>2.62</v>
      </c>
      <c r="P607" s="17">
        <f t="shared" si="46"/>
        <v>16.38</v>
      </c>
      <c r="Q607" s="13" t="s">
        <v>8316</v>
      </c>
      <c r="R607" t="s">
        <v>8317</v>
      </c>
      <c r="S607" s="18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11" t="s">
        <v>606</v>
      </c>
      <c r="C608" s="3" t="s">
        <v>4715</v>
      </c>
      <c r="D608" s="5">
        <v>5000</v>
      </c>
      <c r="E608" s="7">
        <v>10</v>
      </c>
      <c r="F608" t="s">
        <v>8218</v>
      </c>
      <c r="G608" t="s">
        <v>8231</v>
      </c>
      <c r="H608" t="s">
        <v>8247</v>
      </c>
      <c r="I608" s="9">
        <v>1432479600</v>
      </c>
      <c r="J608" s="9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45"/>
        <v>0.2</v>
      </c>
      <c r="P608" s="17">
        <f t="shared" si="46"/>
        <v>10</v>
      </c>
      <c r="Q608" s="13" t="s">
        <v>8316</v>
      </c>
      <c r="R608" t="s">
        <v>8317</v>
      </c>
      <c r="S608" s="18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11" t="s">
        <v>607</v>
      </c>
      <c r="C609" s="3" t="s">
        <v>4716</v>
      </c>
      <c r="D609" s="5">
        <v>250</v>
      </c>
      <c r="E609" s="7">
        <v>0</v>
      </c>
      <c r="F609" t="s">
        <v>8218</v>
      </c>
      <c r="G609" t="s">
        <v>8222</v>
      </c>
      <c r="H609" t="s">
        <v>8244</v>
      </c>
      <c r="I609" s="9">
        <v>1448225336</v>
      </c>
      <c r="J609" s="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45"/>
        <v>0</v>
      </c>
      <c r="P609" s="17" t="str">
        <f t="shared" si="46"/>
        <v>N/A</v>
      </c>
      <c r="Q609" s="13" t="s">
        <v>8316</v>
      </c>
      <c r="R609" t="s">
        <v>8317</v>
      </c>
      <c r="S609" s="18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11" t="s">
        <v>608</v>
      </c>
      <c r="C610" s="3" t="s">
        <v>4717</v>
      </c>
      <c r="D610" s="5">
        <v>150000</v>
      </c>
      <c r="E610" s="7">
        <v>1461</v>
      </c>
      <c r="F610" t="s">
        <v>8218</v>
      </c>
      <c r="G610" t="s">
        <v>8222</v>
      </c>
      <c r="H610" t="s">
        <v>8244</v>
      </c>
      <c r="I610" s="9">
        <v>1434405980</v>
      </c>
      <c r="J610" s="9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45"/>
        <v>0.97</v>
      </c>
      <c r="P610" s="17">
        <f t="shared" si="46"/>
        <v>292.2</v>
      </c>
      <c r="Q610" s="13" t="s">
        <v>8316</v>
      </c>
      <c r="R610" t="s">
        <v>8317</v>
      </c>
      <c r="S610" s="18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11" t="s">
        <v>609</v>
      </c>
      <c r="C611" s="3" t="s">
        <v>4718</v>
      </c>
      <c r="D611" s="5">
        <v>780</v>
      </c>
      <c r="E611" s="7">
        <v>5</v>
      </c>
      <c r="F611" t="s">
        <v>8218</v>
      </c>
      <c r="G611" t="s">
        <v>8223</v>
      </c>
      <c r="H611" t="s">
        <v>8245</v>
      </c>
      <c r="I611" s="9">
        <v>1448761744</v>
      </c>
      <c r="J611" s="9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45"/>
        <v>0.64</v>
      </c>
      <c r="P611" s="17">
        <f t="shared" si="46"/>
        <v>5</v>
      </c>
      <c r="Q611" s="13" t="s">
        <v>8316</v>
      </c>
      <c r="R611" t="s">
        <v>8317</v>
      </c>
      <c r="S611" s="18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11" t="s">
        <v>610</v>
      </c>
      <c r="C612" s="3" t="s">
        <v>4719</v>
      </c>
      <c r="D612" s="5">
        <v>13803</v>
      </c>
      <c r="E612" s="7">
        <v>0</v>
      </c>
      <c r="F612" t="s">
        <v>8218</v>
      </c>
      <c r="G612" t="s">
        <v>8222</v>
      </c>
      <c r="H612" t="s">
        <v>8244</v>
      </c>
      <c r="I612" s="9">
        <v>1429732586</v>
      </c>
      <c r="J612" s="9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45"/>
        <v>0</v>
      </c>
      <c r="P612" s="17" t="str">
        <f t="shared" si="46"/>
        <v>N/A</v>
      </c>
      <c r="Q612" s="13" t="s">
        <v>8316</v>
      </c>
      <c r="R612" t="s">
        <v>8317</v>
      </c>
      <c r="S612" s="18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11" t="s">
        <v>611</v>
      </c>
      <c r="C613" s="3" t="s">
        <v>4720</v>
      </c>
      <c r="D613" s="5">
        <v>80000</v>
      </c>
      <c r="E613" s="7">
        <v>0</v>
      </c>
      <c r="F613" t="s">
        <v>8218</v>
      </c>
      <c r="G613" t="s">
        <v>8228</v>
      </c>
      <c r="H613" t="s">
        <v>8247</v>
      </c>
      <c r="I613" s="9">
        <v>1453210037</v>
      </c>
      <c r="J613" s="9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45"/>
        <v>0</v>
      </c>
      <c r="P613" s="17" t="str">
        <f t="shared" si="46"/>
        <v>N/A</v>
      </c>
      <c r="Q613" s="13" t="s">
        <v>8316</v>
      </c>
      <c r="R613" t="s">
        <v>8317</v>
      </c>
      <c r="S613" s="18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11" t="s">
        <v>612</v>
      </c>
      <c r="C614" s="3" t="s">
        <v>4721</v>
      </c>
      <c r="D614" s="5">
        <v>10000</v>
      </c>
      <c r="E614" s="7">
        <v>0</v>
      </c>
      <c r="F614" t="s">
        <v>8218</v>
      </c>
      <c r="G614" t="s">
        <v>8235</v>
      </c>
      <c r="H614" t="s">
        <v>8247</v>
      </c>
      <c r="I614" s="9">
        <v>1472777146</v>
      </c>
      <c r="J614" s="9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45"/>
        <v>0</v>
      </c>
      <c r="P614" s="17" t="str">
        <f t="shared" si="46"/>
        <v>N/A</v>
      </c>
      <c r="Q614" s="13" t="s">
        <v>8316</v>
      </c>
      <c r="R614" t="s">
        <v>8317</v>
      </c>
      <c r="S614" s="18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11" t="s">
        <v>613</v>
      </c>
      <c r="C615" s="3" t="s">
        <v>4722</v>
      </c>
      <c r="D615" s="5">
        <v>60000</v>
      </c>
      <c r="E615" s="7">
        <v>12818</v>
      </c>
      <c r="F615" t="s">
        <v>8218</v>
      </c>
      <c r="G615" t="s">
        <v>8222</v>
      </c>
      <c r="H615" t="s">
        <v>8244</v>
      </c>
      <c r="I615" s="9">
        <v>1443675540</v>
      </c>
      <c r="J615" s="9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45"/>
        <v>21.36</v>
      </c>
      <c r="P615" s="17">
        <f t="shared" si="46"/>
        <v>105.93</v>
      </c>
      <c r="Q615" s="13" t="s">
        <v>8316</v>
      </c>
      <c r="R615" t="s">
        <v>8317</v>
      </c>
      <c r="S615" s="18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11" t="s">
        <v>614</v>
      </c>
      <c r="C616" s="3" t="s">
        <v>4723</v>
      </c>
      <c r="D616" s="5">
        <v>10000</v>
      </c>
      <c r="E616" s="7">
        <v>0</v>
      </c>
      <c r="F616" t="s">
        <v>8218</v>
      </c>
      <c r="G616" t="s">
        <v>8222</v>
      </c>
      <c r="H616" t="s">
        <v>8244</v>
      </c>
      <c r="I616" s="9">
        <v>1466731740</v>
      </c>
      <c r="J616" s="9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45"/>
        <v>0</v>
      </c>
      <c r="P616" s="17" t="str">
        <f t="shared" si="46"/>
        <v>N/A</v>
      </c>
      <c r="Q616" s="13" t="s">
        <v>8316</v>
      </c>
      <c r="R616" t="s">
        <v>8317</v>
      </c>
      <c r="S616" s="18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11" t="s">
        <v>615</v>
      </c>
      <c r="C617" s="3" t="s">
        <v>4724</v>
      </c>
      <c r="D617" s="5">
        <v>515</v>
      </c>
      <c r="E617" s="7">
        <v>0</v>
      </c>
      <c r="F617" t="s">
        <v>8218</v>
      </c>
      <c r="G617" t="s">
        <v>8226</v>
      </c>
      <c r="H617" t="s">
        <v>8248</v>
      </c>
      <c r="I617" s="9">
        <v>1443149759</v>
      </c>
      <c r="J617" s="9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45"/>
        <v>0</v>
      </c>
      <c r="P617" s="17" t="str">
        <f t="shared" si="46"/>
        <v>N/A</v>
      </c>
      <c r="Q617" s="13" t="s">
        <v>8316</v>
      </c>
      <c r="R617" t="s">
        <v>8317</v>
      </c>
      <c r="S617" s="18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11" t="s">
        <v>616</v>
      </c>
      <c r="C618" s="3" t="s">
        <v>4725</v>
      </c>
      <c r="D618" s="5">
        <v>5000</v>
      </c>
      <c r="E618" s="7">
        <v>0</v>
      </c>
      <c r="F618" t="s">
        <v>8218</v>
      </c>
      <c r="G618" t="s">
        <v>8228</v>
      </c>
      <c r="H618" t="s">
        <v>8247</v>
      </c>
      <c r="I618" s="9">
        <v>1488013307</v>
      </c>
      <c r="J618" s="9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45"/>
        <v>0</v>
      </c>
      <c r="P618" s="17" t="str">
        <f t="shared" si="46"/>
        <v>N/A</v>
      </c>
      <c r="Q618" s="13" t="s">
        <v>8316</v>
      </c>
      <c r="R618" t="s">
        <v>8317</v>
      </c>
      <c r="S618" s="18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11" t="s">
        <v>617</v>
      </c>
      <c r="C619" s="3" t="s">
        <v>4726</v>
      </c>
      <c r="D619" s="5">
        <v>2000</v>
      </c>
      <c r="E619" s="7">
        <v>60</v>
      </c>
      <c r="F619" t="s">
        <v>8218</v>
      </c>
      <c r="G619" t="s">
        <v>8223</v>
      </c>
      <c r="H619" t="s">
        <v>8245</v>
      </c>
      <c r="I619" s="9">
        <v>1431072843</v>
      </c>
      <c r="J619" s="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45"/>
        <v>3</v>
      </c>
      <c r="P619" s="17">
        <f t="shared" si="46"/>
        <v>20</v>
      </c>
      <c r="Q619" s="13" t="s">
        <v>8316</v>
      </c>
      <c r="R619" t="s">
        <v>8317</v>
      </c>
      <c r="S619" s="18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11" t="s">
        <v>618</v>
      </c>
      <c r="C620" s="3" t="s">
        <v>4727</v>
      </c>
      <c r="D620" s="5">
        <v>400</v>
      </c>
      <c r="E620" s="7">
        <v>0</v>
      </c>
      <c r="F620" t="s">
        <v>8218</v>
      </c>
      <c r="G620" t="s">
        <v>8222</v>
      </c>
      <c r="H620" t="s">
        <v>8244</v>
      </c>
      <c r="I620" s="9">
        <v>1449689203</v>
      </c>
      <c r="J620" s="9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45"/>
        <v>0</v>
      </c>
      <c r="P620" s="17" t="str">
        <f t="shared" si="46"/>
        <v>N/A</v>
      </c>
      <c r="Q620" s="13" t="s">
        <v>8316</v>
      </c>
      <c r="R620" t="s">
        <v>8317</v>
      </c>
      <c r="S620" s="18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11" t="s">
        <v>619</v>
      </c>
      <c r="C621" s="3" t="s">
        <v>4728</v>
      </c>
      <c r="D621" s="5">
        <v>2500000</v>
      </c>
      <c r="E621" s="7">
        <v>1</v>
      </c>
      <c r="F621" t="s">
        <v>8218</v>
      </c>
      <c r="G621" t="s">
        <v>8222</v>
      </c>
      <c r="H621" t="s">
        <v>8244</v>
      </c>
      <c r="I621" s="9">
        <v>1416933390</v>
      </c>
      <c r="J621" s="9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45"/>
        <v>0</v>
      </c>
      <c r="P621" s="17">
        <f t="shared" si="46"/>
        <v>1</v>
      </c>
      <c r="Q621" s="13" t="s">
        <v>8316</v>
      </c>
      <c r="R621" t="s">
        <v>8317</v>
      </c>
      <c r="S621" s="18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11" t="s">
        <v>620</v>
      </c>
      <c r="C622" s="3" t="s">
        <v>4729</v>
      </c>
      <c r="D622" s="5">
        <v>30000</v>
      </c>
      <c r="E622" s="7">
        <v>300</v>
      </c>
      <c r="F622" t="s">
        <v>8218</v>
      </c>
      <c r="G622" t="s">
        <v>8227</v>
      </c>
      <c r="H622" t="s">
        <v>8249</v>
      </c>
      <c r="I622" s="9">
        <v>1408986738</v>
      </c>
      <c r="J622" s="9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45"/>
        <v>1</v>
      </c>
      <c r="P622" s="17">
        <f t="shared" si="46"/>
        <v>300</v>
      </c>
      <c r="Q622" s="13" t="s">
        <v>8316</v>
      </c>
      <c r="R622" t="s">
        <v>8317</v>
      </c>
      <c r="S622" s="18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11" t="s">
        <v>621</v>
      </c>
      <c r="C623" s="3" t="s">
        <v>4730</v>
      </c>
      <c r="D623" s="5">
        <v>25000</v>
      </c>
      <c r="E623" s="7">
        <v>261</v>
      </c>
      <c r="F623" t="s">
        <v>8218</v>
      </c>
      <c r="G623" t="s">
        <v>8222</v>
      </c>
      <c r="H623" t="s">
        <v>8244</v>
      </c>
      <c r="I623" s="9">
        <v>1467934937</v>
      </c>
      <c r="J623" s="9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45"/>
        <v>1.04</v>
      </c>
      <c r="P623" s="17">
        <f t="shared" si="46"/>
        <v>87</v>
      </c>
      <c r="Q623" s="13" t="s">
        <v>8316</v>
      </c>
      <c r="R623" t="s">
        <v>8317</v>
      </c>
      <c r="S623" s="18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11" t="s">
        <v>622</v>
      </c>
      <c r="C624" s="3" t="s">
        <v>4731</v>
      </c>
      <c r="D624" s="5">
        <v>6000</v>
      </c>
      <c r="E624" s="7">
        <v>341</v>
      </c>
      <c r="F624" t="s">
        <v>8218</v>
      </c>
      <c r="G624" t="s">
        <v>8222</v>
      </c>
      <c r="H624" t="s">
        <v>8244</v>
      </c>
      <c r="I624" s="9">
        <v>1467398138</v>
      </c>
      <c r="J624" s="9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45"/>
        <v>5.68</v>
      </c>
      <c r="P624" s="17">
        <f t="shared" si="46"/>
        <v>37.89</v>
      </c>
      <c r="Q624" s="13" t="s">
        <v>8316</v>
      </c>
      <c r="R624" t="s">
        <v>8317</v>
      </c>
      <c r="S624" s="18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11" t="s">
        <v>623</v>
      </c>
      <c r="C625" s="3" t="s">
        <v>4732</v>
      </c>
      <c r="D625" s="5">
        <v>75000</v>
      </c>
      <c r="E625" s="7">
        <v>0</v>
      </c>
      <c r="F625" t="s">
        <v>8218</v>
      </c>
      <c r="G625" t="s">
        <v>8224</v>
      </c>
      <c r="H625" t="s">
        <v>8246</v>
      </c>
      <c r="I625" s="9">
        <v>1432771997</v>
      </c>
      <c r="J625" s="9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45"/>
        <v>0</v>
      </c>
      <c r="P625" s="17" t="str">
        <f t="shared" si="46"/>
        <v>N/A</v>
      </c>
      <c r="Q625" s="13" t="s">
        <v>8316</v>
      </c>
      <c r="R625" t="s">
        <v>8317</v>
      </c>
      <c r="S625" s="18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11" t="s">
        <v>624</v>
      </c>
      <c r="C626" s="3" t="s">
        <v>4733</v>
      </c>
      <c r="D626" s="5">
        <v>5000</v>
      </c>
      <c r="E626" s="7">
        <v>0</v>
      </c>
      <c r="F626" t="s">
        <v>8218</v>
      </c>
      <c r="G626" t="s">
        <v>8222</v>
      </c>
      <c r="H626" t="s">
        <v>8244</v>
      </c>
      <c r="I626" s="9">
        <v>1431647041</v>
      </c>
      <c r="J626" s="9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45"/>
        <v>0</v>
      </c>
      <c r="P626" s="17" t="str">
        <f t="shared" si="46"/>
        <v>N/A</v>
      </c>
      <c r="Q626" s="13" t="s">
        <v>8316</v>
      </c>
      <c r="R626" t="s">
        <v>8317</v>
      </c>
      <c r="S626" s="18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11" t="s">
        <v>625</v>
      </c>
      <c r="C627" s="3" t="s">
        <v>4734</v>
      </c>
      <c r="D627" s="5">
        <v>25000</v>
      </c>
      <c r="E627" s="7">
        <v>0</v>
      </c>
      <c r="F627" t="s">
        <v>8218</v>
      </c>
      <c r="G627" t="s">
        <v>8227</v>
      </c>
      <c r="H627" t="s">
        <v>8249</v>
      </c>
      <c r="I627" s="9">
        <v>1490560177</v>
      </c>
      <c r="J627" s="9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45"/>
        <v>0</v>
      </c>
      <c r="P627" s="17" t="str">
        <f t="shared" si="46"/>
        <v>N/A</v>
      </c>
      <c r="Q627" s="13" t="s">
        <v>8316</v>
      </c>
      <c r="R627" t="s">
        <v>8317</v>
      </c>
      <c r="S627" s="18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11" t="s">
        <v>626</v>
      </c>
      <c r="C628" s="3" t="s">
        <v>4735</v>
      </c>
      <c r="D628" s="5">
        <v>25000</v>
      </c>
      <c r="E628" s="7">
        <v>4345</v>
      </c>
      <c r="F628" t="s">
        <v>8218</v>
      </c>
      <c r="G628" t="s">
        <v>8222</v>
      </c>
      <c r="H628" t="s">
        <v>8244</v>
      </c>
      <c r="I628" s="9">
        <v>1439644920</v>
      </c>
      <c r="J628" s="9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45"/>
        <v>17.38</v>
      </c>
      <c r="P628" s="17">
        <f t="shared" si="46"/>
        <v>111.41</v>
      </c>
      <c r="Q628" s="13" t="s">
        <v>8316</v>
      </c>
      <c r="R628" t="s">
        <v>8317</v>
      </c>
      <c r="S628" s="18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11" t="s">
        <v>627</v>
      </c>
      <c r="C629" s="3" t="s">
        <v>4736</v>
      </c>
      <c r="D629" s="5">
        <v>450000</v>
      </c>
      <c r="E629" s="7">
        <v>90</v>
      </c>
      <c r="F629" t="s">
        <v>8218</v>
      </c>
      <c r="G629" t="s">
        <v>8233</v>
      </c>
      <c r="H629" t="s">
        <v>8253</v>
      </c>
      <c r="I629" s="9">
        <v>1457996400</v>
      </c>
      <c r="J629" s="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45"/>
        <v>0.02</v>
      </c>
      <c r="P629" s="17">
        <f t="shared" si="46"/>
        <v>90</v>
      </c>
      <c r="Q629" s="13" t="s">
        <v>8316</v>
      </c>
      <c r="R629" t="s">
        <v>8317</v>
      </c>
      <c r="S629" s="18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11" t="s">
        <v>628</v>
      </c>
      <c r="C630" s="3" t="s">
        <v>4737</v>
      </c>
      <c r="D630" s="5">
        <v>5000</v>
      </c>
      <c r="E630" s="7">
        <v>0</v>
      </c>
      <c r="F630" t="s">
        <v>8218</v>
      </c>
      <c r="G630" t="s">
        <v>8222</v>
      </c>
      <c r="H630" t="s">
        <v>8244</v>
      </c>
      <c r="I630" s="9">
        <v>1405269457</v>
      </c>
      <c r="J630" s="9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45"/>
        <v>0</v>
      </c>
      <c r="P630" s="17" t="str">
        <f t="shared" si="46"/>
        <v>N/A</v>
      </c>
      <c r="Q630" s="13" t="s">
        <v>8316</v>
      </c>
      <c r="R630" t="s">
        <v>8317</v>
      </c>
      <c r="S630" s="18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11" t="s">
        <v>629</v>
      </c>
      <c r="C631" s="3" t="s">
        <v>4738</v>
      </c>
      <c r="D631" s="5">
        <v>200000</v>
      </c>
      <c r="E631" s="7">
        <v>350</v>
      </c>
      <c r="F631" t="s">
        <v>8218</v>
      </c>
      <c r="G631" t="s">
        <v>8224</v>
      </c>
      <c r="H631" t="s">
        <v>8246</v>
      </c>
      <c r="I631" s="9">
        <v>1463239108</v>
      </c>
      <c r="J631" s="9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45"/>
        <v>0.18</v>
      </c>
      <c r="P631" s="17">
        <f t="shared" si="46"/>
        <v>116.67</v>
      </c>
      <c r="Q631" s="13" t="s">
        <v>8316</v>
      </c>
      <c r="R631" t="s">
        <v>8317</v>
      </c>
      <c r="S631" s="18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11" t="s">
        <v>630</v>
      </c>
      <c r="C632" s="3" t="s">
        <v>4739</v>
      </c>
      <c r="D632" s="5">
        <v>11999</v>
      </c>
      <c r="E632" s="7">
        <v>10</v>
      </c>
      <c r="F632" t="s">
        <v>8218</v>
      </c>
      <c r="G632" t="s">
        <v>8222</v>
      </c>
      <c r="H632" t="s">
        <v>8244</v>
      </c>
      <c r="I632" s="9">
        <v>1441516200</v>
      </c>
      <c r="J632" s="9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45"/>
        <v>0.08</v>
      </c>
      <c r="P632" s="17">
        <f t="shared" si="46"/>
        <v>10</v>
      </c>
      <c r="Q632" s="13" t="s">
        <v>8316</v>
      </c>
      <c r="R632" t="s">
        <v>8317</v>
      </c>
      <c r="S632" s="18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11" t="s">
        <v>631</v>
      </c>
      <c r="C633" s="3" t="s">
        <v>4740</v>
      </c>
      <c r="D633" s="5">
        <v>50000</v>
      </c>
      <c r="E633" s="7">
        <v>690</v>
      </c>
      <c r="F633" t="s">
        <v>8218</v>
      </c>
      <c r="G633" t="s">
        <v>8227</v>
      </c>
      <c r="H633" t="s">
        <v>8249</v>
      </c>
      <c r="I633" s="9">
        <v>1464460329</v>
      </c>
      <c r="J633" s="9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45"/>
        <v>1.38</v>
      </c>
      <c r="P633" s="17">
        <f t="shared" si="46"/>
        <v>76.67</v>
      </c>
      <c r="Q633" s="13" t="s">
        <v>8316</v>
      </c>
      <c r="R633" t="s">
        <v>8317</v>
      </c>
      <c r="S633" s="18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11" t="s">
        <v>632</v>
      </c>
      <c r="C634" s="3" t="s">
        <v>4741</v>
      </c>
      <c r="D634" s="5">
        <v>20000</v>
      </c>
      <c r="E634" s="7">
        <v>0</v>
      </c>
      <c r="F634" t="s">
        <v>8218</v>
      </c>
      <c r="G634" t="s">
        <v>8231</v>
      </c>
      <c r="H634" t="s">
        <v>8247</v>
      </c>
      <c r="I634" s="9">
        <v>1448470165</v>
      </c>
      <c r="J634" s="9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45"/>
        <v>0</v>
      </c>
      <c r="P634" s="17" t="str">
        <f t="shared" si="46"/>
        <v>N/A</v>
      </c>
      <c r="Q634" s="13" t="s">
        <v>8316</v>
      </c>
      <c r="R634" t="s">
        <v>8317</v>
      </c>
      <c r="S634" s="18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11" t="s">
        <v>633</v>
      </c>
      <c r="C635" s="3" t="s">
        <v>4742</v>
      </c>
      <c r="D635" s="5">
        <v>10000</v>
      </c>
      <c r="E635" s="7">
        <v>1245</v>
      </c>
      <c r="F635" t="s">
        <v>8218</v>
      </c>
      <c r="G635" t="s">
        <v>8222</v>
      </c>
      <c r="H635" t="s">
        <v>8244</v>
      </c>
      <c r="I635" s="9">
        <v>1466204400</v>
      </c>
      <c r="J635" s="9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45"/>
        <v>12.45</v>
      </c>
      <c r="P635" s="17">
        <f t="shared" si="46"/>
        <v>49.8</v>
      </c>
      <c r="Q635" s="13" t="s">
        <v>8316</v>
      </c>
      <c r="R635" t="s">
        <v>8317</v>
      </c>
      <c r="S635" s="18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11" t="s">
        <v>634</v>
      </c>
      <c r="C636" s="3" t="s">
        <v>4743</v>
      </c>
      <c r="D636" s="5">
        <v>5000</v>
      </c>
      <c r="E636" s="7">
        <v>1</v>
      </c>
      <c r="F636" t="s">
        <v>8218</v>
      </c>
      <c r="G636" t="s">
        <v>8222</v>
      </c>
      <c r="H636" t="s">
        <v>8244</v>
      </c>
      <c r="I636" s="9">
        <v>1424989029</v>
      </c>
      <c r="J636" s="9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45"/>
        <v>0.02</v>
      </c>
      <c r="P636" s="17">
        <f t="shared" si="46"/>
        <v>1</v>
      </c>
      <c r="Q636" s="13" t="s">
        <v>8316</v>
      </c>
      <c r="R636" t="s">
        <v>8317</v>
      </c>
      <c r="S636" s="18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11" t="s">
        <v>635</v>
      </c>
      <c r="C637" s="3" t="s">
        <v>4744</v>
      </c>
      <c r="D637" s="5">
        <v>25000</v>
      </c>
      <c r="E637" s="7">
        <v>2</v>
      </c>
      <c r="F637" t="s">
        <v>8218</v>
      </c>
      <c r="G637" t="s">
        <v>8222</v>
      </c>
      <c r="H637" t="s">
        <v>8244</v>
      </c>
      <c r="I637" s="9">
        <v>1428804762</v>
      </c>
      <c r="J637" s="9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45"/>
        <v>0.01</v>
      </c>
      <c r="P637" s="17">
        <f t="shared" si="46"/>
        <v>2</v>
      </c>
      <c r="Q637" s="13" t="s">
        <v>8316</v>
      </c>
      <c r="R637" t="s">
        <v>8317</v>
      </c>
      <c r="S637" s="18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11" t="s">
        <v>636</v>
      </c>
      <c r="C638" s="3" t="s">
        <v>4745</v>
      </c>
      <c r="D638" s="5">
        <v>2000</v>
      </c>
      <c r="E638" s="7">
        <v>4</v>
      </c>
      <c r="F638" t="s">
        <v>8218</v>
      </c>
      <c r="G638" t="s">
        <v>8223</v>
      </c>
      <c r="H638" t="s">
        <v>8245</v>
      </c>
      <c r="I638" s="9">
        <v>1433587620</v>
      </c>
      <c r="J638" s="9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45"/>
        <v>0.2</v>
      </c>
      <c r="P638" s="17">
        <f t="shared" si="46"/>
        <v>4</v>
      </c>
      <c r="Q638" s="13" t="s">
        <v>8316</v>
      </c>
      <c r="R638" t="s">
        <v>8317</v>
      </c>
      <c r="S638" s="18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11" t="s">
        <v>637</v>
      </c>
      <c r="C639" s="3" t="s">
        <v>4746</v>
      </c>
      <c r="D639" s="5">
        <v>100000</v>
      </c>
      <c r="E639" s="7">
        <v>0</v>
      </c>
      <c r="F639" t="s">
        <v>8218</v>
      </c>
      <c r="G639" t="s">
        <v>8223</v>
      </c>
      <c r="H639" t="s">
        <v>8245</v>
      </c>
      <c r="I639" s="9">
        <v>1488063840</v>
      </c>
      <c r="J639" s="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45"/>
        <v>0</v>
      </c>
      <c r="P639" s="17" t="str">
        <f t="shared" si="46"/>
        <v>N/A</v>
      </c>
      <c r="Q639" s="13" t="s">
        <v>8316</v>
      </c>
      <c r="R639" t="s">
        <v>8317</v>
      </c>
      <c r="S639" s="18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11" t="s">
        <v>638</v>
      </c>
      <c r="C640" s="3" t="s">
        <v>4747</v>
      </c>
      <c r="D640" s="5">
        <v>200000</v>
      </c>
      <c r="E640" s="7">
        <v>18</v>
      </c>
      <c r="F640" t="s">
        <v>8218</v>
      </c>
      <c r="G640" t="s">
        <v>8234</v>
      </c>
      <c r="H640" t="s">
        <v>8247</v>
      </c>
      <c r="I640" s="9">
        <v>1490447662</v>
      </c>
      <c r="J640" s="9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45"/>
        <v>0.01</v>
      </c>
      <c r="P640" s="17">
        <f t="shared" si="46"/>
        <v>3</v>
      </c>
      <c r="Q640" s="13" t="s">
        <v>8316</v>
      </c>
      <c r="R640" t="s">
        <v>8317</v>
      </c>
      <c r="S640" s="18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11" t="s">
        <v>639</v>
      </c>
      <c r="C641" s="3" t="s">
        <v>4748</v>
      </c>
      <c r="D641" s="5">
        <v>1000000</v>
      </c>
      <c r="E641" s="7">
        <v>1</v>
      </c>
      <c r="F641" t="s">
        <v>8218</v>
      </c>
      <c r="G641" t="s">
        <v>8222</v>
      </c>
      <c r="H641" t="s">
        <v>8244</v>
      </c>
      <c r="I641" s="9">
        <v>1413208795</v>
      </c>
      <c r="J641" s="9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45"/>
        <v>0</v>
      </c>
      <c r="P641" s="17">
        <f t="shared" si="46"/>
        <v>1</v>
      </c>
      <c r="Q641" s="13" t="s">
        <v>8316</v>
      </c>
      <c r="R641" t="s">
        <v>8317</v>
      </c>
      <c r="S641" s="18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11" t="s">
        <v>640</v>
      </c>
      <c r="C642" s="3" t="s">
        <v>4749</v>
      </c>
      <c r="D642" s="5">
        <v>70</v>
      </c>
      <c r="E642" s="7">
        <v>101</v>
      </c>
      <c r="F642" t="s">
        <v>8217</v>
      </c>
      <c r="G642" t="s">
        <v>8228</v>
      </c>
      <c r="H642" t="s">
        <v>8247</v>
      </c>
      <c r="I642" s="9">
        <v>1480028400</v>
      </c>
      <c r="J642" s="9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si="45"/>
        <v>144.29</v>
      </c>
      <c r="P642" s="17">
        <f t="shared" si="46"/>
        <v>50.5</v>
      </c>
      <c r="Q642" s="13" t="s">
        <v>8316</v>
      </c>
      <c r="R642" t="s">
        <v>8318</v>
      </c>
      <c r="S642" s="18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11" t="s">
        <v>641</v>
      </c>
      <c r="C643" s="3" t="s">
        <v>4750</v>
      </c>
      <c r="D643" s="5">
        <v>40000</v>
      </c>
      <c r="E643" s="7">
        <v>47665</v>
      </c>
      <c r="F643" t="s">
        <v>8217</v>
      </c>
      <c r="G643" t="s">
        <v>8222</v>
      </c>
      <c r="H643" t="s">
        <v>8244</v>
      </c>
      <c r="I643" s="9">
        <v>1439473248</v>
      </c>
      <c r="J643" s="9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ref="O643:O706" si="50">IFERROR(ROUND(E643/D643*100,2),0)</f>
        <v>119.16</v>
      </c>
      <c r="P643" s="17">
        <f t="shared" ref="P643:P706" si="51">IFERROR(ROUND(E643/L643,2),"N/A")</f>
        <v>151.32</v>
      </c>
      <c r="Q643" s="13" t="s">
        <v>8316</v>
      </c>
      <c r="R643" t="s">
        <v>8318</v>
      </c>
      <c r="S643" s="18">
        <f t="shared" ref="S643:S706" si="52">(((J643/60)/60)/24)+DATE(1970,1,1)</f>
        <v>42199.57</v>
      </c>
      <c r="T643" s="1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11" t="s">
        <v>642</v>
      </c>
      <c r="C644" s="3" t="s">
        <v>4751</v>
      </c>
      <c r="D644" s="5">
        <v>20000</v>
      </c>
      <c r="E644" s="7">
        <v>292097</v>
      </c>
      <c r="F644" t="s">
        <v>8217</v>
      </c>
      <c r="G644" t="s">
        <v>8234</v>
      </c>
      <c r="H644" t="s">
        <v>8247</v>
      </c>
      <c r="I644" s="9">
        <v>1439998674</v>
      </c>
      <c r="J644" s="9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50"/>
        <v>1460.49</v>
      </c>
      <c r="P644" s="17">
        <f t="shared" si="51"/>
        <v>134.36000000000001</v>
      </c>
      <c r="Q644" s="13" t="s">
        <v>8316</v>
      </c>
      <c r="R644" t="s">
        <v>8318</v>
      </c>
      <c r="S644" s="18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11" t="s">
        <v>643</v>
      </c>
      <c r="C645" s="3" t="s">
        <v>4752</v>
      </c>
      <c r="D645" s="5">
        <v>25000</v>
      </c>
      <c r="E645" s="7">
        <v>26452</v>
      </c>
      <c r="F645" t="s">
        <v>8217</v>
      </c>
      <c r="G645" t="s">
        <v>8222</v>
      </c>
      <c r="H645" t="s">
        <v>8244</v>
      </c>
      <c r="I645" s="9">
        <v>1433085875</v>
      </c>
      <c r="J645" s="9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50"/>
        <v>105.81</v>
      </c>
      <c r="P645" s="17">
        <f t="shared" si="51"/>
        <v>174.03</v>
      </c>
      <c r="Q645" s="13" t="s">
        <v>8316</v>
      </c>
      <c r="R645" t="s">
        <v>8318</v>
      </c>
      <c r="S645" s="18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11" t="s">
        <v>644</v>
      </c>
      <c r="C646" s="3" t="s">
        <v>4753</v>
      </c>
      <c r="D646" s="5">
        <v>25000</v>
      </c>
      <c r="E646" s="7">
        <v>75029.48</v>
      </c>
      <c r="F646" t="s">
        <v>8217</v>
      </c>
      <c r="G646" t="s">
        <v>8222</v>
      </c>
      <c r="H646" t="s">
        <v>8244</v>
      </c>
      <c r="I646" s="9">
        <v>1414544400</v>
      </c>
      <c r="J646" s="9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50"/>
        <v>300.12</v>
      </c>
      <c r="P646" s="17">
        <f t="shared" si="51"/>
        <v>73.489999999999995</v>
      </c>
      <c r="Q646" s="13" t="s">
        <v>8316</v>
      </c>
      <c r="R646" t="s">
        <v>8318</v>
      </c>
      <c r="S646" s="18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11" t="s">
        <v>645</v>
      </c>
      <c r="C647" s="3" t="s">
        <v>4754</v>
      </c>
      <c r="D647" s="5">
        <v>2000</v>
      </c>
      <c r="E647" s="7">
        <v>5574</v>
      </c>
      <c r="F647" t="s">
        <v>8217</v>
      </c>
      <c r="G647" t="s">
        <v>8222</v>
      </c>
      <c r="H647" t="s">
        <v>8244</v>
      </c>
      <c r="I647" s="9">
        <v>1470962274</v>
      </c>
      <c r="J647" s="9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50"/>
        <v>278.7</v>
      </c>
      <c r="P647" s="17">
        <f t="shared" si="51"/>
        <v>23.52</v>
      </c>
      <c r="Q647" s="13" t="s">
        <v>8316</v>
      </c>
      <c r="R647" t="s">
        <v>8318</v>
      </c>
      <c r="S647" s="18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11" t="s">
        <v>646</v>
      </c>
      <c r="C648" s="3" t="s">
        <v>4755</v>
      </c>
      <c r="D648" s="5">
        <v>800</v>
      </c>
      <c r="E648" s="7">
        <v>1055.01</v>
      </c>
      <c r="F648" t="s">
        <v>8217</v>
      </c>
      <c r="G648" t="s">
        <v>8222</v>
      </c>
      <c r="H648" t="s">
        <v>8244</v>
      </c>
      <c r="I648" s="9">
        <v>1407788867</v>
      </c>
      <c r="J648" s="9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50"/>
        <v>131.88</v>
      </c>
      <c r="P648" s="17">
        <f t="shared" si="51"/>
        <v>39.07</v>
      </c>
      <c r="Q648" s="13" t="s">
        <v>8316</v>
      </c>
      <c r="R648" t="s">
        <v>8318</v>
      </c>
      <c r="S648" s="18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11" t="s">
        <v>647</v>
      </c>
      <c r="C649" s="3" t="s">
        <v>4756</v>
      </c>
      <c r="D649" s="5">
        <v>2000</v>
      </c>
      <c r="E649" s="7">
        <v>2141</v>
      </c>
      <c r="F649" t="s">
        <v>8217</v>
      </c>
      <c r="G649" t="s">
        <v>8227</v>
      </c>
      <c r="H649" t="s">
        <v>8249</v>
      </c>
      <c r="I649" s="9">
        <v>1458235549</v>
      </c>
      <c r="J649" s="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50"/>
        <v>107.05</v>
      </c>
      <c r="P649" s="17">
        <f t="shared" si="51"/>
        <v>125.94</v>
      </c>
      <c r="Q649" s="13" t="s">
        <v>8316</v>
      </c>
      <c r="R649" t="s">
        <v>8318</v>
      </c>
      <c r="S649" s="18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11" t="s">
        <v>648</v>
      </c>
      <c r="C650" s="3" t="s">
        <v>4757</v>
      </c>
      <c r="D650" s="5">
        <v>35000</v>
      </c>
      <c r="E650" s="7">
        <v>44388</v>
      </c>
      <c r="F650" t="s">
        <v>8217</v>
      </c>
      <c r="G650" t="s">
        <v>8222</v>
      </c>
      <c r="H650" t="s">
        <v>8244</v>
      </c>
      <c r="I650" s="9">
        <v>1413304708</v>
      </c>
      <c r="J650" s="9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50"/>
        <v>126.82</v>
      </c>
      <c r="P650" s="17">
        <f t="shared" si="51"/>
        <v>1644</v>
      </c>
      <c r="Q650" s="13" t="s">
        <v>8316</v>
      </c>
      <c r="R650" t="s">
        <v>8318</v>
      </c>
      <c r="S650" s="18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11" t="s">
        <v>649</v>
      </c>
      <c r="C651" s="3" t="s">
        <v>4758</v>
      </c>
      <c r="D651" s="5">
        <v>2500</v>
      </c>
      <c r="E651" s="7">
        <v>3499</v>
      </c>
      <c r="F651" t="s">
        <v>8217</v>
      </c>
      <c r="G651" t="s">
        <v>8222</v>
      </c>
      <c r="H651" t="s">
        <v>8244</v>
      </c>
      <c r="I651" s="9">
        <v>1410904413</v>
      </c>
      <c r="J651" s="9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50"/>
        <v>139.96</v>
      </c>
      <c r="P651" s="17">
        <f t="shared" si="51"/>
        <v>42.67</v>
      </c>
      <c r="Q651" s="13" t="s">
        <v>8316</v>
      </c>
      <c r="R651" t="s">
        <v>8318</v>
      </c>
      <c r="S651" s="18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11" t="s">
        <v>650</v>
      </c>
      <c r="C652" s="3" t="s">
        <v>4759</v>
      </c>
      <c r="D652" s="5">
        <v>1500</v>
      </c>
      <c r="E652" s="7">
        <v>1686</v>
      </c>
      <c r="F652" t="s">
        <v>8217</v>
      </c>
      <c r="G652" t="s">
        <v>8222</v>
      </c>
      <c r="H652" t="s">
        <v>8244</v>
      </c>
      <c r="I652" s="9">
        <v>1418953984</v>
      </c>
      <c r="J652" s="9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50"/>
        <v>112.4</v>
      </c>
      <c r="P652" s="17">
        <f t="shared" si="51"/>
        <v>35.130000000000003</v>
      </c>
      <c r="Q652" s="13" t="s">
        <v>8316</v>
      </c>
      <c r="R652" t="s">
        <v>8318</v>
      </c>
      <c r="S652" s="18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11" t="s">
        <v>651</v>
      </c>
      <c r="C653" s="3" t="s">
        <v>4760</v>
      </c>
      <c r="D653" s="5">
        <v>25000</v>
      </c>
      <c r="E653" s="7">
        <v>25132</v>
      </c>
      <c r="F653" t="s">
        <v>8217</v>
      </c>
      <c r="G653" t="s">
        <v>8222</v>
      </c>
      <c r="H653" t="s">
        <v>8244</v>
      </c>
      <c r="I653" s="9">
        <v>1418430311</v>
      </c>
      <c r="J653" s="9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50"/>
        <v>100.53</v>
      </c>
      <c r="P653" s="17">
        <f t="shared" si="51"/>
        <v>239.35</v>
      </c>
      <c r="Q653" s="13" t="s">
        <v>8316</v>
      </c>
      <c r="R653" t="s">
        <v>8318</v>
      </c>
      <c r="S653" s="18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11" t="s">
        <v>652</v>
      </c>
      <c r="C654" s="3" t="s">
        <v>4761</v>
      </c>
      <c r="D654" s="5">
        <v>3000</v>
      </c>
      <c r="E654" s="7">
        <v>3014</v>
      </c>
      <c r="F654" t="s">
        <v>8217</v>
      </c>
      <c r="G654" t="s">
        <v>8222</v>
      </c>
      <c r="H654" t="s">
        <v>8244</v>
      </c>
      <c r="I654" s="9">
        <v>1480613650</v>
      </c>
      <c r="J654" s="9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50"/>
        <v>100.47</v>
      </c>
      <c r="P654" s="17">
        <f t="shared" si="51"/>
        <v>107.64</v>
      </c>
      <c r="Q654" s="13" t="s">
        <v>8316</v>
      </c>
      <c r="R654" t="s">
        <v>8318</v>
      </c>
      <c r="S654" s="18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11" t="s">
        <v>653</v>
      </c>
      <c r="C655" s="3" t="s">
        <v>4762</v>
      </c>
      <c r="D655" s="5">
        <v>75000</v>
      </c>
      <c r="E655" s="7">
        <v>106084.5</v>
      </c>
      <c r="F655" t="s">
        <v>8217</v>
      </c>
      <c r="G655" t="s">
        <v>8222</v>
      </c>
      <c r="H655" t="s">
        <v>8244</v>
      </c>
      <c r="I655" s="9">
        <v>1440082240</v>
      </c>
      <c r="J655" s="9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50"/>
        <v>141.44999999999999</v>
      </c>
      <c r="P655" s="17">
        <f t="shared" si="51"/>
        <v>95.83</v>
      </c>
      <c r="Q655" s="13" t="s">
        <v>8316</v>
      </c>
      <c r="R655" t="s">
        <v>8318</v>
      </c>
      <c r="S655" s="18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11" t="s">
        <v>654</v>
      </c>
      <c r="C656" s="3" t="s">
        <v>4763</v>
      </c>
      <c r="D656" s="5">
        <v>12000</v>
      </c>
      <c r="E656" s="7">
        <v>32075</v>
      </c>
      <c r="F656" t="s">
        <v>8217</v>
      </c>
      <c r="G656" t="s">
        <v>8222</v>
      </c>
      <c r="H656" t="s">
        <v>8244</v>
      </c>
      <c r="I656" s="9">
        <v>1436396313</v>
      </c>
      <c r="J656" s="9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50"/>
        <v>267.29000000000002</v>
      </c>
      <c r="P656" s="17">
        <f t="shared" si="51"/>
        <v>31.66</v>
      </c>
      <c r="Q656" s="13" t="s">
        <v>8316</v>
      </c>
      <c r="R656" t="s">
        <v>8318</v>
      </c>
      <c r="S656" s="18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11" t="s">
        <v>655</v>
      </c>
      <c r="C657" s="3" t="s">
        <v>4764</v>
      </c>
      <c r="D657" s="5">
        <v>8000</v>
      </c>
      <c r="E657" s="7">
        <v>11751</v>
      </c>
      <c r="F657" t="s">
        <v>8217</v>
      </c>
      <c r="G657" t="s">
        <v>8222</v>
      </c>
      <c r="H657" t="s">
        <v>8244</v>
      </c>
      <c r="I657" s="9">
        <v>1426197512</v>
      </c>
      <c r="J657" s="9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50"/>
        <v>146.88999999999999</v>
      </c>
      <c r="P657" s="17">
        <f t="shared" si="51"/>
        <v>42.89</v>
      </c>
      <c r="Q657" s="13" t="s">
        <v>8316</v>
      </c>
      <c r="R657" t="s">
        <v>8318</v>
      </c>
      <c r="S657" s="18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11" t="s">
        <v>656</v>
      </c>
      <c r="C658" s="3" t="s">
        <v>4765</v>
      </c>
      <c r="D658" s="5">
        <v>5000</v>
      </c>
      <c r="E658" s="7">
        <v>10678</v>
      </c>
      <c r="F658" t="s">
        <v>8217</v>
      </c>
      <c r="G658" t="s">
        <v>8222</v>
      </c>
      <c r="H658" t="s">
        <v>8244</v>
      </c>
      <c r="I658" s="9">
        <v>1460917119</v>
      </c>
      <c r="J658" s="9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50"/>
        <v>213.56</v>
      </c>
      <c r="P658" s="17">
        <f t="shared" si="51"/>
        <v>122.74</v>
      </c>
      <c r="Q658" s="13" t="s">
        <v>8316</v>
      </c>
      <c r="R658" t="s">
        <v>8318</v>
      </c>
      <c r="S658" s="18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11" t="s">
        <v>657</v>
      </c>
      <c r="C659" s="3" t="s">
        <v>4766</v>
      </c>
      <c r="D659" s="5">
        <v>15000</v>
      </c>
      <c r="E659" s="7">
        <v>18855</v>
      </c>
      <c r="F659" t="s">
        <v>8217</v>
      </c>
      <c r="G659" t="s">
        <v>8222</v>
      </c>
      <c r="H659" t="s">
        <v>8244</v>
      </c>
      <c r="I659" s="9">
        <v>1450901872</v>
      </c>
      <c r="J659" s="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50"/>
        <v>125.7</v>
      </c>
      <c r="P659" s="17">
        <f t="shared" si="51"/>
        <v>190.45</v>
      </c>
      <c r="Q659" s="13" t="s">
        <v>8316</v>
      </c>
      <c r="R659" t="s">
        <v>8318</v>
      </c>
      <c r="S659" s="18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11" t="s">
        <v>658</v>
      </c>
      <c r="C660" s="3" t="s">
        <v>4767</v>
      </c>
      <c r="D660" s="5">
        <v>28888</v>
      </c>
      <c r="E660" s="7">
        <v>30177</v>
      </c>
      <c r="F660" t="s">
        <v>8217</v>
      </c>
      <c r="G660" t="s">
        <v>8222</v>
      </c>
      <c r="H660" t="s">
        <v>8244</v>
      </c>
      <c r="I660" s="9">
        <v>1437933600</v>
      </c>
      <c r="J660" s="9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50"/>
        <v>104.46</v>
      </c>
      <c r="P660" s="17">
        <f t="shared" si="51"/>
        <v>109.34</v>
      </c>
      <c r="Q660" s="13" t="s">
        <v>8316</v>
      </c>
      <c r="R660" t="s">
        <v>8318</v>
      </c>
      <c r="S660" s="18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11" t="s">
        <v>659</v>
      </c>
      <c r="C661" s="3" t="s">
        <v>4768</v>
      </c>
      <c r="D661" s="5">
        <v>3000</v>
      </c>
      <c r="E661" s="7">
        <v>3017</v>
      </c>
      <c r="F661" t="s">
        <v>8217</v>
      </c>
      <c r="G661" t="s">
        <v>8222</v>
      </c>
      <c r="H661" t="s">
        <v>8244</v>
      </c>
      <c r="I661" s="9">
        <v>1440339295</v>
      </c>
      <c r="J661" s="9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50"/>
        <v>100.57</v>
      </c>
      <c r="P661" s="17">
        <f t="shared" si="51"/>
        <v>143.66999999999999</v>
      </c>
      <c r="Q661" s="13" t="s">
        <v>8316</v>
      </c>
      <c r="R661" t="s">
        <v>8318</v>
      </c>
      <c r="S661" s="18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11" t="s">
        <v>660</v>
      </c>
      <c r="C662" s="3" t="s">
        <v>4769</v>
      </c>
      <c r="D662" s="5">
        <v>50000</v>
      </c>
      <c r="E662" s="7">
        <v>1529</v>
      </c>
      <c r="F662" t="s">
        <v>8219</v>
      </c>
      <c r="G662" t="s">
        <v>8222</v>
      </c>
      <c r="H662" t="s">
        <v>8244</v>
      </c>
      <c r="I662" s="9">
        <v>1415558879</v>
      </c>
      <c r="J662" s="9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50"/>
        <v>3.06</v>
      </c>
      <c r="P662" s="17">
        <f t="shared" si="51"/>
        <v>84.94</v>
      </c>
      <c r="Q662" s="13" t="s">
        <v>8316</v>
      </c>
      <c r="R662" t="s">
        <v>8318</v>
      </c>
      <c r="S662" s="18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11" t="s">
        <v>661</v>
      </c>
      <c r="C663" s="3" t="s">
        <v>4770</v>
      </c>
      <c r="D663" s="5">
        <v>10000</v>
      </c>
      <c r="E663" s="7">
        <v>95</v>
      </c>
      <c r="F663" t="s">
        <v>8219</v>
      </c>
      <c r="G663" t="s">
        <v>8222</v>
      </c>
      <c r="H663" t="s">
        <v>8244</v>
      </c>
      <c r="I663" s="9">
        <v>1477236559</v>
      </c>
      <c r="J663" s="9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50"/>
        <v>0.95</v>
      </c>
      <c r="P663" s="17">
        <f t="shared" si="51"/>
        <v>10.56</v>
      </c>
      <c r="Q663" s="13" t="s">
        <v>8316</v>
      </c>
      <c r="R663" t="s">
        <v>8318</v>
      </c>
      <c r="S663" s="18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11" t="s">
        <v>662</v>
      </c>
      <c r="C664" s="3" t="s">
        <v>4771</v>
      </c>
      <c r="D664" s="5">
        <v>39000</v>
      </c>
      <c r="E664" s="7">
        <v>156</v>
      </c>
      <c r="F664" t="s">
        <v>8219</v>
      </c>
      <c r="G664" t="s">
        <v>8222</v>
      </c>
      <c r="H664" t="s">
        <v>8244</v>
      </c>
      <c r="I664" s="9">
        <v>1421404247</v>
      </c>
      <c r="J664" s="9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50"/>
        <v>0.4</v>
      </c>
      <c r="P664" s="17">
        <f t="shared" si="51"/>
        <v>39</v>
      </c>
      <c r="Q664" s="13" t="s">
        <v>8316</v>
      </c>
      <c r="R664" t="s">
        <v>8318</v>
      </c>
      <c r="S664" s="18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11" t="s">
        <v>663</v>
      </c>
      <c r="C665" s="3" t="s">
        <v>4772</v>
      </c>
      <c r="D665" s="5">
        <v>200000</v>
      </c>
      <c r="E665" s="7">
        <v>700</v>
      </c>
      <c r="F665" t="s">
        <v>8219</v>
      </c>
      <c r="G665" t="s">
        <v>8230</v>
      </c>
      <c r="H665" t="s">
        <v>8251</v>
      </c>
      <c r="I665" s="9">
        <v>1437250456</v>
      </c>
      <c r="J665" s="9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50"/>
        <v>0.35</v>
      </c>
      <c r="P665" s="17">
        <f t="shared" si="51"/>
        <v>100</v>
      </c>
      <c r="Q665" s="13" t="s">
        <v>8316</v>
      </c>
      <c r="R665" t="s">
        <v>8318</v>
      </c>
      <c r="S665" s="18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11" t="s">
        <v>664</v>
      </c>
      <c r="C666" s="3" t="s">
        <v>4773</v>
      </c>
      <c r="D666" s="5">
        <v>12000</v>
      </c>
      <c r="E666" s="7">
        <v>904</v>
      </c>
      <c r="F666" t="s">
        <v>8219</v>
      </c>
      <c r="G666" t="s">
        <v>8222</v>
      </c>
      <c r="H666" t="s">
        <v>8244</v>
      </c>
      <c r="I666" s="9">
        <v>1428940775</v>
      </c>
      <c r="J666" s="9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50"/>
        <v>7.53</v>
      </c>
      <c r="P666" s="17">
        <f t="shared" si="51"/>
        <v>31.17</v>
      </c>
      <c r="Q666" s="13" t="s">
        <v>8316</v>
      </c>
      <c r="R666" t="s">
        <v>8318</v>
      </c>
      <c r="S666" s="18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11" t="s">
        <v>665</v>
      </c>
      <c r="C667" s="3" t="s">
        <v>4774</v>
      </c>
      <c r="D667" s="5">
        <v>10000</v>
      </c>
      <c r="E667" s="7">
        <v>1864</v>
      </c>
      <c r="F667" t="s">
        <v>8219</v>
      </c>
      <c r="G667" t="s">
        <v>8222</v>
      </c>
      <c r="H667" t="s">
        <v>8244</v>
      </c>
      <c r="I667" s="9">
        <v>1484327061</v>
      </c>
      <c r="J667" s="9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50"/>
        <v>18.64</v>
      </c>
      <c r="P667" s="17">
        <f t="shared" si="51"/>
        <v>155.33000000000001</v>
      </c>
      <c r="Q667" s="13" t="s">
        <v>8316</v>
      </c>
      <c r="R667" t="s">
        <v>8318</v>
      </c>
      <c r="S667" s="18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11" t="s">
        <v>666</v>
      </c>
      <c r="C668" s="3" t="s">
        <v>4775</v>
      </c>
      <c r="D668" s="5">
        <v>200000</v>
      </c>
      <c r="E668" s="7">
        <v>8</v>
      </c>
      <c r="F668" t="s">
        <v>8219</v>
      </c>
      <c r="G668" t="s">
        <v>8222</v>
      </c>
      <c r="H668" t="s">
        <v>8244</v>
      </c>
      <c r="I668" s="9">
        <v>1408305498</v>
      </c>
      <c r="J668" s="9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50"/>
        <v>0</v>
      </c>
      <c r="P668" s="17">
        <f t="shared" si="51"/>
        <v>2</v>
      </c>
      <c r="Q668" s="13" t="s">
        <v>8316</v>
      </c>
      <c r="R668" t="s">
        <v>8318</v>
      </c>
      <c r="S668" s="18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11" t="s">
        <v>667</v>
      </c>
      <c r="C669" s="3" t="s">
        <v>4776</v>
      </c>
      <c r="D669" s="5">
        <v>50000</v>
      </c>
      <c r="E669" s="7">
        <v>5010</v>
      </c>
      <c r="F669" t="s">
        <v>8219</v>
      </c>
      <c r="G669" t="s">
        <v>8235</v>
      </c>
      <c r="H669" t="s">
        <v>8247</v>
      </c>
      <c r="I669" s="9">
        <v>1477731463</v>
      </c>
      <c r="J669" s="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50"/>
        <v>10.02</v>
      </c>
      <c r="P669" s="17">
        <f t="shared" si="51"/>
        <v>178.93</v>
      </c>
      <c r="Q669" s="13" t="s">
        <v>8316</v>
      </c>
      <c r="R669" t="s">
        <v>8318</v>
      </c>
      <c r="S669" s="18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11" t="s">
        <v>668</v>
      </c>
      <c r="C670" s="3" t="s">
        <v>4777</v>
      </c>
      <c r="D670" s="5">
        <v>15000</v>
      </c>
      <c r="E670" s="7">
        <v>684</v>
      </c>
      <c r="F670" t="s">
        <v>8219</v>
      </c>
      <c r="G670" t="s">
        <v>8222</v>
      </c>
      <c r="H670" t="s">
        <v>8244</v>
      </c>
      <c r="I670" s="9">
        <v>1431374222</v>
      </c>
      <c r="J670" s="9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50"/>
        <v>4.5599999999999996</v>
      </c>
      <c r="P670" s="17">
        <f t="shared" si="51"/>
        <v>27.36</v>
      </c>
      <c r="Q670" s="13" t="s">
        <v>8316</v>
      </c>
      <c r="R670" t="s">
        <v>8318</v>
      </c>
      <c r="S670" s="18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11" t="s">
        <v>669</v>
      </c>
      <c r="C671" s="3" t="s">
        <v>4778</v>
      </c>
      <c r="D671" s="5">
        <v>200000</v>
      </c>
      <c r="E671" s="7">
        <v>43015</v>
      </c>
      <c r="F671" t="s">
        <v>8219</v>
      </c>
      <c r="G671" t="s">
        <v>8233</v>
      </c>
      <c r="H671" t="s">
        <v>8253</v>
      </c>
      <c r="I671" s="9">
        <v>1467817258</v>
      </c>
      <c r="J671" s="9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50"/>
        <v>21.51</v>
      </c>
      <c r="P671" s="17">
        <f t="shared" si="51"/>
        <v>1536.25</v>
      </c>
      <c r="Q671" s="13" t="s">
        <v>8316</v>
      </c>
      <c r="R671" t="s">
        <v>8318</v>
      </c>
      <c r="S671" s="18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11" t="s">
        <v>670</v>
      </c>
      <c r="C672" s="3" t="s">
        <v>4779</v>
      </c>
      <c r="D672" s="5">
        <v>90000</v>
      </c>
      <c r="E672" s="7">
        <v>26349</v>
      </c>
      <c r="F672" t="s">
        <v>8219</v>
      </c>
      <c r="G672" t="s">
        <v>8235</v>
      </c>
      <c r="H672" t="s">
        <v>8247</v>
      </c>
      <c r="I672" s="9">
        <v>1466323800</v>
      </c>
      <c r="J672" s="9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50"/>
        <v>29.28</v>
      </c>
      <c r="P672" s="17">
        <f t="shared" si="51"/>
        <v>85</v>
      </c>
      <c r="Q672" s="13" t="s">
        <v>8316</v>
      </c>
      <c r="R672" t="s">
        <v>8318</v>
      </c>
      <c r="S672" s="18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11" t="s">
        <v>671</v>
      </c>
      <c r="C673" s="3" t="s">
        <v>4780</v>
      </c>
      <c r="D673" s="5">
        <v>30000</v>
      </c>
      <c r="E673" s="7">
        <v>11828</v>
      </c>
      <c r="F673" t="s">
        <v>8219</v>
      </c>
      <c r="G673" t="s">
        <v>8222</v>
      </c>
      <c r="H673" t="s">
        <v>8244</v>
      </c>
      <c r="I673" s="9">
        <v>1421208000</v>
      </c>
      <c r="J673" s="9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50"/>
        <v>39.43</v>
      </c>
      <c r="P673" s="17">
        <f t="shared" si="51"/>
        <v>788.53</v>
      </c>
      <c r="Q673" s="13" t="s">
        <v>8316</v>
      </c>
      <c r="R673" t="s">
        <v>8318</v>
      </c>
      <c r="S673" s="18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11" t="s">
        <v>672</v>
      </c>
      <c r="C674" s="3" t="s">
        <v>4781</v>
      </c>
      <c r="D674" s="5">
        <v>50000</v>
      </c>
      <c r="E674" s="7">
        <v>10814</v>
      </c>
      <c r="F674" t="s">
        <v>8219</v>
      </c>
      <c r="G674" t="s">
        <v>8222</v>
      </c>
      <c r="H674" t="s">
        <v>8244</v>
      </c>
      <c r="I674" s="9">
        <v>1420088340</v>
      </c>
      <c r="J674" s="9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50"/>
        <v>21.63</v>
      </c>
      <c r="P674" s="17">
        <f t="shared" si="51"/>
        <v>50.3</v>
      </c>
      <c r="Q674" s="13" t="s">
        <v>8316</v>
      </c>
      <c r="R674" t="s">
        <v>8318</v>
      </c>
      <c r="S674" s="18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11" t="s">
        <v>673</v>
      </c>
      <c r="C675" s="3" t="s">
        <v>4782</v>
      </c>
      <c r="D675" s="5">
        <v>100000</v>
      </c>
      <c r="E675" s="7">
        <v>205</v>
      </c>
      <c r="F675" t="s">
        <v>8219</v>
      </c>
      <c r="G675" t="s">
        <v>8222</v>
      </c>
      <c r="H675" t="s">
        <v>8244</v>
      </c>
      <c r="I675" s="9">
        <v>1409602217</v>
      </c>
      <c r="J675" s="9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50"/>
        <v>0.21</v>
      </c>
      <c r="P675" s="17">
        <f t="shared" si="51"/>
        <v>68.33</v>
      </c>
      <c r="Q675" s="13" t="s">
        <v>8316</v>
      </c>
      <c r="R675" t="s">
        <v>8318</v>
      </c>
      <c r="S675" s="18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11" t="s">
        <v>674</v>
      </c>
      <c r="C676" s="3" t="s">
        <v>4783</v>
      </c>
      <c r="D676" s="5">
        <v>50000</v>
      </c>
      <c r="E676" s="7">
        <v>15</v>
      </c>
      <c r="F676" t="s">
        <v>8219</v>
      </c>
      <c r="G676" t="s">
        <v>8222</v>
      </c>
      <c r="H676" t="s">
        <v>8244</v>
      </c>
      <c r="I676" s="9">
        <v>1407811627</v>
      </c>
      <c r="J676" s="9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50"/>
        <v>0.03</v>
      </c>
      <c r="P676" s="17">
        <f t="shared" si="51"/>
        <v>7.5</v>
      </c>
      <c r="Q676" s="13" t="s">
        <v>8316</v>
      </c>
      <c r="R676" t="s">
        <v>8318</v>
      </c>
      <c r="S676" s="18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11" t="s">
        <v>675</v>
      </c>
      <c r="C677" s="3" t="s">
        <v>4784</v>
      </c>
      <c r="D677" s="5">
        <v>6000</v>
      </c>
      <c r="E677" s="7">
        <v>891</v>
      </c>
      <c r="F677" t="s">
        <v>8219</v>
      </c>
      <c r="G677" t="s">
        <v>8222</v>
      </c>
      <c r="H677" t="s">
        <v>8244</v>
      </c>
      <c r="I677" s="9">
        <v>1420095540</v>
      </c>
      <c r="J677" s="9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50"/>
        <v>14.85</v>
      </c>
      <c r="P677" s="17">
        <f t="shared" si="51"/>
        <v>34.270000000000003</v>
      </c>
      <c r="Q677" s="13" t="s">
        <v>8316</v>
      </c>
      <c r="R677" t="s">
        <v>8318</v>
      </c>
      <c r="S677" s="18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11" t="s">
        <v>676</v>
      </c>
      <c r="C678" s="3" t="s">
        <v>4785</v>
      </c>
      <c r="D678" s="5">
        <v>100000</v>
      </c>
      <c r="E678" s="7">
        <v>1471</v>
      </c>
      <c r="F678" t="s">
        <v>8219</v>
      </c>
      <c r="G678" t="s">
        <v>8227</v>
      </c>
      <c r="H678" t="s">
        <v>8249</v>
      </c>
      <c r="I678" s="9">
        <v>1423333581</v>
      </c>
      <c r="J678" s="9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50"/>
        <v>1.47</v>
      </c>
      <c r="P678" s="17">
        <f t="shared" si="51"/>
        <v>61.29</v>
      </c>
      <c r="Q678" s="13" t="s">
        <v>8316</v>
      </c>
      <c r="R678" t="s">
        <v>8318</v>
      </c>
      <c r="S678" s="18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11" t="s">
        <v>677</v>
      </c>
      <c r="C679" s="3" t="s">
        <v>4786</v>
      </c>
      <c r="D679" s="5">
        <v>50000</v>
      </c>
      <c r="E679" s="7">
        <v>12792</v>
      </c>
      <c r="F679" t="s">
        <v>8219</v>
      </c>
      <c r="G679" t="s">
        <v>8235</v>
      </c>
      <c r="H679" t="s">
        <v>8247</v>
      </c>
      <c r="I679" s="9">
        <v>1467106895</v>
      </c>
      <c r="J679" s="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50"/>
        <v>25.58</v>
      </c>
      <c r="P679" s="17">
        <f t="shared" si="51"/>
        <v>133.25</v>
      </c>
      <c r="Q679" s="13" t="s">
        <v>8316</v>
      </c>
      <c r="R679" t="s">
        <v>8318</v>
      </c>
      <c r="S679" s="18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11" t="s">
        <v>678</v>
      </c>
      <c r="C680" s="3" t="s">
        <v>4787</v>
      </c>
      <c r="D680" s="5">
        <v>29000</v>
      </c>
      <c r="E680" s="7">
        <v>1108</v>
      </c>
      <c r="F680" t="s">
        <v>8219</v>
      </c>
      <c r="G680" t="s">
        <v>8222</v>
      </c>
      <c r="H680" t="s">
        <v>8244</v>
      </c>
      <c r="I680" s="9">
        <v>1463821338</v>
      </c>
      <c r="J680" s="9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50"/>
        <v>3.82</v>
      </c>
      <c r="P680" s="17">
        <f t="shared" si="51"/>
        <v>65.180000000000007</v>
      </c>
      <c r="Q680" s="13" t="s">
        <v>8316</v>
      </c>
      <c r="R680" t="s">
        <v>8318</v>
      </c>
      <c r="S680" s="18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11" t="s">
        <v>679</v>
      </c>
      <c r="C681" s="3" t="s">
        <v>4788</v>
      </c>
      <c r="D681" s="5">
        <v>57000</v>
      </c>
      <c r="E681" s="7">
        <v>8827</v>
      </c>
      <c r="F681" t="s">
        <v>8219</v>
      </c>
      <c r="G681" t="s">
        <v>8222</v>
      </c>
      <c r="H681" t="s">
        <v>8244</v>
      </c>
      <c r="I681" s="9">
        <v>1472920909</v>
      </c>
      <c r="J681" s="9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50"/>
        <v>15.49</v>
      </c>
      <c r="P681" s="17">
        <f t="shared" si="51"/>
        <v>93.9</v>
      </c>
      <c r="Q681" s="13" t="s">
        <v>8316</v>
      </c>
      <c r="R681" t="s">
        <v>8318</v>
      </c>
      <c r="S681" s="18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11" t="s">
        <v>680</v>
      </c>
      <c r="C682" s="3" t="s">
        <v>4789</v>
      </c>
      <c r="D682" s="5">
        <v>75000</v>
      </c>
      <c r="E682" s="7">
        <v>19434</v>
      </c>
      <c r="F682" t="s">
        <v>8219</v>
      </c>
      <c r="G682" t="s">
        <v>8222</v>
      </c>
      <c r="H682" t="s">
        <v>8244</v>
      </c>
      <c r="I682" s="9">
        <v>1410955331</v>
      </c>
      <c r="J682" s="9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50"/>
        <v>25.91</v>
      </c>
      <c r="P682" s="17">
        <f t="shared" si="51"/>
        <v>150.65</v>
      </c>
      <c r="Q682" s="13" t="s">
        <v>8316</v>
      </c>
      <c r="R682" t="s">
        <v>8318</v>
      </c>
      <c r="S682" s="18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11" t="s">
        <v>681</v>
      </c>
      <c r="C683" s="3" t="s">
        <v>4790</v>
      </c>
      <c r="D683" s="5">
        <v>2500</v>
      </c>
      <c r="E683" s="7">
        <v>1</v>
      </c>
      <c r="F683" t="s">
        <v>8219</v>
      </c>
      <c r="G683" t="s">
        <v>8222</v>
      </c>
      <c r="H683" t="s">
        <v>8244</v>
      </c>
      <c r="I683" s="9">
        <v>1477509604</v>
      </c>
      <c r="J683" s="9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50"/>
        <v>0.04</v>
      </c>
      <c r="P683" s="17">
        <f t="shared" si="51"/>
        <v>1</v>
      </c>
      <c r="Q683" s="13" t="s">
        <v>8316</v>
      </c>
      <c r="R683" t="s">
        <v>8318</v>
      </c>
      <c r="S683" s="18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11" t="s">
        <v>682</v>
      </c>
      <c r="C684" s="3" t="s">
        <v>4791</v>
      </c>
      <c r="D684" s="5">
        <v>50000</v>
      </c>
      <c r="E684" s="7">
        <v>53</v>
      </c>
      <c r="F684" t="s">
        <v>8219</v>
      </c>
      <c r="G684" t="s">
        <v>8222</v>
      </c>
      <c r="H684" t="s">
        <v>8244</v>
      </c>
      <c r="I684" s="9">
        <v>1489512122</v>
      </c>
      <c r="J684" s="9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50"/>
        <v>0.11</v>
      </c>
      <c r="P684" s="17">
        <f t="shared" si="51"/>
        <v>13.25</v>
      </c>
      <c r="Q684" s="13" t="s">
        <v>8316</v>
      </c>
      <c r="R684" t="s">
        <v>8318</v>
      </c>
      <c r="S684" s="18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11" t="s">
        <v>683</v>
      </c>
      <c r="C685" s="3" t="s">
        <v>4792</v>
      </c>
      <c r="D685" s="5">
        <v>35000</v>
      </c>
      <c r="E685" s="7">
        <v>298</v>
      </c>
      <c r="F685" t="s">
        <v>8219</v>
      </c>
      <c r="G685" t="s">
        <v>8222</v>
      </c>
      <c r="H685" t="s">
        <v>8244</v>
      </c>
      <c r="I685" s="9">
        <v>1477949764</v>
      </c>
      <c r="J685" s="9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50"/>
        <v>0.85</v>
      </c>
      <c r="P685" s="17">
        <f t="shared" si="51"/>
        <v>99.33</v>
      </c>
      <c r="Q685" s="13" t="s">
        <v>8316</v>
      </c>
      <c r="R685" t="s">
        <v>8318</v>
      </c>
      <c r="S685" s="18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11" t="s">
        <v>684</v>
      </c>
      <c r="C686" s="3" t="s">
        <v>4793</v>
      </c>
      <c r="D686" s="5">
        <v>320000</v>
      </c>
      <c r="E686" s="7">
        <v>23948</v>
      </c>
      <c r="F686" t="s">
        <v>8219</v>
      </c>
      <c r="G686" t="s">
        <v>8222</v>
      </c>
      <c r="H686" t="s">
        <v>8244</v>
      </c>
      <c r="I686" s="9">
        <v>1406257200</v>
      </c>
      <c r="J686" s="9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50"/>
        <v>7.48</v>
      </c>
      <c r="P686" s="17">
        <f t="shared" si="51"/>
        <v>177.39</v>
      </c>
      <c r="Q686" s="13" t="s">
        <v>8316</v>
      </c>
      <c r="R686" t="s">
        <v>8318</v>
      </c>
      <c r="S686" s="18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11" t="s">
        <v>685</v>
      </c>
      <c r="C687" s="3" t="s">
        <v>4794</v>
      </c>
      <c r="D687" s="5">
        <v>2000</v>
      </c>
      <c r="E687" s="7">
        <v>553</v>
      </c>
      <c r="F687" t="s">
        <v>8219</v>
      </c>
      <c r="G687" t="s">
        <v>8222</v>
      </c>
      <c r="H687" t="s">
        <v>8244</v>
      </c>
      <c r="I687" s="9">
        <v>1421095672</v>
      </c>
      <c r="J687" s="9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50"/>
        <v>27.65</v>
      </c>
      <c r="P687" s="17">
        <f t="shared" si="51"/>
        <v>55.3</v>
      </c>
      <c r="Q687" s="13" t="s">
        <v>8316</v>
      </c>
      <c r="R687" t="s">
        <v>8318</v>
      </c>
      <c r="S687" s="18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11" t="s">
        <v>686</v>
      </c>
      <c r="C688" s="3" t="s">
        <v>4795</v>
      </c>
      <c r="D688" s="5">
        <v>500000</v>
      </c>
      <c r="E688" s="7">
        <v>0</v>
      </c>
      <c r="F688" t="s">
        <v>8219</v>
      </c>
      <c r="G688" t="s">
        <v>8235</v>
      </c>
      <c r="H688" t="s">
        <v>8247</v>
      </c>
      <c r="I688" s="9">
        <v>1438618170</v>
      </c>
      <c r="J688" s="9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50"/>
        <v>0</v>
      </c>
      <c r="P688" s="17" t="str">
        <f t="shared" si="51"/>
        <v>N/A</v>
      </c>
      <c r="Q688" s="13" t="s">
        <v>8316</v>
      </c>
      <c r="R688" t="s">
        <v>8318</v>
      </c>
      <c r="S688" s="18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11" t="s">
        <v>687</v>
      </c>
      <c r="C689" s="3" t="s">
        <v>4796</v>
      </c>
      <c r="D689" s="5">
        <v>100000</v>
      </c>
      <c r="E689" s="7">
        <v>3550</v>
      </c>
      <c r="F689" t="s">
        <v>8219</v>
      </c>
      <c r="G689" t="s">
        <v>8236</v>
      </c>
      <c r="H689" t="s">
        <v>8254</v>
      </c>
      <c r="I689" s="9">
        <v>1486317653</v>
      </c>
      <c r="J689" s="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50"/>
        <v>3.55</v>
      </c>
      <c r="P689" s="17">
        <f t="shared" si="51"/>
        <v>591.66999999999996</v>
      </c>
      <c r="Q689" s="13" t="s">
        <v>8316</v>
      </c>
      <c r="R689" t="s">
        <v>8318</v>
      </c>
      <c r="S689" s="18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11" t="s">
        <v>688</v>
      </c>
      <c r="C690" s="3" t="s">
        <v>4797</v>
      </c>
      <c r="D690" s="5">
        <v>20000</v>
      </c>
      <c r="E690" s="7">
        <v>14598</v>
      </c>
      <c r="F690" t="s">
        <v>8219</v>
      </c>
      <c r="G690" t="s">
        <v>8222</v>
      </c>
      <c r="H690" t="s">
        <v>8244</v>
      </c>
      <c r="I690" s="9">
        <v>1444876253</v>
      </c>
      <c r="J690" s="9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50"/>
        <v>72.989999999999995</v>
      </c>
      <c r="P690" s="17">
        <f t="shared" si="51"/>
        <v>405.5</v>
      </c>
      <c r="Q690" s="13" t="s">
        <v>8316</v>
      </c>
      <c r="R690" t="s">
        <v>8318</v>
      </c>
      <c r="S690" s="18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11" t="s">
        <v>689</v>
      </c>
      <c r="C691" s="3" t="s">
        <v>4798</v>
      </c>
      <c r="D691" s="5">
        <v>200000</v>
      </c>
      <c r="E691" s="7">
        <v>115297.5</v>
      </c>
      <c r="F691" t="s">
        <v>8219</v>
      </c>
      <c r="G691" t="s">
        <v>8222</v>
      </c>
      <c r="H691" t="s">
        <v>8244</v>
      </c>
      <c r="I691" s="9">
        <v>1481173140</v>
      </c>
      <c r="J691" s="9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50"/>
        <v>57.65</v>
      </c>
      <c r="P691" s="17">
        <f t="shared" si="51"/>
        <v>343.15</v>
      </c>
      <c r="Q691" s="13" t="s">
        <v>8316</v>
      </c>
      <c r="R691" t="s">
        <v>8318</v>
      </c>
      <c r="S691" s="18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11" t="s">
        <v>690</v>
      </c>
      <c r="C692" s="3" t="s">
        <v>4799</v>
      </c>
      <c r="D692" s="5">
        <v>20000</v>
      </c>
      <c r="E692" s="7">
        <v>2468</v>
      </c>
      <c r="F692" t="s">
        <v>8219</v>
      </c>
      <c r="G692" t="s">
        <v>8222</v>
      </c>
      <c r="H692" t="s">
        <v>8244</v>
      </c>
      <c r="I692" s="9">
        <v>1473400800</v>
      </c>
      <c r="J692" s="9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50"/>
        <v>12.34</v>
      </c>
      <c r="P692" s="17">
        <f t="shared" si="51"/>
        <v>72.59</v>
      </c>
      <c r="Q692" s="13" t="s">
        <v>8316</v>
      </c>
      <c r="R692" t="s">
        <v>8318</v>
      </c>
      <c r="S692" s="18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11" t="s">
        <v>691</v>
      </c>
      <c r="C693" s="3" t="s">
        <v>4800</v>
      </c>
      <c r="D693" s="5">
        <v>50000</v>
      </c>
      <c r="E693" s="7">
        <v>260</v>
      </c>
      <c r="F693" t="s">
        <v>8219</v>
      </c>
      <c r="G693" t="s">
        <v>8222</v>
      </c>
      <c r="H693" t="s">
        <v>8244</v>
      </c>
      <c r="I693" s="9">
        <v>1435711246</v>
      </c>
      <c r="J693" s="9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50"/>
        <v>0.52</v>
      </c>
      <c r="P693" s="17">
        <f t="shared" si="51"/>
        <v>26</v>
      </c>
      <c r="Q693" s="13" t="s">
        <v>8316</v>
      </c>
      <c r="R693" t="s">
        <v>8318</v>
      </c>
      <c r="S693" s="18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11" t="s">
        <v>692</v>
      </c>
      <c r="C694" s="3" t="s">
        <v>4801</v>
      </c>
      <c r="D694" s="5">
        <v>20000</v>
      </c>
      <c r="E694" s="7">
        <v>1306</v>
      </c>
      <c r="F694" t="s">
        <v>8219</v>
      </c>
      <c r="G694" t="s">
        <v>8223</v>
      </c>
      <c r="H694" t="s">
        <v>8245</v>
      </c>
      <c r="I694" s="9">
        <v>1482397263</v>
      </c>
      <c r="J694" s="9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50"/>
        <v>6.53</v>
      </c>
      <c r="P694" s="17">
        <f t="shared" si="51"/>
        <v>6.5</v>
      </c>
      <c r="Q694" s="13" t="s">
        <v>8316</v>
      </c>
      <c r="R694" t="s">
        <v>8318</v>
      </c>
      <c r="S694" s="18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11" t="s">
        <v>693</v>
      </c>
      <c r="C695" s="3" t="s">
        <v>4802</v>
      </c>
      <c r="D695" s="5">
        <v>100000</v>
      </c>
      <c r="E695" s="7">
        <v>35338</v>
      </c>
      <c r="F695" t="s">
        <v>8219</v>
      </c>
      <c r="G695" t="s">
        <v>8222</v>
      </c>
      <c r="H695" t="s">
        <v>8244</v>
      </c>
      <c r="I695" s="9">
        <v>1430421827</v>
      </c>
      <c r="J695" s="9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50"/>
        <v>35.340000000000003</v>
      </c>
      <c r="P695" s="17">
        <f t="shared" si="51"/>
        <v>119.39</v>
      </c>
      <c r="Q695" s="13" t="s">
        <v>8316</v>
      </c>
      <c r="R695" t="s">
        <v>8318</v>
      </c>
      <c r="S695" s="18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11" t="s">
        <v>694</v>
      </c>
      <c r="C696" s="3" t="s">
        <v>4803</v>
      </c>
      <c r="D696" s="5">
        <v>150000</v>
      </c>
      <c r="E696" s="7">
        <v>590</v>
      </c>
      <c r="F696" t="s">
        <v>8219</v>
      </c>
      <c r="G696" t="s">
        <v>8222</v>
      </c>
      <c r="H696" t="s">
        <v>8244</v>
      </c>
      <c r="I696" s="9">
        <v>1485964559</v>
      </c>
      <c r="J696" s="9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50"/>
        <v>0.39</v>
      </c>
      <c r="P696" s="17">
        <f t="shared" si="51"/>
        <v>84.29</v>
      </c>
      <c r="Q696" s="13" t="s">
        <v>8316</v>
      </c>
      <c r="R696" t="s">
        <v>8318</v>
      </c>
      <c r="S696" s="18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11" t="s">
        <v>695</v>
      </c>
      <c r="C697" s="3" t="s">
        <v>4804</v>
      </c>
      <c r="D697" s="5">
        <v>60000</v>
      </c>
      <c r="E697" s="7">
        <v>636</v>
      </c>
      <c r="F697" t="s">
        <v>8219</v>
      </c>
      <c r="G697" t="s">
        <v>8222</v>
      </c>
      <c r="H697" t="s">
        <v>8244</v>
      </c>
      <c r="I697" s="9">
        <v>1414758620</v>
      </c>
      <c r="J697" s="9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50"/>
        <v>1.06</v>
      </c>
      <c r="P697" s="17">
        <f t="shared" si="51"/>
        <v>90.86</v>
      </c>
      <c r="Q697" s="13" t="s">
        <v>8316</v>
      </c>
      <c r="R697" t="s">
        <v>8318</v>
      </c>
      <c r="S697" s="18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11" t="s">
        <v>696</v>
      </c>
      <c r="C698" s="3" t="s">
        <v>4805</v>
      </c>
      <c r="D698" s="5">
        <v>175000</v>
      </c>
      <c r="E698" s="7">
        <v>1</v>
      </c>
      <c r="F698" t="s">
        <v>8219</v>
      </c>
      <c r="G698" t="s">
        <v>8231</v>
      </c>
      <c r="H698" t="s">
        <v>8247</v>
      </c>
      <c r="I698" s="9">
        <v>1406326502</v>
      </c>
      <c r="J698" s="9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50"/>
        <v>0</v>
      </c>
      <c r="P698" s="17">
        <f t="shared" si="51"/>
        <v>1</v>
      </c>
      <c r="Q698" s="13" t="s">
        <v>8316</v>
      </c>
      <c r="R698" t="s">
        <v>8318</v>
      </c>
      <c r="S698" s="18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11" t="s">
        <v>697</v>
      </c>
      <c r="C699" s="3" t="s">
        <v>4806</v>
      </c>
      <c r="D699" s="5">
        <v>5000</v>
      </c>
      <c r="E699" s="7">
        <v>2319</v>
      </c>
      <c r="F699" t="s">
        <v>8219</v>
      </c>
      <c r="G699" t="s">
        <v>8234</v>
      </c>
      <c r="H699" t="s">
        <v>8247</v>
      </c>
      <c r="I699" s="9">
        <v>1454502789</v>
      </c>
      <c r="J699" s="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50"/>
        <v>46.38</v>
      </c>
      <c r="P699" s="17">
        <f t="shared" si="51"/>
        <v>20.34</v>
      </c>
      <c r="Q699" s="13" t="s">
        <v>8316</v>
      </c>
      <c r="R699" t="s">
        <v>8318</v>
      </c>
      <c r="S699" s="18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11" t="s">
        <v>698</v>
      </c>
      <c r="C700" s="3" t="s">
        <v>4807</v>
      </c>
      <c r="D700" s="5">
        <v>100000</v>
      </c>
      <c r="E700" s="7">
        <v>15390</v>
      </c>
      <c r="F700" t="s">
        <v>8219</v>
      </c>
      <c r="G700" t="s">
        <v>8222</v>
      </c>
      <c r="H700" t="s">
        <v>8244</v>
      </c>
      <c r="I700" s="9">
        <v>1411005600</v>
      </c>
      <c r="J700" s="9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50"/>
        <v>15.39</v>
      </c>
      <c r="P700" s="17">
        <f t="shared" si="51"/>
        <v>530.69000000000005</v>
      </c>
      <c r="Q700" s="13" t="s">
        <v>8316</v>
      </c>
      <c r="R700" t="s">
        <v>8318</v>
      </c>
      <c r="S700" s="18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11" t="s">
        <v>699</v>
      </c>
      <c r="C701" s="3" t="s">
        <v>4808</v>
      </c>
      <c r="D701" s="5">
        <v>130000</v>
      </c>
      <c r="E701" s="7">
        <v>107148.74</v>
      </c>
      <c r="F701" t="s">
        <v>8219</v>
      </c>
      <c r="G701" t="s">
        <v>8222</v>
      </c>
      <c r="H701" t="s">
        <v>8244</v>
      </c>
      <c r="I701" s="9">
        <v>1385136000</v>
      </c>
      <c r="J701" s="9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50"/>
        <v>82.42</v>
      </c>
      <c r="P701" s="17">
        <f t="shared" si="51"/>
        <v>120.39</v>
      </c>
      <c r="Q701" s="13" t="s">
        <v>8316</v>
      </c>
      <c r="R701" t="s">
        <v>8318</v>
      </c>
      <c r="S701" s="18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11" t="s">
        <v>700</v>
      </c>
      <c r="C702" s="3" t="s">
        <v>4809</v>
      </c>
      <c r="D702" s="5">
        <v>15000</v>
      </c>
      <c r="E702" s="7">
        <v>403</v>
      </c>
      <c r="F702" t="s">
        <v>8219</v>
      </c>
      <c r="G702" t="s">
        <v>8225</v>
      </c>
      <c r="H702" t="s">
        <v>8247</v>
      </c>
      <c r="I702" s="9">
        <v>1484065881</v>
      </c>
      <c r="J702" s="9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50"/>
        <v>2.69</v>
      </c>
      <c r="P702" s="17">
        <f t="shared" si="51"/>
        <v>13</v>
      </c>
      <c r="Q702" s="13" t="s">
        <v>8316</v>
      </c>
      <c r="R702" t="s">
        <v>8318</v>
      </c>
      <c r="S702" s="18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11" t="s">
        <v>701</v>
      </c>
      <c r="C703" s="3" t="s">
        <v>4810</v>
      </c>
      <c r="D703" s="5">
        <v>23000</v>
      </c>
      <c r="E703" s="7">
        <v>6118</v>
      </c>
      <c r="F703" t="s">
        <v>8219</v>
      </c>
      <c r="G703" t="s">
        <v>8223</v>
      </c>
      <c r="H703" t="s">
        <v>8245</v>
      </c>
      <c r="I703" s="9">
        <v>1406130880</v>
      </c>
      <c r="J703" s="9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50"/>
        <v>26.6</v>
      </c>
      <c r="P703" s="17">
        <f t="shared" si="51"/>
        <v>291.33</v>
      </c>
      <c r="Q703" s="13" t="s">
        <v>8316</v>
      </c>
      <c r="R703" t="s">
        <v>8318</v>
      </c>
      <c r="S703" s="18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11" t="s">
        <v>702</v>
      </c>
      <c r="C704" s="3" t="s">
        <v>4811</v>
      </c>
      <c r="D704" s="5">
        <v>15000</v>
      </c>
      <c r="E704" s="7">
        <v>4622.01</v>
      </c>
      <c r="F704" t="s">
        <v>8219</v>
      </c>
      <c r="G704" t="s">
        <v>8222</v>
      </c>
      <c r="H704" t="s">
        <v>8244</v>
      </c>
      <c r="I704" s="9">
        <v>1480011987</v>
      </c>
      <c r="J704" s="9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50"/>
        <v>30.81</v>
      </c>
      <c r="P704" s="17">
        <f t="shared" si="51"/>
        <v>124.92</v>
      </c>
      <c r="Q704" s="13" t="s">
        <v>8316</v>
      </c>
      <c r="R704" t="s">
        <v>8318</v>
      </c>
      <c r="S704" s="18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11" t="s">
        <v>703</v>
      </c>
      <c r="C705" s="3" t="s">
        <v>4812</v>
      </c>
      <c r="D705" s="5">
        <v>15000</v>
      </c>
      <c r="E705" s="7">
        <v>837</v>
      </c>
      <c r="F705" t="s">
        <v>8219</v>
      </c>
      <c r="G705" t="s">
        <v>8222</v>
      </c>
      <c r="H705" t="s">
        <v>8244</v>
      </c>
      <c r="I705" s="9">
        <v>1485905520</v>
      </c>
      <c r="J705" s="9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50"/>
        <v>5.58</v>
      </c>
      <c r="P705" s="17">
        <f t="shared" si="51"/>
        <v>119.57</v>
      </c>
      <c r="Q705" s="13" t="s">
        <v>8316</v>
      </c>
      <c r="R705" t="s">
        <v>8318</v>
      </c>
      <c r="S705" s="18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11" t="s">
        <v>704</v>
      </c>
      <c r="C706" s="3" t="s">
        <v>4813</v>
      </c>
      <c r="D706" s="5">
        <v>55000</v>
      </c>
      <c r="E706" s="7">
        <v>481</v>
      </c>
      <c r="F706" t="s">
        <v>8219</v>
      </c>
      <c r="G706" t="s">
        <v>8227</v>
      </c>
      <c r="H706" t="s">
        <v>8249</v>
      </c>
      <c r="I706" s="9">
        <v>1487565468</v>
      </c>
      <c r="J706" s="9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si="50"/>
        <v>0.87</v>
      </c>
      <c r="P706" s="17">
        <f t="shared" si="51"/>
        <v>120.25</v>
      </c>
      <c r="Q706" s="13" t="s">
        <v>8316</v>
      </c>
      <c r="R706" t="s">
        <v>8318</v>
      </c>
      <c r="S706" s="18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11" t="s">
        <v>705</v>
      </c>
      <c r="C707" s="3" t="s">
        <v>4814</v>
      </c>
      <c r="D707" s="5">
        <v>100000</v>
      </c>
      <c r="E707" s="7">
        <v>977</v>
      </c>
      <c r="F707" t="s">
        <v>8219</v>
      </c>
      <c r="G707" t="s">
        <v>8231</v>
      </c>
      <c r="H707" t="s">
        <v>8247</v>
      </c>
      <c r="I707" s="9">
        <v>1484999278</v>
      </c>
      <c r="J707" s="9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ref="O707:O770" si="55">IFERROR(ROUND(E707/D707*100,2),0)</f>
        <v>0.98</v>
      </c>
      <c r="P707" s="17">
        <f t="shared" ref="P707:P770" si="56">IFERROR(ROUND(E707/L707,2),"N/A")</f>
        <v>195.4</v>
      </c>
      <c r="Q707" s="13" t="s">
        <v>8316</v>
      </c>
      <c r="R707" t="s">
        <v>8318</v>
      </c>
      <c r="S707" s="18">
        <f t="shared" ref="S707:S770" si="57">(((J707/60)/60)/24)+DATE(1970,1,1)</f>
        <v>42726.491643518515</v>
      </c>
      <c r="T707" s="1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11" t="s">
        <v>706</v>
      </c>
      <c r="C708" s="3" t="s">
        <v>4815</v>
      </c>
      <c r="D708" s="5">
        <v>100000</v>
      </c>
      <c r="E708" s="7">
        <v>0</v>
      </c>
      <c r="F708" t="s">
        <v>8219</v>
      </c>
      <c r="G708" t="s">
        <v>8225</v>
      </c>
      <c r="H708" t="s">
        <v>8247</v>
      </c>
      <c r="I708" s="9">
        <v>1481740740</v>
      </c>
      <c r="J708" s="9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55"/>
        <v>0</v>
      </c>
      <c r="P708" s="17" t="str">
        <f t="shared" si="56"/>
        <v>N/A</v>
      </c>
      <c r="Q708" s="13" t="s">
        <v>8316</v>
      </c>
      <c r="R708" t="s">
        <v>8318</v>
      </c>
      <c r="S708" s="18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11" t="s">
        <v>707</v>
      </c>
      <c r="C709" s="3" t="s">
        <v>4816</v>
      </c>
      <c r="D709" s="5">
        <v>68000</v>
      </c>
      <c r="E709" s="7">
        <v>53670.6</v>
      </c>
      <c r="F709" t="s">
        <v>8219</v>
      </c>
      <c r="G709" t="s">
        <v>8223</v>
      </c>
      <c r="H709" t="s">
        <v>8245</v>
      </c>
      <c r="I709" s="9">
        <v>1483286127</v>
      </c>
      <c r="J709" s="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55"/>
        <v>78.930000000000007</v>
      </c>
      <c r="P709" s="17">
        <f t="shared" si="56"/>
        <v>117.7</v>
      </c>
      <c r="Q709" s="13" t="s">
        <v>8316</v>
      </c>
      <c r="R709" t="s">
        <v>8318</v>
      </c>
      <c r="S709" s="18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11" t="s">
        <v>708</v>
      </c>
      <c r="C710" s="3" t="s">
        <v>4817</v>
      </c>
      <c r="D710" s="5">
        <v>40000</v>
      </c>
      <c r="E710" s="7">
        <v>8837</v>
      </c>
      <c r="F710" t="s">
        <v>8219</v>
      </c>
      <c r="G710" t="s">
        <v>8223</v>
      </c>
      <c r="H710" t="s">
        <v>8245</v>
      </c>
      <c r="I710" s="9">
        <v>1410616600</v>
      </c>
      <c r="J710" s="9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55"/>
        <v>22.09</v>
      </c>
      <c r="P710" s="17">
        <f t="shared" si="56"/>
        <v>23.95</v>
      </c>
      <c r="Q710" s="13" t="s">
        <v>8316</v>
      </c>
      <c r="R710" t="s">
        <v>8318</v>
      </c>
      <c r="S710" s="18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11" t="s">
        <v>709</v>
      </c>
      <c r="C711" s="3" t="s">
        <v>4818</v>
      </c>
      <c r="D711" s="5">
        <v>15000</v>
      </c>
      <c r="E711" s="7">
        <v>61</v>
      </c>
      <c r="F711" t="s">
        <v>8219</v>
      </c>
      <c r="G711" t="s">
        <v>8222</v>
      </c>
      <c r="H711" t="s">
        <v>8244</v>
      </c>
      <c r="I711" s="9">
        <v>1417741159</v>
      </c>
      <c r="J711" s="9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55"/>
        <v>0.41</v>
      </c>
      <c r="P711" s="17">
        <f t="shared" si="56"/>
        <v>30.5</v>
      </c>
      <c r="Q711" s="13" t="s">
        <v>8316</v>
      </c>
      <c r="R711" t="s">
        <v>8318</v>
      </c>
      <c r="S711" s="18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11" t="s">
        <v>710</v>
      </c>
      <c r="C712" s="3" t="s">
        <v>4819</v>
      </c>
      <c r="D712" s="5">
        <v>1200</v>
      </c>
      <c r="E712" s="7">
        <v>0</v>
      </c>
      <c r="F712" t="s">
        <v>8219</v>
      </c>
      <c r="G712" t="s">
        <v>8227</v>
      </c>
      <c r="H712" t="s">
        <v>8249</v>
      </c>
      <c r="I712" s="9">
        <v>1408495440</v>
      </c>
      <c r="J712" s="9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55"/>
        <v>0</v>
      </c>
      <c r="P712" s="17" t="str">
        <f t="shared" si="56"/>
        <v>N/A</v>
      </c>
      <c r="Q712" s="13" t="s">
        <v>8316</v>
      </c>
      <c r="R712" t="s">
        <v>8318</v>
      </c>
      <c r="S712" s="18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11" t="s">
        <v>711</v>
      </c>
      <c r="C713" s="3" t="s">
        <v>4820</v>
      </c>
      <c r="D713" s="5">
        <v>100000</v>
      </c>
      <c r="E713" s="7">
        <v>33791</v>
      </c>
      <c r="F713" t="s">
        <v>8219</v>
      </c>
      <c r="G713" t="s">
        <v>8231</v>
      </c>
      <c r="H713" t="s">
        <v>8247</v>
      </c>
      <c r="I713" s="9">
        <v>1481716868</v>
      </c>
      <c r="J713" s="9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55"/>
        <v>33.79</v>
      </c>
      <c r="P713" s="17">
        <f t="shared" si="56"/>
        <v>99.97</v>
      </c>
      <c r="Q713" s="13" t="s">
        <v>8316</v>
      </c>
      <c r="R713" t="s">
        <v>8318</v>
      </c>
      <c r="S713" s="18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11" t="s">
        <v>712</v>
      </c>
      <c r="C714" s="3" t="s">
        <v>4821</v>
      </c>
      <c r="D714" s="5">
        <v>48500</v>
      </c>
      <c r="E714" s="7">
        <v>105</v>
      </c>
      <c r="F714" t="s">
        <v>8219</v>
      </c>
      <c r="G714" t="s">
        <v>8222</v>
      </c>
      <c r="H714" t="s">
        <v>8244</v>
      </c>
      <c r="I714" s="9">
        <v>1455466832</v>
      </c>
      <c r="J714" s="9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55"/>
        <v>0.22</v>
      </c>
      <c r="P714" s="17">
        <f t="shared" si="56"/>
        <v>26.25</v>
      </c>
      <c r="Q714" s="13" t="s">
        <v>8316</v>
      </c>
      <c r="R714" t="s">
        <v>8318</v>
      </c>
      <c r="S714" s="18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11" t="s">
        <v>713</v>
      </c>
      <c r="C715" s="3" t="s">
        <v>4822</v>
      </c>
      <c r="D715" s="5">
        <v>25000</v>
      </c>
      <c r="E715" s="7">
        <v>199</v>
      </c>
      <c r="F715" t="s">
        <v>8219</v>
      </c>
      <c r="G715" t="s">
        <v>8235</v>
      </c>
      <c r="H715" t="s">
        <v>8247</v>
      </c>
      <c r="I715" s="9">
        <v>1465130532</v>
      </c>
      <c r="J715" s="9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55"/>
        <v>0.8</v>
      </c>
      <c r="P715" s="17">
        <f t="shared" si="56"/>
        <v>199</v>
      </c>
      <c r="Q715" s="13" t="s">
        <v>8316</v>
      </c>
      <c r="R715" t="s">
        <v>8318</v>
      </c>
      <c r="S715" s="18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11" t="s">
        <v>714</v>
      </c>
      <c r="C716" s="3" t="s">
        <v>4823</v>
      </c>
      <c r="D716" s="5">
        <v>15000</v>
      </c>
      <c r="E716" s="7">
        <v>2249</v>
      </c>
      <c r="F716" t="s">
        <v>8219</v>
      </c>
      <c r="G716" t="s">
        <v>8222</v>
      </c>
      <c r="H716" t="s">
        <v>8244</v>
      </c>
      <c r="I716" s="9">
        <v>1488308082</v>
      </c>
      <c r="J716" s="9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55"/>
        <v>14.99</v>
      </c>
      <c r="P716" s="17">
        <f t="shared" si="56"/>
        <v>80.319999999999993</v>
      </c>
      <c r="Q716" s="13" t="s">
        <v>8316</v>
      </c>
      <c r="R716" t="s">
        <v>8318</v>
      </c>
      <c r="S716" s="18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11" t="s">
        <v>715</v>
      </c>
      <c r="C717" s="3" t="s">
        <v>4824</v>
      </c>
      <c r="D717" s="5">
        <v>27500</v>
      </c>
      <c r="E717" s="7">
        <v>1389</v>
      </c>
      <c r="F717" t="s">
        <v>8219</v>
      </c>
      <c r="G717" t="s">
        <v>8222</v>
      </c>
      <c r="H717" t="s">
        <v>8244</v>
      </c>
      <c r="I717" s="9">
        <v>1446693040</v>
      </c>
      <c r="J717" s="9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55"/>
        <v>5.05</v>
      </c>
      <c r="P717" s="17">
        <f t="shared" si="56"/>
        <v>115.75</v>
      </c>
      <c r="Q717" s="13" t="s">
        <v>8316</v>
      </c>
      <c r="R717" t="s">
        <v>8318</v>
      </c>
      <c r="S717" s="18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11" t="s">
        <v>716</v>
      </c>
      <c r="C718" s="3" t="s">
        <v>4825</v>
      </c>
      <c r="D718" s="5">
        <v>7000</v>
      </c>
      <c r="E718" s="7">
        <v>715</v>
      </c>
      <c r="F718" t="s">
        <v>8219</v>
      </c>
      <c r="G718" t="s">
        <v>8222</v>
      </c>
      <c r="H718" t="s">
        <v>8244</v>
      </c>
      <c r="I718" s="9">
        <v>1417392000</v>
      </c>
      <c r="J718" s="9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55"/>
        <v>10.210000000000001</v>
      </c>
      <c r="P718" s="17">
        <f t="shared" si="56"/>
        <v>44.69</v>
      </c>
      <c r="Q718" s="13" t="s">
        <v>8316</v>
      </c>
      <c r="R718" t="s">
        <v>8318</v>
      </c>
      <c r="S718" s="18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11" t="s">
        <v>717</v>
      </c>
      <c r="C719" s="3" t="s">
        <v>4826</v>
      </c>
      <c r="D719" s="5">
        <v>100000</v>
      </c>
      <c r="E719" s="7">
        <v>305</v>
      </c>
      <c r="F719" t="s">
        <v>8219</v>
      </c>
      <c r="G719" t="s">
        <v>8222</v>
      </c>
      <c r="H719" t="s">
        <v>8244</v>
      </c>
      <c r="I719" s="9">
        <v>1409949002</v>
      </c>
      <c r="J719" s="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55"/>
        <v>0.31</v>
      </c>
      <c r="P719" s="17">
        <f t="shared" si="56"/>
        <v>76.25</v>
      </c>
      <c r="Q719" s="13" t="s">
        <v>8316</v>
      </c>
      <c r="R719" t="s">
        <v>8318</v>
      </c>
      <c r="S719" s="18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11" t="s">
        <v>718</v>
      </c>
      <c r="C720" s="3" t="s">
        <v>4827</v>
      </c>
      <c r="D720" s="5">
        <v>12000</v>
      </c>
      <c r="E720" s="7">
        <v>90</v>
      </c>
      <c r="F720" t="s">
        <v>8219</v>
      </c>
      <c r="G720" t="s">
        <v>8222</v>
      </c>
      <c r="H720" t="s">
        <v>8244</v>
      </c>
      <c r="I720" s="9">
        <v>1487397540</v>
      </c>
      <c r="J720" s="9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55"/>
        <v>0.75</v>
      </c>
      <c r="P720" s="17">
        <f t="shared" si="56"/>
        <v>22.5</v>
      </c>
      <c r="Q720" s="13" t="s">
        <v>8316</v>
      </c>
      <c r="R720" t="s">
        <v>8318</v>
      </c>
      <c r="S720" s="18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11" t="s">
        <v>719</v>
      </c>
      <c r="C721" s="3" t="s">
        <v>4828</v>
      </c>
      <c r="D721" s="5">
        <v>15000</v>
      </c>
      <c r="E721" s="7">
        <v>194</v>
      </c>
      <c r="F721" t="s">
        <v>8219</v>
      </c>
      <c r="G721" t="s">
        <v>8222</v>
      </c>
      <c r="H721" t="s">
        <v>8244</v>
      </c>
      <c r="I721" s="9">
        <v>1456189076</v>
      </c>
      <c r="J721" s="9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55"/>
        <v>1.29</v>
      </c>
      <c r="P721" s="17">
        <f t="shared" si="56"/>
        <v>19.399999999999999</v>
      </c>
      <c r="Q721" s="13" t="s">
        <v>8316</v>
      </c>
      <c r="R721" t="s">
        <v>8318</v>
      </c>
      <c r="S721" s="18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11" t="s">
        <v>720</v>
      </c>
      <c r="C722" s="3" t="s">
        <v>4829</v>
      </c>
      <c r="D722" s="5">
        <v>1900</v>
      </c>
      <c r="E722" s="7">
        <v>2735</v>
      </c>
      <c r="F722" t="s">
        <v>8217</v>
      </c>
      <c r="G722" t="s">
        <v>8222</v>
      </c>
      <c r="H722" t="s">
        <v>8244</v>
      </c>
      <c r="I722" s="9">
        <v>1327851291</v>
      </c>
      <c r="J722" s="9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55"/>
        <v>143.94999999999999</v>
      </c>
      <c r="P722" s="17">
        <f t="shared" si="56"/>
        <v>66.709999999999994</v>
      </c>
      <c r="Q722" s="13" t="s">
        <v>8319</v>
      </c>
      <c r="R722" t="s">
        <v>8320</v>
      </c>
      <c r="S722" s="18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11" t="s">
        <v>721</v>
      </c>
      <c r="C723" s="3" t="s">
        <v>4830</v>
      </c>
      <c r="D723" s="5">
        <v>8200</v>
      </c>
      <c r="E723" s="7">
        <v>10013</v>
      </c>
      <c r="F723" t="s">
        <v>8217</v>
      </c>
      <c r="G723" t="s">
        <v>8222</v>
      </c>
      <c r="H723" t="s">
        <v>8244</v>
      </c>
      <c r="I723" s="9">
        <v>1406900607</v>
      </c>
      <c r="J723" s="9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55"/>
        <v>122.11</v>
      </c>
      <c r="P723" s="17">
        <f t="shared" si="56"/>
        <v>84.14</v>
      </c>
      <c r="Q723" s="13" t="s">
        <v>8319</v>
      </c>
      <c r="R723" t="s">
        <v>8320</v>
      </c>
      <c r="S723" s="18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11" t="s">
        <v>722</v>
      </c>
      <c r="C724" s="3" t="s">
        <v>4831</v>
      </c>
      <c r="D724" s="5">
        <v>25000</v>
      </c>
      <c r="E724" s="7">
        <v>33006</v>
      </c>
      <c r="F724" t="s">
        <v>8217</v>
      </c>
      <c r="G724" t="s">
        <v>8222</v>
      </c>
      <c r="H724" t="s">
        <v>8244</v>
      </c>
      <c r="I724" s="9">
        <v>1333909178</v>
      </c>
      <c r="J724" s="9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55"/>
        <v>132.02000000000001</v>
      </c>
      <c r="P724" s="17">
        <f t="shared" si="56"/>
        <v>215.73</v>
      </c>
      <c r="Q724" s="13" t="s">
        <v>8319</v>
      </c>
      <c r="R724" t="s">
        <v>8320</v>
      </c>
      <c r="S724" s="18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11" t="s">
        <v>723</v>
      </c>
      <c r="C725" s="3" t="s">
        <v>4832</v>
      </c>
      <c r="D725" s="5">
        <v>5000</v>
      </c>
      <c r="E725" s="7">
        <v>5469</v>
      </c>
      <c r="F725" t="s">
        <v>8217</v>
      </c>
      <c r="G725" t="s">
        <v>8222</v>
      </c>
      <c r="H725" t="s">
        <v>8244</v>
      </c>
      <c r="I725" s="9">
        <v>1438228740</v>
      </c>
      <c r="J725" s="9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55"/>
        <v>109.38</v>
      </c>
      <c r="P725" s="17">
        <f t="shared" si="56"/>
        <v>54.69</v>
      </c>
      <c r="Q725" s="13" t="s">
        <v>8319</v>
      </c>
      <c r="R725" t="s">
        <v>8320</v>
      </c>
      <c r="S725" s="18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11" t="s">
        <v>724</v>
      </c>
      <c r="C726" s="3" t="s">
        <v>4833</v>
      </c>
      <c r="D726" s="5">
        <v>7000</v>
      </c>
      <c r="E726" s="7">
        <v>7383.01</v>
      </c>
      <c r="F726" t="s">
        <v>8217</v>
      </c>
      <c r="G726" t="s">
        <v>8222</v>
      </c>
      <c r="H726" t="s">
        <v>8244</v>
      </c>
      <c r="I726" s="9">
        <v>1309447163</v>
      </c>
      <c r="J726" s="9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55"/>
        <v>105.47</v>
      </c>
      <c r="P726" s="17">
        <f t="shared" si="56"/>
        <v>51.63</v>
      </c>
      <c r="Q726" s="13" t="s">
        <v>8319</v>
      </c>
      <c r="R726" t="s">
        <v>8320</v>
      </c>
      <c r="S726" s="18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11" t="s">
        <v>725</v>
      </c>
      <c r="C727" s="3" t="s">
        <v>4834</v>
      </c>
      <c r="D727" s="5">
        <v>20000</v>
      </c>
      <c r="E727" s="7">
        <v>20070</v>
      </c>
      <c r="F727" t="s">
        <v>8217</v>
      </c>
      <c r="G727" t="s">
        <v>8222</v>
      </c>
      <c r="H727" t="s">
        <v>8244</v>
      </c>
      <c r="I727" s="9">
        <v>1450018912</v>
      </c>
      <c r="J727" s="9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55"/>
        <v>100.35</v>
      </c>
      <c r="P727" s="17">
        <f t="shared" si="56"/>
        <v>143.36000000000001</v>
      </c>
      <c r="Q727" s="13" t="s">
        <v>8319</v>
      </c>
      <c r="R727" t="s">
        <v>8320</v>
      </c>
      <c r="S727" s="18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11" t="s">
        <v>726</v>
      </c>
      <c r="C728" s="3" t="s">
        <v>4835</v>
      </c>
      <c r="D728" s="5">
        <v>2500</v>
      </c>
      <c r="E728" s="7">
        <v>2535</v>
      </c>
      <c r="F728" t="s">
        <v>8217</v>
      </c>
      <c r="G728" t="s">
        <v>8222</v>
      </c>
      <c r="H728" t="s">
        <v>8244</v>
      </c>
      <c r="I728" s="9">
        <v>1365728487</v>
      </c>
      <c r="J728" s="9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55"/>
        <v>101.4</v>
      </c>
      <c r="P728" s="17">
        <f t="shared" si="56"/>
        <v>72.430000000000007</v>
      </c>
      <c r="Q728" s="13" t="s">
        <v>8319</v>
      </c>
      <c r="R728" t="s">
        <v>8320</v>
      </c>
      <c r="S728" s="18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11" t="s">
        <v>727</v>
      </c>
      <c r="C729" s="3" t="s">
        <v>4836</v>
      </c>
      <c r="D729" s="5">
        <v>3500</v>
      </c>
      <c r="E729" s="7">
        <v>5443</v>
      </c>
      <c r="F729" t="s">
        <v>8217</v>
      </c>
      <c r="G729" t="s">
        <v>8222</v>
      </c>
      <c r="H729" t="s">
        <v>8244</v>
      </c>
      <c r="I729" s="9">
        <v>1358198400</v>
      </c>
      <c r="J729" s="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55"/>
        <v>155.51</v>
      </c>
      <c r="P729" s="17">
        <f t="shared" si="56"/>
        <v>36.53</v>
      </c>
      <c r="Q729" s="13" t="s">
        <v>8319</v>
      </c>
      <c r="R729" t="s">
        <v>8320</v>
      </c>
      <c r="S729" s="18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11" t="s">
        <v>728</v>
      </c>
      <c r="C730" s="3" t="s">
        <v>4837</v>
      </c>
      <c r="D730" s="5">
        <v>7500</v>
      </c>
      <c r="E730" s="7">
        <v>7917.45</v>
      </c>
      <c r="F730" t="s">
        <v>8217</v>
      </c>
      <c r="G730" t="s">
        <v>8222</v>
      </c>
      <c r="H730" t="s">
        <v>8244</v>
      </c>
      <c r="I730" s="9">
        <v>1313957157</v>
      </c>
      <c r="J730" s="9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55"/>
        <v>105.57</v>
      </c>
      <c r="P730" s="17">
        <f t="shared" si="56"/>
        <v>60.9</v>
      </c>
      <c r="Q730" s="13" t="s">
        <v>8319</v>
      </c>
      <c r="R730" t="s">
        <v>8320</v>
      </c>
      <c r="S730" s="18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11" t="s">
        <v>729</v>
      </c>
      <c r="C731" s="3" t="s">
        <v>4838</v>
      </c>
      <c r="D731" s="5">
        <v>4000</v>
      </c>
      <c r="E731" s="7">
        <v>5226</v>
      </c>
      <c r="F731" t="s">
        <v>8217</v>
      </c>
      <c r="G731" t="s">
        <v>8222</v>
      </c>
      <c r="H731" t="s">
        <v>8244</v>
      </c>
      <c r="I731" s="9">
        <v>1348028861</v>
      </c>
      <c r="J731" s="9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55"/>
        <v>130.65</v>
      </c>
      <c r="P731" s="17">
        <f t="shared" si="56"/>
        <v>43.55</v>
      </c>
      <c r="Q731" s="13" t="s">
        <v>8319</v>
      </c>
      <c r="R731" t="s">
        <v>8320</v>
      </c>
      <c r="S731" s="18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11" t="s">
        <v>730</v>
      </c>
      <c r="C732" s="3" t="s">
        <v>4839</v>
      </c>
      <c r="D732" s="5">
        <v>20000</v>
      </c>
      <c r="E732" s="7">
        <v>26438</v>
      </c>
      <c r="F732" t="s">
        <v>8217</v>
      </c>
      <c r="G732" t="s">
        <v>8222</v>
      </c>
      <c r="H732" t="s">
        <v>8244</v>
      </c>
      <c r="I732" s="9">
        <v>1323280391</v>
      </c>
      <c r="J732" s="9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55"/>
        <v>132.19</v>
      </c>
      <c r="P732" s="17">
        <f t="shared" si="56"/>
        <v>99.77</v>
      </c>
      <c r="Q732" s="13" t="s">
        <v>8319</v>
      </c>
      <c r="R732" t="s">
        <v>8320</v>
      </c>
      <c r="S732" s="18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11" t="s">
        <v>731</v>
      </c>
      <c r="C733" s="3" t="s">
        <v>4840</v>
      </c>
      <c r="D733" s="5">
        <v>5000</v>
      </c>
      <c r="E733" s="7">
        <v>6300</v>
      </c>
      <c r="F733" t="s">
        <v>8217</v>
      </c>
      <c r="G733" t="s">
        <v>8222</v>
      </c>
      <c r="H733" t="s">
        <v>8244</v>
      </c>
      <c r="I733" s="9">
        <v>1327212000</v>
      </c>
      <c r="J733" s="9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55"/>
        <v>126</v>
      </c>
      <c r="P733" s="17">
        <f t="shared" si="56"/>
        <v>88.73</v>
      </c>
      <c r="Q733" s="13" t="s">
        <v>8319</v>
      </c>
      <c r="R733" t="s">
        <v>8320</v>
      </c>
      <c r="S733" s="18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11" t="s">
        <v>732</v>
      </c>
      <c r="C734" s="3" t="s">
        <v>4841</v>
      </c>
      <c r="D734" s="5">
        <v>40</v>
      </c>
      <c r="E734" s="7">
        <v>64</v>
      </c>
      <c r="F734" t="s">
        <v>8217</v>
      </c>
      <c r="G734" t="s">
        <v>8223</v>
      </c>
      <c r="H734" t="s">
        <v>8245</v>
      </c>
      <c r="I734" s="9">
        <v>1380449461</v>
      </c>
      <c r="J734" s="9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55"/>
        <v>160</v>
      </c>
      <c r="P734" s="17">
        <f t="shared" si="56"/>
        <v>4.92</v>
      </c>
      <c r="Q734" s="13" t="s">
        <v>8319</v>
      </c>
      <c r="R734" t="s">
        <v>8320</v>
      </c>
      <c r="S734" s="18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11" t="s">
        <v>733</v>
      </c>
      <c r="C735" s="3" t="s">
        <v>4842</v>
      </c>
      <c r="D735" s="5">
        <v>2500</v>
      </c>
      <c r="E735" s="7">
        <v>3012</v>
      </c>
      <c r="F735" t="s">
        <v>8217</v>
      </c>
      <c r="G735" t="s">
        <v>8223</v>
      </c>
      <c r="H735" t="s">
        <v>8245</v>
      </c>
      <c r="I735" s="9">
        <v>1387533892</v>
      </c>
      <c r="J735" s="9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55"/>
        <v>120.48</v>
      </c>
      <c r="P735" s="17">
        <f t="shared" si="56"/>
        <v>17.82</v>
      </c>
      <c r="Q735" s="13" t="s">
        <v>8319</v>
      </c>
      <c r="R735" t="s">
        <v>8320</v>
      </c>
      <c r="S735" s="18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11" t="s">
        <v>734</v>
      </c>
      <c r="C736" s="3" t="s">
        <v>4843</v>
      </c>
      <c r="D736" s="5">
        <v>8500</v>
      </c>
      <c r="E736" s="7">
        <v>10670</v>
      </c>
      <c r="F736" t="s">
        <v>8217</v>
      </c>
      <c r="G736" t="s">
        <v>8227</v>
      </c>
      <c r="H736" t="s">
        <v>8249</v>
      </c>
      <c r="I736" s="9">
        <v>1431147600</v>
      </c>
      <c r="J736" s="9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55"/>
        <v>125.53</v>
      </c>
      <c r="P736" s="17">
        <f t="shared" si="56"/>
        <v>187.19</v>
      </c>
      <c r="Q736" s="13" t="s">
        <v>8319</v>
      </c>
      <c r="R736" t="s">
        <v>8320</v>
      </c>
      <c r="S736" s="18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11" t="s">
        <v>735</v>
      </c>
      <c r="C737" s="3" t="s">
        <v>4844</v>
      </c>
      <c r="D737" s="5">
        <v>47000</v>
      </c>
      <c r="E737" s="7">
        <v>53771</v>
      </c>
      <c r="F737" t="s">
        <v>8217</v>
      </c>
      <c r="G737" t="s">
        <v>8222</v>
      </c>
      <c r="H737" t="s">
        <v>8244</v>
      </c>
      <c r="I737" s="9">
        <v>1417653540</v>
      </c>
      <c r="J737" s="9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55"/>
        <v>114.41</v>
      </c>
      <c r="P737" s="17">
        <f t="shared" si="56"/>
        <v>234.81</v>
      </c>
      <c r="Q737" s="13" t="s">
        <v>8319</v>
      </c>
      <c r="R737" t="s">
        <v>8320</v>
      </c>
      <c r="S737" s="18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11" t="s">
        <v>736</v>
      </c>
      <c r="C738" s="3" t="s">
        <v>4845</v>
      </c>
      <c r="D738" s="5">
        <v>3600</v>
      </c>
      <c r="E738" s="7">
        <v>11345</v>
      </c>
      <c r="F738" t="s">
        <v>8217</v>
      </c>
      <c r="G738" t="s">
        <v>8222</v>
      </c>
      <c r="H738" t="s">
        <v>8244</v>
      </c>
      <c r="I738" s="9">
        <v>1385009940</v>
      </c>
      <c r="J738" s="9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55"/>
        <v>315.14</v>
      </c>
      <c r="P738" s="17">
        <f t="shared" si="56"/>
        <v>105.05</v>
      </c>
      <c r="Q738" s="13" t="s">
        <v>8319</v>
      </c>
      <c r="R738" t="s">
        <v>8320</v>
      </c>
      <c r="S738" s="18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11" t="s">
        <v>737</v>
      </c>
      <c r="C739" s="3" t="s">
        <v>4846</v>
      </c>
      <c r="D739" s="5">
        <v>5000</v>
      </c>
      <c r="E739" s="7">
        <v>6120</v>
      </c>
      <c r="F739" t="s">
        <v>8217</v>
      </c>
      <c r="G739" t="s">
        <v>8222</v>
      </c>
      <c r="H739" t="s">
        <v>8244</v>
      </c>
      <c r="I739" s="9">
        <v>1392408000</v>
      </c>
      <c r="J739" s="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55"/>
        <v>122.4</v>
      </c>
      <c r="P739" s="17">
        <f t="shared" si="56"/>
        <v>56.67</v>
      </c>
      <c r="Q739" s="13" t="s">
        <v>8319</v>
      </c>
      <c r="R739" t="s">
        <v>8320</v>
      </c>
      <c r="S739" s="18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11" t="s">
        <v>738</v>
      </c>
      <c r="C740" s="3" t="s">
        <v>4847</v>
      </c>
      <c r="D740" s="5">
        <v>1500</v>
      </c>
      <c r="E740" s="7">
        <v>1601</v>
      </c>
      <c r="F740" t="s">
        <v>8217</v>
      </c>
      <c r="G740" t="s">
        <v>8222</v>
      </c>
      <c r="H740" t="s">
        <v>8244</v>
      </c>
      <c r="I740" s="9">
        <v>1417409940</v>
      </c>
      <c r="J740" s="9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55"/>
        <v>106.73</v>
      </c>
      <c r="P740" s="17">
        <f t="shared" si="56"/>
        <v>39.049999999999997</v>
      </c>
      <c r="Q740" s="13" t="s">
        <v>8319</v>
      </c>
      <c r="R740" t="s">
        <v>8320</v>
      </c>
      <c r="S740" s="18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11" t="s">
        <v>739</v>
      </c>
      <c r="C741" s="3" t="s">
        <v>4848</v>
      </c>
      <c r="D741" s="5">
        <v>6000</v>
      </c>
      <c r="E741" s="7">
        <v>9500</v>
      </c>
      <c r="F741" t="s">
        <v>8217</v>
      </c>
      <c r="G741" t="s">
        <v>8222</v>
      </c>
      <c r="H741" t="s">
        <v>8244</v>
      </c>
      <c r="I741" s="9">
        <v>1407758629</v>
      </c>
      <c r="J741" s="9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55"/>
        <v>158.33000000000001</v>
      </c>
      <c r="P741" s="17">
        <f t="shared" si="56"/>
        <v>68.349999999999994</v>
      </c>
      <c r="Q741" s="13" t="s">
        <v>8319</v>
      </c>
      <c r="R741" t="s">
        <v>8320</v>
      </c>
      <c r="S741" s="18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11" t="s">
        <v>740</v>
      </c>
      <c r="C742" s="3" t="s">
        <v>4849</v>
      </c>
      <c r="D742" s="5">
        <v>3000</v>
      </c>
      <c r="E742" s="7">
        <v>3222</v>
      </c>
      <c r="F742" t="s">
        <v>8217</v>
      </c>
      <c r="G742" t="s">
        <v>8222</v>
      </c>
      <c r="H742" t="s">
        <v>8244</v>
      </c>
      <c r="I742" s="9">
        <v>1434857482</v>
      </c>
      <c r="J742" s="9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55"/>
        <v>107.4</v>
      </c>
      <c r="P742" s="17">
        <f t="shared" si="56"/>
        <v>169.58</v>
      </c>
      <c r="Q742" s="13" t="s">
        <v>8319</v>
      </c>
      <c r="R742" t="s">
        <v>8320</v>
      </c>
      <c r="S742" s="18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11" t="s">
        <v>741</v>
      </c>
      <c r="C743" s="3" t="s">
        <v>4850</v>
      </c>
      <c r="D743" s="5">
        <v>13000</v>
      </c>
      <c r="E743" s="7">
        <v>13293.8</v>
      </c>
      <c r="F743" t="s">
        <v>8217</v>
      </c>
      <c r="G743" t="s">
        <v>8222</v>
      </c>
      <c r="H743" t="s">
        <v>8244</v>
      </c>
      <c r="I743" s="9">
        <v>1370964806</v>
      </c>
      <c r="J743" s="9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55"/>
        <v>102.26</v>
      </c>
      <c r="P743" s="17">
        <f t="shared" si="56"/>
        <v>141.41999999999999</v>
      </c>
      <c r="Q743" s="13" t="s">
        <v>8319</v>
      </c>
      <c r="R743" t="s">
        <v>8320</v>
      </c>
      <c r="S743" s="18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11" t="s">
        <v>742</v>
      </c>
      <c r="C744" s="3" t="s">
        <v>4851</v>
      </c>
      <c r="D744" s="5">
        <v>1400</v>
      </c>
      <c r="E744" s="7">
        <v>1550</v>
      </c>
      <c r="F744" t="s">
        <v>8217</v>
      </c>
      <c r="G744" t="s">
        <v>8222</v>
      </c>
      <c r="H744" t="s">
        <v>8244</v>
      </c>
      <c r="I744" s="9">
        <v>1395435712</v>
      </c>
      <c r="J744" s="9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55"/>
        <v>110.71</v>
      </c>
      <c r="P744" s="17">
        <f t="shared" si="56"/>
        <v>67.39</v>
      </c>
      <c r="Q744" s="13" t="s">
        <v>8319</v>
      </c>
      <c r="R744" t="s">
        <v>8320</v>
      </c>
      <c r="S744" s="18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11" t="s">
        <v>743</v>
      </c>
      <c r="C745" s="3" t="s">
        <v>4852</v>
      </c>
      <c r="D745" s="5">
        <v>550</v>
      </c>
      <c r="E745" s="7">
        <v>814</v>
      </c>
      <c r="F745" t="s">
        <v>8217</v>
      </c>
      <c r="G745" t="s">
        <v>8222</v>
      </c>
      <c r="H745" t="s">
        <v>8244</v>
      </c>
      <c r="I745" s="9">
        <v>1334610000</v>
      </c>
      <c r="J745" s="9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55"/>
        <v>148</v>
      </c>
      <c r="P745" s="17">
        <f t="shared" si="56"/>
        <v>54.27</v>
      </c>
      <c r="Q745" s="13" t="s">
        <v>8319</v>
      </c>
      <c r="R745" t="s">
        <v>8320</v>
      </c>
      <c r="S745" s="18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11" t="s">
        <v>744</v>
      </c>
      <c r="C746" s="3" t="s">
        <v>4853</v>
      </c>
      <c r="D746" s="5">
        <v>5000</v>
      </c>
      <c r="E746" s="7">
        <v>5116</v>
      </c>
      <c r="F746" t="s">
        <v>8217</v>
      </c>
      <c r="G746" t="s">
        <v>8222</v>
      </c>
      <c r="H746" t="s">
        <v>8244</v>
      </c>
      <c r="I746" s="9">
        <v>1355439503</v>
      </c>
      <c r="J746" s="9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55"/>
        <v>102.32</v>
      </c>
      <c r="P746" s="17">
        <f t="shared" si="56"/>
        <v>82.52</v>
      </c>
      <c r="Q746" s="13" t="s">
        <v>8319</v>
      </c>
      <c r="R746" t="s">
        <v>8320</v>
      </c>
      <c r="S746" s="18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11" t="s">
        <v>745</v>
      </c>
      <c r="C747" s="3" t="s">
        <v>4854</v>
      </c>
      <c r="D747" s="5">
        <v>2220</v>
      </c>
      <c r="E747" s="7">
        <v>3976</v>
      </c>
      <c r="F747" t="s">
        <v>8217</v>
      </c>
      <c r="G747" t="s">
        <v>8222</v>
      </c>
      <c r="H747" t="s">
        <v>8244</v>
      </c>
      <c r="I747" s="9">
        <v>1367588645</v>
      </c>
      <c r="J747" s="9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55"/>
        <v>179.1</v>
      </c>
      <c r="P747" s="17">
        <f t="shared" si="56"/>
        <v>53.73</v>
      </c>
      <c r="Q747" s="13" t="s">
        <v>8319</v>
      </c>
      <c r="R747" t="s">
        <v>8320</v>
      </c>
      <c r="S747" s="18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11" t="s">
        <v>746</v>
      </c>
      <c r="C748" s="3" t="s">
        <v>4855</v>
      </c>
      <c r="D748" s="5">
        <v>2987</v>
      </c>
      <c r="E748" s="7">
        <v>3318</v>
      </c>
      <c r="F748" t="s">
        <v>8217</v>
      </c>
      <c r="G748" t="s">
        <v>8222</v>
      </c>
      <c r="H748" t="s">
        <v>8244</v>
      </c>
      <c r="I748" s="9">
        <v>1348372740</v>
      </c>
      <c r="J748" s="9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55"/>
        <v>111.08</v>
      </c>
      <c r="P748" s="17">
        <f t="shared" si="56"/>
        <v>34.21</v>
      </c>
      <c r="Q748" s="13" t="s">
        <v>8319</v>
      </c>
      <c r="R748" t="s">
        <v>8320</v>
      </c>
      <c r="S748" s="18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11" t="s">
        <v>747</v>
      </c>
      <c r="C749" s="3" t="s">
        <v>4856</v>
      </c>
      <c r="D749" s="5">
        <v>7000</v>
      </c>
      <c r="E749" s="7">
        <v>7003</v>
      </c>
      <c r="F749" t="s">
        <v>8217</v>
      </c>
      <c r="G749" t="s">
        <v>8231</v>
      </c>
      <c r="H749" t="s">
        <v>8247</v>
      </c>
      <c r="I749" s="9">
        <v>1421319240</v>
      </c>
      <c r="J749" s="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55"/>
        <v>100.04</v>
      </c>
      <c r="P749" s="17">
        <f t="shared" si="56"/>
        <v>127.33</v>
      </c>
      <c r="Q749" s="13" t="s">
        <v>8319</v>
      </c>
      <c r="R749" t="s">
        <v>8320</v>
      </c>
      <c r="S749" s="18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11" t="s">
        <v>748</v>
      </c>
      <c r="C750" s="3" t="s">
        <v>4857</v>
      </c>
      <c r="D750" s="5">
        <v>2000</v>
      </c>
      <c r="E750" s="7">
        <v>2005</v>
      </c>
      <c r="F750" t="s">
        <v>8217</v>
      </c>
      <c r="G750" t="s">
        <v>8222</v>
      </c>
      <c r="H750" t="s">
        <v>8244</v>
      </c>
      <c r="I750" s="9">
        <v>1407701966</v>
      </c>
      <c r="J750" s="9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55"/>
        <v>100.25</v>
      </c>
      <c r="P750" s="17">
        <f t="shared" si="56"/>
        <v>45.57</v>
      </c>
      <c r="Q750" s="13" t="s">
        <v>8319</v>
      </c>
      <c r="R750" t="s">
        <v>8320</v>
      </c>
      <c r="S750" s="18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11" t="s">
        <v>749</v>
      </c>
      <c r="C751" s="3" t="s">
        <v>4858</v>
      </c>
      <c r="D751" s="5">
        <v>10000</v>
      </c>
      <c r="E751" s="7">
        <v>10556</v>
      </c>
      <c r="F751" t="s">
        <v>8217</v>
      </c>
      <c r="G751" t="s">
        <v>8222</v>
      </c>
      <c r="H751" t="s">
        <v>8244</v>
      </c>
      <c r="I751" s="9">
        <v>1485642930</v>
      </c>
      <c r="J751" s="9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55"/>
        <v>105.56</v>
      </c>
      <c r="P751" s="17">
        <f t="shared" si="56"/>
        <v>95.96</v>
      </c>
      <c r="Q751" s="13" t="s">
        <v>8319</v>
      </c>
      <c r="R751" t="s">
        <v>8320</v>
      </c>
      <c r="S751" s="18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11" t="s">
        <v>750</v>
      </c>
      <c r="C752" s="3" t="s">
        <v>4859</v>
      </c>
      <c r="D752" s="5">
        <v>4444</v>
      </c>
      <c r="E752" s="7">
        <v>4559</v>
      </c>
      <c r="F752" t="s">
        <v>8217</v>
      </c>
      <c r="G752" t="s">
        <v>8222</v>
      </c>
      <c r="H752" t="s">
        <v>8244</v>
      </c>
      <c r="I752" s="9">
        <v>1361739872</v>
      </c>
      <c r="J752" s="9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55"/>
        <v>102.59</v>
      </c>
      <c r="P752" s="17">
        <f t="shared" si="56"/>
        <v>77.27</v>
      </c>
      <c r="Q752" s="13" t="s">
        <v>8319</v>
      </c>
      <c r="R752" t="s">
        <v>8320</v>
      </c>
      <c r="S752" s="18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11" t="s">
        <v>751</v>
      </c>
      <c r="C753" s="3" t="s">
        <v>4860</v>
      </c>
      <c r="D753" s="5">
        <v>3000</v>
      </c>
      <c r="E753" s="7">
        <v>3555</v>
      </c>
      <c r="F753" t="s">
        <v>8217</v>
      </c>
      <c r="G753" t="s">
        <v>8222</v>
      </c>
      <c r="H753" t="s">
        <v>8244</v>
      </c>
      <c r="I753" s="9">
        <v>1312470475</v>
      </c>
      <c r="J753" s="9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55"/>
        <v>118.5</v>
      </c>
      <c r="P753" s="17">
        <f t="shared" si="56"/>
        <v>57.34</v>
      </c>
      <c r="Q753" s="13" t="s">
        <v>8319</v>
      </c>
      <c r="R753" t="s">
        <v>8320</v>
      </c>
      <c r="S753" s="18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11" t="s">
        <v>752</v>
      </c>
      <c r="C754" s="3" t="s">
        <v>4861</v>
      </c>
      <c r="D754" s="5">
        <v>5000</v>
      </c>
      <c r="E754" s="7">
        <v>5585</v>
      </c>
      <c r="F754" t="s">
        <v>8217</v>
      </c>
      <c r="G754" t="s">
        <v>8224</v>
      </c>
      <c r="H754" t="s">
        <v>8246</v>
      </c>
      <c r="I754" s="9">
        <v>1476615600</v>
      </c>
      <c r="J754" s="9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55"/>
        <v>111.7</v>
      </c>
      <c r="P754" s="17">
        <f t="shared" si="56"/>
        <v>53.19</v>
      </c>
      <c r="Q754" s="13" t="s">
        <v>8319</v>
      </c>
      <c r="R754" t="s">
        <v>8320</v>
      </c>
      <c r="S754" s="18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11" t="s">
        <v>753</v>
      </c>
      <c r="C755" s="3" t="s">
        <v>4862</v>
      </c>
      <c r="D755" s="5">
        <v>10000</v>
      </c>
      <c r="E755" s="7">
        <v>12800</v>
      </c>
      <c r="F755" t="s">
        <v>8217</v>
      </c>
      <c r="G755" t="s">
        <v>8222</v>
      </c>
      <c r="H755" t="s">
        <v>8244</v>
      </c>
      <c r="I755" s="9">
        <v>1423922991</v>
      </c>
      <c r="J755" s="9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55"/>
        <v>128</v>
      </c>
      <c r="P755" s="17">
        <f t="shared" si="56"/>
        <v>492.31</v>
      </c>
      <c r="Q755" s="13" t="s">
        <v>8319</v>
      </c>
      <c r="R755" t="s">
        <v>8320</v>
      </c>
      <c r="S755" s="18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11" t="s">
        <v>754</v>
      </c>
      <c r="C756" s="3" t="s">
        <v>4863</v>
      </c>
      <c r="D756" s="5">
        <v>2000</v>
      </c>
      <c r="E756" s="7">
        <v>2075</v>
      </c>
      <c r="F756" t="s">
        <v>8217</v>
      </c>
      <c r="G756" t="s">
        <v>8222</v>
      </c>
      <c r="H756" t="s">
        <v>8244</v>
      </c>
      <c r="I756" s="9">
        <v>1357408721</v>
      </c>
      <c r="J756" s="9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55"/>
        <v>103.75</v>
      </c>
      <c r="P756" s="17">
        <f t="shared" si="56"/>
        <v>42.35</v>
      </c>
      <c r="Q756" s="13" t="s">
        <v>8319</v>
      </c>
      <c r="R756" t="s">
        <v>8320</v>
      </c>
      <c r="S756" s="18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11" t="s">
        <v>755</v>
      </c>
      <c r="C757" s="3" t="s">
        <v>4864</v>
      </c>
      <c r="D757" s="5">
        <v>2500</v>
      </c>
      <c r="E757" s="7">
        <v>2547.69</v>
      </c>
      <c r="F757" t="s">
        <v>8217</v>
      </c>
      <c r="G757" t="s">
        <v>8222</v>
      </c>
      <c r="H757" t="s">
        <v>8244</v>
      </c>
      <c r="I757" s="9">
        <v>1369010460</v>
      </c>
      <c r="J757" s="9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55"/>
        <v>101.91</v>
      </c>
      <c r="P757" s="17">
        <f t="shared" si="56"/>
        <v>37.47</v>
      </c>
      <c r="Q757" s="13" t="s">
        <v>8319</v>
      </c>
      <c r="R757" t="s">
        <v>8320</v>
      </c>
      <c r="S757" s="18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11" t="s">
        <v>756</v>
      </c>
      <c r="C758" s="3" t="s">
        <v>4865</v>
      </c>
      <c r="D758" s="5">
        <v>700</v>
      </c>
      <c r="E758" s="7">
        <v>824</v>
      </c>
      <c r="F758" t="s">
        <v>8217</v>
      </c>
      <c r="G758" t="s">
        <v>8222</v>
      </c>
      <c r="H758" t="s">
        <v>8244</v>
      </c>
      <c r="I758" s="9">
        <v>1303147459</v>
      </c>
      <c r="J758" s="9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55"/>
        <v>117.71</v>
      </c>
      <c r="P758" s="17">
        <f t="shared" si="56"/>
        <v>37.450000000000003</v>
      </c>
      <c r="Q758" s="13" t="s">
        <v>8319</v>
      </c>
      <c r="R758" t="s">
        <v>8320</v>
      </c>
      <c r="S758" s="18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11" t="s">
        <v>757</v>
      </c>
      <c r="C759" s="3" t="s">
        <v>4866</v>
      </c>
      <c r="D759" s="5">
        <v>250</v>
      </c>
      <c r="E759" s="7">
        <v>595</v>
      </c>
      <c r="F759" t="s">
        <v>8217</v>
      </c>
      <c r="G759" t="s">
        <v>8222</v>
      </c>
      <c r="H759" t="s">
        <v>8244</v>
      </c>
      <c r="I759" s="9">
        <v>1354756714</v>
      </c>
      <c r="J759" s="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55"/>
        <v>238</v>
      </c>
      <c r="P759" s="17">
        <f t="shared" si="56"/>
        <v>33.06</v>
      </c>
      <c r="Q759" s="13" t="s">
        <v>8319</v>
      </c>
      <c r="R759" t="s">
        <v>8320</v>
      </c>
      <c r="S759" s="18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11" t="s">
        <v>758</v>
      </c>
      <c r="C760" s="3" t="s">
        <v>4867</v>
      </c>
      <c r="D760" s="5">
        <v>2500</v>
      </c>
      <c r="E760" s="7">
        <v>2550</v>
      </c>
      <c r="F760" t="s">
        <v>8217</v>
      </c>
      <c r="G760" t="s">
        <v>8222</v>
      </c>
      <c r="H760" t="s">
        <v>8244</v>
      </c>
      <c r="I760" s="9">
        <v>1286568268</v>
      </c>
      <c r="J760" s="9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55"/>
        <v>102</v>
      </c>
      <c r="P760" s="17">
        <f t="shared" si="56"/>
        <v>134.21</v>
      </c>
      <c r="Q760" s="13" t="s">
        <v>8319</v>
      </c>
      <c r="R760" t="s">
        <v>8320</v>
      </c>
      <c r="S760" s="18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11" t="s">
        <v>759</v>
      </c>
      <c r="C761" s="3" t="s">
        <v>4868</v>
      </c>
      <c r="D761" s="5">
        <v>5000</v>
      </c>
      <c r="E761" s="7">
        <v>5096</v>
      </c>
      <c r="F761" t="s">
        <v>8217</v>
      </c>
      <c r="G761" t="s">
        <v>8223</v>
      </c>
      <c r="H761" t="s">
        <v>8245</v>
      </c>
      <c r="I761" s="9">
        <v>1404892539</v>
      </c>
      <c r="J761" s="9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55"/>
        <v>101.92</v>
      </c>
      <c r="P761" s="17">
        <f t="shared" si="56"/>
        <v>51.47</v>
      </c>
      <c r="Q761" s="13" t="s">
        <v>8319</v>
      </c>
      <c r="R761" t="s">
        <v>8320</v>
      </c>
      <c r="S761" s="18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11" t="s">
        <v>760</v>
      </c>
      <c r="C762" s="3" t="s">
        <v>4869</v>
      </c>
      <c r="D762" s="5">
        <v>2200</v>
      </c>
      <c r="E762" s="7">
        <v>0</v>
      </c>
      <c r="F762" t="s">
        <v>8219</v>
      </c>
      <c r="G762" t="s">
        <v>8222</v>
      </c>
      <c r="H762" t="s">
        <v>8244</v>
      </c>
      <c r="I762" s="9">
        <v>1480188013</v>
      </c>
      <c r="J762" s="9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55"/>
        <v>0</v>
      </c>
      <c r="P762" s="17" t="str">
        <f t="shared" si="56"/>
        <v>N/A</v>
      </c>
      <c r="Q762" s="13" t="s">
        <v>8319</v>
      </c>
      <c r="R762" t="s">
        <v>8321</v>
      </c>
      <c r="S762" s="18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11" t="s">
        <v>761</v>
      </c>
      <c r="C763" s="3" t="s">
        <v>4870</v>
      </c>
      <c r="D763" s="5">
        <v>5000</v>
      </c>
      <c r="E763" s="7">
        <v>235</v>
      </c>
      <c r="F763" t="s">
        <v>8219</v>
      </c>
      <c r="G763" t="s">
        <v>8222</v>
      </c>
      <c r="H763" t="s">
        <v>8244</v>
      </c>
      <c r="I763" s="9">
        <v>1391364126</v>
      </c>
      <c r="J763" s="9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55"/>
        <v>4.7</v>
      </c>
      <c r="P763" s="17">
        <f t="shared" si="56"/>
        <v>39.17</v>
      </c>
      <c r="Q763" s="13" t="s">
        <v>8319</v>
      </c>
      <c r="R763" t="s">
        <v>8321</v>
      </c>
      <c r="S763" s="18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11" t="s">
        <v>762</v>
      </c>
      <c r="C764" s="3" t="s">
        <v>4871</v>
      </c>
      <c r="D764" s="5">
        <v>3500</v>
      </c>
      <c r="E764" s="7">
        <v>0</v>
      </c>
      <c r="F764" t="s">
        <v>8219</v>
      </c>
      <c r="G764" t="s">
        <v>8236</v>
      </c>
      <c r="H764" t="s">
        <v>8254</v>
      </c>
      <c r="I764" s="9">
        <v>1480831200</v>
      </c>
      <c r="J764" s="9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55"/>
        <v>0</v>
      </c>
      <c r="P764" s="17" t="str">
        <f t="shared" si="56"/>
        <v>N/A</v>
      </c>
      <c r="Q764" s="13" t="s">
        <v>8319</v>
      </c>
      <c r="R764" t="s">
        <v>8321</v>
      </c>
      <c r="S764" s="18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11" t="s">
        <v>763</v>
      </c>
      <c r="C765" s="3" t="s">
        <v>4872</v>
      </c>
      <c r="D765" s="5">
        <v>4290</v>
      </c>
      <c r="E765" s="7">
        <v>5</v>
      </c>
      <c r="F765" t="s">
        <v>8219</v>
      </c>
      <c r="G765" t="s">
        <v>8223</v>
      </c>
      <c r="H765" t="s">
        <v>8245</v>
      </c>
      <c r="I765" s="9">
        <v>1376563408</v>
      </c>
      <c r="J765" s="9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55"/>
        <v>0.12</v>
      </c>
      <c r="P765" s="17">
        <f t="shared" si="56"/>
        <v>5</v>
      </c>
      <c r="Q765" s="13" t="s">
        <v>8319</v>
      </c>
      <c r="R765" t="s">
        <v>8321</v>
      </c>
      <c r="S765" s="18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11" t="s">
        <v>764</v>
      </c>
      <c r="C766" s="3" t="s">
        <v>4873</v>
      </c>
      <c r="D766" s="5">
        <v>5000</v>
      </c>
      <c r="E766" s="7">
        <v>0</v>
      </c>
      <c r="F766" t="s">
        <v>8219</v>
      </c>
      <c r="G766" t="s">
        <v>8222</v>
      </c>
      <c r="H766" t="s">
        <v>8244</v>
      </c>
      <c r="I766" s="9">
        <v>1441858161</v>
      </c>
      <c r="J766" s="9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55"/>
        <v>0</v>
      </c>
      <c r="P766" s="17" t="str">
        <f t="shared" si="56"/>
        <v>N/A</v>
      </c>
      <c r="Q766" s="13" t="s">
        <v>8319</v>
      </c>
      <c r="R766" t="s">
        <v>8321</v>
      </c>
      <c r="S766" s="18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11" t="s">
        <v>765</v>
      </c>
      <c r="C767" s="3" t="s">
        <v>4874</v>
      </c>
      <c r="D767" s="5">
        <v>7000</v>
      </c>
      <c r="E767" s="7">
        <v>2521</v>
      </c>
      <c r="F767" t="s">
        <v>8219</v>
      </c>
      <c r="G767" t="s">
        <v>8222</v>
      </c>
      <c r="H767" t="s">
        <v>8244</v>
      </c>
      <c r="I767" s="9">
        <v>1413723684</v>
      </c>
      <c r="J767" s="9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55"/>
        <v>36.01</v>
      </c>
      <c r="P767" s="17">
        <f t="shared" si="56"/>
        <v>57.3</v>
      </c>
      <c r="Q767" s="13" t="s">
        <v>8319</v>
      </c>
      <c r="R767" t="s">
        <v>8321</v>
      </c>
      <c r="S767" s="18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11" t="s">
        <v>766</v>
      </c>
      <c r="C768" s="3" t="s">
        <v>4875</v>
      </c>
      <c r="D768" s="5">
        <v>4000</v>
      </c>
      <c r="E768" s="7">
        <v>0</v>
      </c>
      <c r="F768" t="s">
        <v>8219</v>
      </c>
      <c r="G768" t="s">
        <v>8227</v>
      </c>
      <c r="H768" t="s">
        <v>8249</v>
      </c>
      <c r="I768" s="9">
        <v>1424112483</v>
      </c>
      <c r="J768" s="9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55"/>
        <v>0</v>
      </c>
      <c r="P768" s="17" t="str">
        <f t="shared" si="56"/>
        <v>N/A</v>
      </c>
      <c r="Q768" s="13" t="s">
        <v>8319</v>
      </c>
      <c r="R768" t="s">
        <v>8321</v>
      </c>
      <c r="S768" s="18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11" t="s">
        <v>767</v>
      </c>
      <c r="C769" s="3" t="s">
        <v>4876</v>
      </c>
      <c r="D769" s="5">
        <v>5000</v>
      </c>
      <c r="E769" s="7">
        <v>177</v>
      </c>
      <c r="F769" t="s">
        <v>8219</v>
      </c>
      <c r="G769" t="s">
        <v>8222</v>
      </c>
      <c r="H769" t="s">
        <v>8244</v>
      </c>
      <c r="I769" s="9">
        <v>1432178810</v>
      </c>
      <c r="J769" s="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55"/>
        <v>3.54</v>
      </c>
      <c r="P769" s="17">
        <f t="shared" si="56"/>
        <v>59</v>
      </c>
      <c r="Q769" s="13" t="s">
        <v>8319</v>
      </c>
      <c r="R769" t="s">
        <v>8321</v>
      </c>
      <c r="S769" s="18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11" t="s">
        <v>768</v>
      </c>
      <c r="C770" s="3" t="s">
        <v>4877</v>
      </c>
      <c r="D770" s="5">
        <v>2500</v>
      </c>
      <c r="E770" s="7">
        <v>0</v>
      </c>
      <c r="F770" t="s">
        <v>8219</v>
      </c>
      <c r="G770" t="s">
        <v>8222</v>
      </c>
      <c r="H770" t="s">
        <v>8244</v>
      </c>
      <c r="I770" s="9">
        <v>1387169890</v>
      </c>
      <c r="J770" s="9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si="55"/>
        <v>0</v>
      </c>
      <c r="P770" s="17" t="str">
        <f t="shared" si="56"/>
        <v>N/A</v>
      </c>
      <c r="Q770" s="13" t="s">
        <v>8319</v>
      </c>
      <c r="R770" t="s">
        <v>8321</v>
      </c>
      <c r="S770" s="18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11" t="s">
        <v>769</v>
      </c>
      <c r="C771" s="3" t="s">
        <v>4878</v>
      </c>
      <c r="D771" s="5">
        <v>4000</v>
      </c>
      <c r="E771" s="7">
        <v>1656</v>
      </c>
      <c r="F771" t="s">
        <v>8219</v>
      </c>
      <c r="G771" t="s">
        <v>8222</v>
      </c>
      <c r="H771" t="s">
        <v>8244</v>
      </c>
      <c r="I771" s="9">
        <v>1388102094</v>
      </c>
      <c r="J771" s="9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ref="O771:O834" si="60">IFERROR(ROUND(E771/D771*100,2),0)</f>
        <v>41.4</v>
      </c>
      <c r="P771" s="17">
        <f t="shared" ref="P771:P834" si="61">IFERROR(ROUND(E771/L771,2),"N/A")</f>
        <v>31.85</v>
      </c>
      <c r="Q771" s="13" t="s">
        <v>8319</v>
      </c>
      <c r="R771" t="s">
        <v>8321</v>
      </c>
      <c r="S771" s="18">
        <f t="shared" ref="S771:S834" si="62">(((J771/60)/60)/24)+DATE(1970,1,1)</f>
        <v>41604.996458333335</v>
      </c>
      <c r="T771" s="1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11" t="s">
        <v>770</v>
      </c>
      <c r="C772" s="3" t="s">
        <v>4879</v>
      </c>
      <c r="D772" s="5">
        <v>17500</v>
      </c>
      <c r="E772" s="7">
        <v>0</v>
      </c>
      <c r="F772" t="s">
        <v>8219</v>
      </c>
      <c r="G772" t="s">
        <v>8222</v>
      </c>
      <c r="H772" t="s">
        <v>8244</v>
      </c>
      <c r="I772" s="9">
        <v>1361750369</v>
      </c>
      <c r="J772" s="9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60"/>
        <v>0</v>
      </c>
      <c r="P772" s="17" t="str">
        <f t="shared" si="61"/>
        <v>N/A</v>
      </c>
      <c r="Q772" s="13" t="s">
        <v>8319</v>
      </c>
      <c r="R772" t="s">
        <v>8321</v>
      </c>
      <c r="S772" s="18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11" t="s">
        <v>771</v>
      </c>
      <c r="C773" s="3" t="s">
        <v>4880</v>
      </c>
      <c r="D773" s="5">
        <v>38000</v>
      </c>
      <c r="E773" s="7">
        <v>10</v>
      </c>
      <c r="F773" t="s">
        <v>8219</v>
      </c>
      <c r="G773" t="s">
        <v>8222</v>
      </c>
      <c r="H773" t="s">
        <v>8244</v>
      </c>
      <c r="I773" s="9">
        <v>1454183202</v>
      </c>
      <c r="J773" s="9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60"/>
        <v>0.03</v>
      </c>
      <c r="P773" s="17">
        <f t="shared" si="61"/>
        <v>10</v>
      </c>
      <c r="Q773" s="13" t="s">
        <v>8319</v>
      </c>
      <c r="R773" t="s">
        <v>8321</v>
      </c>
      <c r="S773" s="18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11" t="s">
        <v>772</v>
      </c>
      <c r="C774" s="3" t="s">
        <v>4881</v>
      </c>
      <c r="D774" s="5">
        <v>1500</v>
      </c>
      <c r="E774" s="7">
        <v>50</v>
      </c>
      <c r="F774" t="s">
        <v>8219</v>
      </c>
      <c r="G774" t="s">
        <v>8222</v>
      </c>
      <c r="H774" t="s">
        <v>8244</v>
      </c>
      <c r="I774" s="9">
        <v>1257047940</v>
      </c>
      <c r="J774" s="9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60"/>
        <v>3.33</v>
      </c>
      <c r="P774" s="17">
        <f t="shared" si="61"/>
        <v>50</v>
      </c>
      <c r="Q774" s="13" t="s">
        <v>8319</v>
      </c>
      <c r="R774" t="s">
        <v>8321</v>
      </c>
      <c r="S774" s="18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11" t="s">
        <v>773</v>
      </c>
      <c r="C775" s="3" t="s">
        <v>4882</v>
      </c>
      <c r="D775" s="5">
        <v>3759</v>
      </c>
      <c r="E775" s="7">
        <v>32</v>
      </c>
      <c r="F775" t="s">
        <v>8219</v>
      </c>
      <c r="G775" t="s">
        <v>8223</v>
      </c>
      <c r="H775" t="s">
        <v>8245</v>
      </c>
      <c r="I775" s="9">
        <v>1431298860</v>
      </c>
      <c r="J775" s="9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60"/>
        <v>0.85</v>
      </c>
      <c r="P775" s="17">
        <f t="shared" si="61"/>
        <v>16</v>
      </c>
      <c r="Q775" s="13" t="s">
        <v>8319</v>
      </c>
      <c r="R775" t="s">
        <v>8321</v>
      </c>
      <c r="S775" s="18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11" t="s">
        <v>774</v>
      </c>
      <c r="C776" s="3" t="s">
        <v>4883</v>
      </c>
      <c r="D776" s="5">
        <v>500</v>
      </c>
      <c r="E776" s="7">
        <v>351</v>
      </c>
      <c r="F776" t="s">
        <v>8219</v>
      </c>
      <c r="G776" t="s">
        <v>8222</v>
      </c>
      <c r="H776" t="s">
        <v>8244</v>
      </c>
      <c r="I776" s="9">
        <v>1393181018</v>
      </c>
      <c r="J776" s="9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60"/>
        <v>70.2</v>
      </c>
      <c r="P776" s="17">
        <f t="shared" si="61"/>
        <v>39</v>
      </c>
      <c r="Q776" s="13" t="s">
        <v>8319</v>
      </c>
      <c r="R776" t="s">
        <v>8321</v>
      </c>
      <c r="S776" s="18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11" t="s">
        <v>775</v>
      </c>
      <c r="C777" s="3" t="s">
        <v>4884</v>
      </c>
      <c r="D777" s="5">
        <v>10000</v>
      </c>
      <c r="E777" s="7">
        <v>170</v>
      </c>
      <c r="F777" t="s">
        <v>8219</v>
      </c>
      <c r="G777" t="s">
        <v>8222</v>
      </c>
      <c r="H777" t="s">
        <v>8244</v>
      </c>
      <c r="I777" s="9">
        <v>1323998795</v>
      </c>
      <c r="J777" s="9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60"/>
        <v>1.7</v>
      </c>
      <c r="P777" s="17">
        <f t="shared" si="61"/>
        <v>34</v>
      </c>
      <c r="Q777" s="13" t="s">
        <v>8319</v>
      </c>
      <c r="R777" t="s">
        <v>8321</v>
      </c>
      <c r="S777" s="18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11" t="s">
        <v>776</v>
      </c>
      <c r="C778" s="3" t="s">
        <v>4885</v>
      </c>
      <c r="D778" s="5">
        <v>7000</v>
      </c>
      <c r="E778" s="7">
        <v>3598</v>
      </c>
      <c r="F778" t="s">
        <v>8219</v>
      </c>
      <c r="G778" t="s">
        <v>8222</v>
      </c>
      <c r="H778" t="s">
        <v>8244</v>
      </c>
      <c r="I778" s="9">
        <v>1444539600</v>
      </c>
      <c r="J778" s="9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60"/>
        <v>51.4</v>
      </c>
      <c r="P778" s="17">
        <f t="shared" si="61"/>
        <v>63.12</v>
      </c>
      <c r="Q778" s="13" t="s">
        <v>8319</v>
      </c>
      <c r="R778" t="s">
        <v>8321</v>
      </c>
      <c r="S778" s="18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11" t="s">
        <v>777</v>
      </c>
      <c r="C779" s="3" t="s">
        <v>4886</v>
      </c>
      <c r="D779" s="5">
        <v>3000</v>
      </c>
      <c r="E779" s="7">
        <v>21</v>
      </c>
      <c r="F779" t="s">
        <v>8219</v>
      </c>
      <c r="G779" t="s">
        <v>8222</v>
      </c>
      <c r="H779" t="s">
        <v>8244</v>
      </c>
      <c r="I779" s="9">
        <v>1375313577</v>
      </c>
      <c r="J779" s="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60"/>
        <v>0.7</v>
      </c>
      <c r="P779" s="17">
        <f t="shared" si="61"/>
        <v>7</v>
      </c>
      <c r="Q779" s="13" t="s">
        <v>8319</v>
      </c>
      <c r="R779" t="s">
        <v>8321</v>
      </c>
      <c r="S779" s="18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11" t="s">
        <v>778</v>
      </c>
      <c r="C780" s="3" t="s">
        <v>4887</v>
      </c>
      <c r="D780" s="5">
        <v>500</v>
      </c>
      <c r="E780" s="7">
        <v>2</v>
      </c>
      <c r="F780" t="s">
        <v>8219</v>
      </c>
      <c r="G780" t="s">
        <v>8222</v>
      </c>
      <c r="H780" t="s">
        <v>8244</v>
      </c>
      <c r="I780" s="9">
        <v>1398876680</v>
      </c>
      <c r="J780" s="9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60"/>
        <v>0.4</v>
      </c>
      <c r="P780" s="17">
        <f t="shared" si="61"/>
        <v>2</v>
      </c>
      <c r="Q780" s="13" t="s">
        <v>8319</v>
      </c>
      <c r="R780" t="s">
        <v>8321</v>
      </c>
      <c r="S780" s="18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11" t="s">
        <v>779</v>
      </c>
      <c r="C781" s="3" t="s">
        <v>4888</v>
      </c>
      <c r="D781" s="5">
        <v>15000</v>
      </c>
      <c r="E781" s="7">
        <v>400</v>
      </c>
      <c r="F781" t="s">
        <v>8219</v>
      </c>
      <c r="G781" t="s">
        <v>8222</v>
      </c>
      <c r="H781" t="s">
        <v>8244</v>
      </c>
      <c r="I781" s="9">
        <v>1287115200</v>
      </c>
      <c r="J781" s="9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60"/>
        <v>2.67</v>
      </c>
      <c r="P781" s="17">
        <f t="shared" si="61"/>
        <v>66.67</v>
      </c>
      <c r="Q781" s="13" t="s">
        <v>8319</v>
      </c>
      <c r="R781" t="s">
        <v>8321</v>
      </c>
      <c r="S781" s="18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11" t="s">
        <v>780</v>
      </c>
      <c r="C782" s="3" t="s">
        <v>4889</v>
      </c>
      <c r="D782" s="5">
        <v>1000</v>
      </c>
      <c r="E782" s="7">
        <v>1040</v>
      </c>
      <c r="F782" t="s">
        <v>8217</v>
      </c>
      <c r="G782" t="s">
        <v>8222</v>
      </c>
      <c r="H782" t="s">
        <v>8244</v>
      </c>
      <c r="I782" s="9">
        <v>1304439025</v>
      </c>
      <c r="J782" s="9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60"/>
        <v>104</v>
      </c>
      <c r="P782" s="17">
        <f t="shared" si="61"/>
        <v>38.520000000000003</v>
      </c>
      <c r="Q782" s="13" t="s">
        <v>8322</v>
      </c>
      <c r="R782" t="s">
        <v>8323</v>
      </c>
      <c r="S782" s="18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11" t="s">
        <v>781</v>
      </c>
      <c r="C783" s="3" t="s">
        <v>4890</v>
      </c>
      <c r="D783" s="5">
        <v>800</v>
      </c>
      <c r="E783" s="7">
        <v>1065.23</v>
      </c>
      <c r="F783" t="s">
        <v>8217</v>
      </c>
      <c r="G783" t="s">
        <v>8222</v>
      </c>
      <c r="H783" t="s">
        <v>8244</v>
      </c>
      <c r="I783" s="9">
        <v>1370649674</v>
      </c>
      <c r="J783" s="9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60"/>
        <v>133.15</v>
      </c>
      <c r="P783" s="17">
        <f t="shared" si="61"/>
        <v>42.61</v>
      </c>
      <c r="Q783" s="13" t="s">
        <v>8322</v>
      </c>
      <c r="R783" t="s">
        <v>8323</v>
      </c>
      <c r="S783" s="18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11" t="s">
        <v>782</v>
      </c>
      <c r="C784" s="3" t="s">
        <v>4891</v>
      </c>
      <c r="D784" s="5">
        <v>700</v>
      </c>
      <c r="E784" s="7">
        <v>700</v>
      </c>
      <c r="F784" t="s">
        <v>8217</v>
      </c>
      <c r="G784" t="s">
        <v>8222</v>
      </c>
      <c r="H784" t="s">
        <v>8244</v>
      </c>
      <c r="I784" s="9">
        <v>1345918302</v>
      </c>
      <c r="J784" s="9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60"/>
        <v>100</v>
      </c>
      <c r="P784" s="17">
        <f t="shared" si="61"/>
        <v>50</v>
      </c>
      <c r="Q784" s="13" t="s">
        <v>8322</v>
      </c>
      <c r="R784" t="s">
        <v>8323</v>
      </c>
      <c r="S784" s="18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11" t="s">
        <v>783</v>
      </c>
      <c r="C785" s="3" t="s">
        <v>4892</v>
      </c>
      <c r="D785" s="5">
        <v>1500</v>
      </c>
      <c r="E785" s="7">
        <v>2222</v>
      </c>
      <c r="F785" t="s">
        <v>8217</v>
      </c>
      <c r="G785" t="s">
        <v>8222</v>
      </c>
      <c r="H785" t="s">
        <v>8244</v>
      </c>
      <c r="I785" s="9">
        <v>1335564000</v>
      </c>
      <c r="J785" s="9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60"/>
        <v>148.13</v>
      </c>
      <c r="P785" s="17">
        <f t="shared" si="61"/>
        <v>63.49</v>
      </c>
      <c r="Q785" s="13" t="s">
        <v>8322</v>
      </c>
      <c r="R785" t="s">
        <v>8323</v>
      </c>
      <c r="S785" s="18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11" t="s">
        <v>784</v>
      </c>
      <c r="C786" s="3" t="s">
        <v>4893</v>
      </c>
      <c r="D786" s="5">
        <v>1000</v>
      </c>
      <c r="E786" s="7">
        <v>1025</v>
      </c>
      <c r="F786" t="s">
        <v>8217</v>
      </c>
      <c r="G786" t="s">
        <v>8222</v>
      </c>
      <c r="H786" t="s">
        <v>8244</v>
      </c>
      <c r="I786" s="9">
        <v>1395023719</v>
      </c>
      <c r="J786" s="9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60"/>
        <v>102.5</v>
      </c>
      <c r="P786" s="17">
        <f t="shared" si="61"/>
        <v>102.5</v>
      </c>
      <c r="Q786" s="13" t="s">
        <v>8322</v>
      </c>
      <c r="R786" t="s">
        <v>8323</v>
      </c>
      <c r="S786" s="18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11" t="s">
        <v>785</v>
      </c>
      <c r="C787" s="3" t="s">
        <v>4894</v>
      </c>
      <c r="D787" s="5">
        <v>500</v>
      </c>
      <c r="E787" s="7">
        <v>903.14</v>
      </c>
      <c r="F787" t="s">
        <v>8217</v>
      </c>
      <c r="G787" t="s">
        <v>8222</v>
      </c>
      <c r="H787" t="s">
        <v>8244</v>
      </c>
      <c r="I787" s="9">
        <v>1362060915</v>
      </c>
      <c r="J787" s="9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60"/>
        <v>180.63</v>
      </c>
      <c r="P787" s="17">
        <f t="shared" si="61"/>
        <v>31.14</v>
      </c>
      <c r="Q787" s="13" t="s">
        <v>8322</v>
      </c>
      <c r="R787" t="s">
        <v>8323</v>
      </c>
      <c r="S787" s="18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11" t="s">
        <v>786</v>
      </c>
      <c r="C788" s="3" t="s">
        <v>4895</v>
      </c>
      <c r="D788" s="5">
        <v>5000</v>
      </c>
      <c r="E788" s="7">
        <v>7140</v>
      </c>
      <c r="F788" t="s">
        <v>8217</v>
      </c>
      <c r="G788" t="s">
        <v>8222</v>
      </c>
      <c r="H788" t="s">
        <v>8244</v>
      </c>
      <c r="I788" s="9">
        <v>1336751220</v>
      </c>
      <c r="J788" s="9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60"/>
        <v>142.80000000000001</v>
      </c>
      <c r="P788" s="17">
        <f t="shared" si="61"/>
        <v>162.27000000000001</v>
      </c>
      <c r="Q788" s="13" t="s">
        <v>8322</v>
      </c>
      <c r="R788" t="s">
        <v>8323</v>
      </c>
      <c r="S788" s="18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11" t="s">
        <v>787</v>
      </c>
      <c r="C789" s="3" t="s">
        <v>4896</v>
      </c>
      <c r="D789" s="5">
        <v>1200</v>
      </c>
      <c r="E789" s="7">
        <v>1370</v>
      </c>
      <c r="F789" t="s">
        <v>8217</v>
      </c>
      <c r="G789" t="s">
        <v>8222</v>
      </c>
      <c r="H789" t="s">
        <v>8244</v>
      </c>
      <c r="I789" s="9">
        <v>1383318226</v>
      </c>
      <c r="J789" s="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60"/>
        <v>114.17</v>
      </c>
      <c r="P789" s="17">
        <f t="shared" si="61"/>
        <v>80.59</v>
      </c>
      <c r="Q789" s="13" t="s">
        <v>8322</v>
      </c>
      <c r="R789" t="s">
        <v>8323</v>
      </c>
      <c r="S789" s="18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11" t="s">
        <v>788</v>
      </c>
      <c r="C790" s="3" t="s">
        <v>4897</v>
      </c>
      <c r="D790" s="5">
        <v>1000</v>
      </c>
      <c r="E790" s="7">
        <v>2035.05</v>
      </c>
      <c r="F790" t="s">
        <v>8217</v>
      </c>
      <c r="G790" t="s">
        <v>8222</v>
      </c>
      <c r="H790" t="s">
        <v>8244</v>
      </c>
      <c r="I790" s="9">
        <v>1341633540</v>
      </c>
      <c r="J790" s="9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60"/>
        <v>203.51</v>
      </c>
      <c r="P790" s="17">
        <f t="shared" si="61"/>
        <v>59.85</v>
      </c>
      <c r="Q790" s="13" t="s">
        <v>8322</v>
      </c>
      <c r="R790" t="s">
        <v>8323</v>
      </c>
      <c r="S790" s="18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11" t="s">
        <v>789</v>
      </c>
      <c r="C791" s="3" t="s">
        <v>4898</v>
      </c>
      <c r="D791" s="5">
        <v>1700</v>
      </c>
      <c r="E791" s="7">
        <v>1860</v>
      </c>
      <c r="F791" t="s">
        <v>8217</v>
      </c>
      <c r="G791" t="s">
        <v>8222</v>
      </c>
      <c r="H791" t="s">
        <v>8244</v>
      </c>
      <c r="I791" s="9">
        <v>1358755140</v>
      </c>
      <c r="J791" s="9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60"/>
        <v>109.41</v>
      </c>
      <c r="P791" s="17">
        <f t="shared" si="61"/>
        <v>132.86000000000001</v>
      </c>
      <c r="Q791" s="13" t="s">
        <v>8322</v>
      </c>
      <c r="R791" t="s">
        <v>8323</v>
      </c>
      <c r="S791" s="18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11" t="s">
        <v>790</v>
      </c>
      <c r="C792" s="3" t="s">
        <v>4899</v>
      </c>
      <c r="D792" s="5">
        <v>10000</v>
      </c>
      <c r="E792" s="7">
        <v>14437.46</v>
      </c>
      <c r="F792" t="s">
        <v>8217</v>
      </c>
      <c r="G792" t="s">
        <v>8222</v>
      </c>
      <c r="H792" t="s">
        <v>8244</v>
      </c>
      <c r="I792" s="9">
        <v>1359680939</v>
      </c>
      <c r="J792" s="9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60"/>
        <v>144.37</v>
      </c>
      <c r="P792" s="17">
        <f t="shared" si="61"/>
        <v>92.55</v>
      </c>
      <c r="Q792" s="13" t="s">
        <v>8322</v>
      </c>
      <c r="R792" t="s">
        <v>8323</v>
      </c>
      <c r="S792" s="18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11" t="s">
        <v>791</v>
      </c>
      <c r="C793" s="3" t="s">
        <v>4900</v>
      </c>
      <c r="D793" s="5">
        <v>7500</v>
      </c>
      <c r="E793" s="7">
        <v>7790</v>
      </c>
      <c r="F793" t="s">
        <v>8217</v>
      </c>
      <c r="G793" t="s">
        <v>8222</v>
      </c>
      <c r="H793" t="s">
        <v>8244</v>
      </c>
      <c r="I793" s="9">
        <v>1384322340</v>
      </c>
      <c r="J793" s="9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60"/>
        <v>103.87</v>
      </c>
      <c r="P793" s="17">
        <f t="shared" si="61"/>
        <v>60.86</v>
      </c>
      <c r="Q793" s="13" t="s">
        <v>8322</v>
      </c>
      <c r="R793" t="s">
        <v>8323</v>
      </c>
      <c r="S793" s="18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11" t="s">
        <v>792</v>
      </c>
      <c r="C794" s="3" t="s">
        <v>4901</v>
      </c>
      <c r="D794" s="5">
        <v>2500</v>
      </c>
      <c r="E794" s="7">
        <v>2511.11</v>
      </c>
      <c r="F794" t="s">
        <v>8217</v>
      </c>
      <c r="G794" t="s">
        <v>8222</v>
      </c>
      <c r="H794" t="s">
        <v>8244</v>
      </c>
      <c r="I794" s="9">
        <v>1383861483</v>
      </c>
      <c r="J794" s="9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60"/>
        <v>100.44</v>
      </c>
      <c r="P794" s="17">
        <f t="shared" si="61"/>
        <v>41.85</v>
      </c>
      <c r="Q794" s="13" t="s">
        <v>8322</v>
      </c>
      <c r="R794" t="s">
        <v>8323</v>
      </c>
      <c r="S794" s="18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11" t="s">
        <v>793</v>
      </c>
      <c r="C795" s="3" t="s">
        <v>4902</v>
      </c>
      <c r="D795" s="5">
        <v>2750</v>
      </c>
      <c r="E795" s="7">
        <v>2826.43</v>
      </c>
      <c r="F795" t="s">
        <v>8217</v>
      </c>
      <c r="G795" t="s">
        <v>8222</v>
      </c>
      <c r="H795" t="s">
        <v>8244</v>
      </c>
      <c r="I795" s="9">
        <v>1372827540</v>
      </c>
      <c r="J795" s="9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60"/>
        <v>102.78</v>
      </c>
      <c r="P795" s="17">
        <f t="shared" si="61"/>
        <v>88.33</v>
      </c>
      <c r="Q795" s="13" t="s">
        <v>8322</v>
      </c>
      <c r="R795" t="s">
        <v>8323</v>
      </c>
      <c r="S795" s="18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11" t="s">
        <v>794</v>
      </c>
      <c r="C796" s="3" t="s">
        <v>4903</v>
      </c>
      <c r="D796" s="5">
        <v>8000</v>
      </c>
      <c r="E796" s="7">
        <v>8425</v>
      </c>
      <c r="F796" t="s">
        <v>8217</v>
      </c>
      <c r="G796" t="s">
        <v>8222</v>
      </c>
      <c r="H796" t="s">
        <v>8244</v>
      </c>
      <c r="I796" s="9">
        <v>1315242360</v>
      </c>
      <c r="J796" s="9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60"/>
        <v>105.31</v>
      </c>
      <c r="P796" s="17">
        <f t="shared" si="61"/>
        <v>158.96</v>
      </c>
      <c r="Q796" s="13" t="s">
        <v>8322</v>
      </c>
      <c r="R796" t="s">
        <v>8323</v>
      </c>
      <c r="S796" s="18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11" t="s">
        <v>795</v>
      </c>
      <c r="C797" s="3" t="s">
        <v>4904</v>
      </c>
      <c r="D797" s="5">
        <v>14000</v>
      </c>
      <c r="E797" s="7">
        <v>15650</v>
      </c>
      <c r="F797" t="s">
        <v>8217</v>
      </c>
      <c r="G797" t="s">
        <v>8222</v>
      </c>
      <c r="H797" t="s">
        <v>8244</v>
      </c>
      <c r="I797" s="9">
        <v>1333774740</v>
      </c>
      <c r="J797" s="9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60"/>
        <v>111.79</v>
      </c>
      <c r="P797" s="17">
        <f t="shared" si="61"/>
        <v>85.05</v>
      </c>
      <c r="Q797" s="13" t="s">
        <v>8322</v>
      </c>
      <c r="R797" t="s">
        <v>8323</v>
      </c>
      <c r="S797" s="18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11" t="s">
        <v>796</v>
      </c>
      <c r="C798" s="3" t="s">
        <v>4905</v>
      </c>
      <c r="D798" s="5">
        <v>10000</v>
      </c>
      <c r="E798" s="7">
        <v>10135</v>
      </c>
      <c r="F798" t="s">
        <v>8217</v>
      </c>
      <c r="G798" t="s">
        <v>8222</v>
      </c>
      <c r="H798" t="s">
        <v>8244</v>
      </c>
      <c r="I798" s="9">
        <v>1379279400</v>
      </c>
      <c r="J798" s="9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60"/>
        <v>101.35</v>
      </c>
      <c r="P798" s="17">
        <f t="shared" si="61"/>
        <v>112.61</v>
      </c>
      <c r="Q798" s="13" t="s">
        <v>8322</v>
      </c>
      <c r="R798" t="s">
        <v>8323</v>
      </c>
      <c r="S798" s="18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11" t="s">
        <v>797</v>
      </c>
      <c r="C799" s="3" t="s">
        <v>4906</v>
      </c>
      <c r="D799" s="5">
        <v>3000</v>
      </c>
      <c r="E799" s="7">
        <v>3226</v>
      </c>
      <c r="F799" t="s">
        <v>8217</v>
      </c>
      <c r="G799" t="s">
        <v>8222</v>
      </c>
      <c r="H799" t="s">
        <v>8244</v>
      </c>
      <c r="I799" s="9">
        <v>1335672000</v>
      </c>
      <c r="J799" s="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60"/>
        <v>107.53</v>
      </c>
      <c r="P799" s="17">
        <f t="shared" si="61"/>
        <v>45.44</v>
      </c>
      <c r="Q799" s="13" t="s">
        <v>8322</v>
      </c>
      <c r="R799" t="s">
        <v>8323</v>
      </c>
      <c r="S799" s="18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11" t="s">
        <v>798</v>
      </c>
      <c r="C800" s="3" t="s">
        <v>4907</v>
      </c>
      <c r="D800" s="5">
        <v>3500</v>
      </c>
      <c r="E800" s="7">
        <v>4021</v>
      </c>
      <c r="F800" t="s">
        <v>8217</v>
      </c>
      <c r="G800" t="s">
        <v>8222</v>
      </c>
      <c r="H800" t="s">
        <v>8244</v>
      </c>
      <c r="I800" s="9">
        <v>1412086187</v>
      </c>
      <c r="J800" s="9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60"/>
        <v>114.89</v>
      </c>
      <c r="P800" s="17">
        <f t="shared" si="61"/>
        <v>46.22</v>
      </c>
      <c r="Q800" s="13" t="s">
        <v>8322</v>
      </c>
      <c r="R800" t="s">
        <v>8323</v>
      </c>
      <c r="S800" s="18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11" t="s">
        <v>799</v>
      </c>
      <c r="C801" s="3" t="s">
        <v>4908</v>
      </c>
      <c r="D801" s="5">
        <v>5000</v>
      </c>
      <c r="E801" s="7">
        <v>5001</v>
      </c>
      <c r="F801" t="s">
        <v>8217</v>
      </c>
      <c r="G801" t="s">
        <v>8222</v>
      </c>
      <c r="H801" t="s">
        <v>8244</v>
      </c>
      <c r="I801" s="9">
        <v>1335542446</v>
      </c>
      <c r="J801" s="9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60"/>
        <v>100.02</v>
      </c>
      <c r="P801" s="17">
        <f t="shared" si="61"/>
        <v>178.61</v>
      </c>
      <c r="Q801" s="13" t="s">
        <v>8322</v>
      </c>
      <c r="R801" t="s">
        <v>8323</v>
      </c>
      <c r="S801" s="18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11" t="s">
        <v>800</v>
      </c>
      <c r="C802" s="3" t="s">
        <v>4909</v>
      </c>
      <c r="D802" s="5">
        <v>1500</v>
      </c>
      <c r="E802" s="7">
        <v>2282</v>
      </c>
      <c r="F802" t="s">
        <v>8217</v>
      </c>
      <c r="G802" t="s">
        <v>8223</v>
      </c>
      <c r="H802" t="s">
        <v>8245</v>
      </c>
      <c r="I802" s="9">
        <v>1410431054</v>
      </c>
      <c r="J802" s="9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60"/>
        <v>152.13</v>
      </c>
      <c r="P802" s="17">
        <f t="shared" si="61"/>
        <v>40.75</v>
      </c>
      <c r="Q802" s="13" t="s">
        <v>8322</v>
      </c>
      <c r="R802" t="s">
        <v>8323</v>
      </c>
      <c r="S802" s="18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11" t="s">
        <v>801</v>
      </c>
      <c r="C803" s="3" t="s">
        <v>4910</v>
      </c>
      <c r="D803" s="5">
        <v>2000</v>
      </c>
      <c r="E803" s="7">
        <v>2230.4299999999998</v>
      </c>
      <c r="F803" t="s">
        <v>8217</v>
      </c>
      <c r="G803" t="s">
        <v>8222</v>
      </c>
      <c r="H803" t="s">
        <v>8244</v>
      </c>
      <c r="I803" s="9">
        <v>1309547120</v>
      </c>
      <c r="J803" s="9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60"/>
        <v>111.52</v>
      </c>
      <c r="P803" s="17">
        <f t="shared" si="61"/>
        <v>43.73</v>
      </c>
      <c r="Q803" s="13" t="s">
        <v>8322</v>
      </c>
      <c r="R803" t="s">
        <v>8323</v>
      </c>
      <c r="S803" s="18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11" t="s">
        <v>802</v>
      </c>
      <c r="C804" s="3" t="s">
        <v>4911</v>
      </c>
      <c r="D804" s="5">
        <v>6000</v>
      </c>
      <c r="E804" s="7">
        <v>6080</v>
      </c>
      <c r="F804" t="s">
        <v>8217</v>
      </c>
      <c r="G804" t="s">
        <v>8222</v>
      </c>
      <c r="H804" t="s">
        <v>8244</v>
      </c>
      <c r="I804" s="9">
        <v>1347854700</v>
      </c>
      <c r="J804" s="9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60"/>
        <v>101.33</v>
      </c>
      <c r="P804" s="17">
        <f t="shared" si="61"/>
        <v>81.069999999999993</v>
      </c>
      <c r="Q804" s="13" t="s">
        <v>8322</v>
      </c>
      <c r="R804" t="s">
        <v>8323</v>
      </c>
      <c r="S804" s="18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11" t="s">
        <v>803</v>
      </c>
      <c r="C805" s="3" t="s">
        <v>4912</v>
      </c>
      <c r="D805" s="5">
        <v>2300</v>
      </c>
      <c r="E805" s="7">
        <v>2835</v>
      </c>
      <c r="F805" t="s">
        <v>8217</v>
      </c>
      <c r="G805" t="s">
        <v>8222</v>
      </c>
      <c r="H805" t="s">
        <v>8244</v>
      </c>
      <c r="I805" s="9">
        <v>1306630800</v>
      </c>
      <c r="J805" s="9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60"/>
        <v>123.26</v>
      </c>
      <c r="P805" s="17">
        <f t="shared" si="61"/>
        <v>74.61</v>
      </c>
      <c r="Q805" s="13" t="s">
        <v>8322</v>
      </c>
      <c r="R805" t="s">
        <v>8323</v>
      </c>
      <c r="S805" s="18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11" t="s">
        <v>804</v>
      </c>
      <c r="C806" s="3" t="s">
        <v>4913</v>
      </c>
      <c r="D806" s="5">
        <v>5500</v>
      </c>
      <c r="E806" s="7">
        <v>5500</v>
      </c>
      <c r="F806" t="s">
        <v>8217</v>
      </c>
      <c r="G806" t="s">
        <v>8222</v>
      </c>
      <c r="H806" t="s">
        <v>8244</v>
      </c>
      <c r="I806" s="9">
        <v>1311393540</v>
      </c>
      <c r="J806" s="9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60"/>
        <v>100</v>
      </c>
      <c r="P806" s="17">
        <f t="shared" si="61"/>
        <v>305.56</v>
      </c>
      <c r="Q806" s="13" t="s">
        <v>8322</v>
      </c>
      <c r="R806" t="s">
        <v>8323</v>
      </c>
      <c r="S806" s="18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11" t="s">
        <v>805</v>
      </c>
      <c r="C807" s="3" t="s">
        <v>4914</v>
      </c>
      <c r="D807" s="5">
        <v>3000</v>
      </c>
      <c r="E807" s="7">
        <v>3150</v>
      </c>
      <c r="F807" t="s">
        <v>8217</v>
      </c>
      <c r="G807" t="s">
        <v>8222</v>
      </c>
      <c r="H807" t="s">
        <v>8244</v>
      </c>
      <c r="I807" s="9">
        <v>1310857200</v>
      </c>
      <c r="J807" s="9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60"/>
        <v>105</v>
      </c>
      <c r="P807" s="17">
        <f t="shared" si="61"/>
        <v>58.33</v>
      </c>
      <c r="Q807" s="13" t="s">
        <v>8322</v>
      </c>
      <c r="R807" t="s">
        <v>8323</v>
      </c>
      <c r="S807" s="18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11" t="s">
        <v>806</v>
      </c>
      <c r="C808" s="3" t="s">
        <v>4915</v>
      </c>
      <c r="D808" s="5">
        <v>8000</v>
      </c>
      <c r="E808" s="7">
        <v>8355</v>
      </c>
      <c r="F808" t="s">
        <v>8217</v>
      </c>
      <c r="G808" t="s">
        <v>8222</v>
      </c>
      <c r="H808" t="s">
        <v>8244</v>
      </c>
      <c r="I808" s="9">
        <v>1315413339</v>
      </c>
      <c r="J808" s="9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60"/>
        <v>104.44</v>
      </c>
      <c r="P808" s="17">
        <f t="shared" si="61"/>
        <v>117.68</v>
      </c>
      <c r="Q808" s="13" t="s">
        <v>8322</v>
      </c>
      <c r="R808" t="s">
        <v>8323</v>
      </c>
      <c r="S808" s="18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11" t="s">
        <v>807</v>
      </c>
      <c r="C809" s="3" t="s">
        <v>4916</v>
      </c>
      <c r="D809" s="5">
        <v>4000</v>
      </c>
      <c r="E809" s="7">
        <v>4205</v>
      </c>
      <c r="F809" t="s">
        <v>8217</v>
      </c>
      <c r="G809" t="s">
        <v>8222</v>
      </c>
      <c r="H809" t="s">
        <v>8244</v>
      </c>
      <c r="I809" s="9">
        <v>1488333600</v>
      </c>
      <c r="J809" s="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60"/>
        <v>105.13</v>
      </c>
      <c r="P809" s="17">
        <f t="shared" si="61"/>
        <v>73.77</v>
      </c>
      <c r="Q809" s="13" t="s">
        <v>8322</v>
      </c>
      <c r="R809" t="s">
        <v>8323</v>
      </c>
      <c r="S809" s="18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11" t="s">
        <v>808</v>
      </c>
      <c r="C810" s="3" t="s">
        <v>4917</v>
      </c>
      <c r="D810" s="5">
        <v>4500</v>
      </c>
      <c r="E810" s="7">
        <v>4500</v>
      </c>
      <c r="F810" t="s">
        <v>8217</v>
      </c>
      <c r="G810" t="s">
        <v>8227</v>
      </c>
      <c r="H810" t="s">
        <v>8249</v>
      </c>
      <c r="I810" s="9">
        <v>1419224340</v>
      </c>
      <c r="J810" s="9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60"/>
        <v>100</v>
      </c>
      <c r="P810" s="17">
        <f t="shared" si="61"/>
        <v>104.65</v>
      </c>
      <c r="Q810" s="13" t="s">
        <v>8322</v>
      </c>
      <c r="R810" t="s">
        <v>8323</v>
      </c>
      <c r="S810" s="18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11" t="s">
        <v>809</v>
      </c>
      <c r="C811" s="3" t="s">
        <v>4918</v>
      </c>
      <c r="D811" s="5">
        <v>4000</v>
      </c>
      <c r="E811" s="7">
        <v>4151</v>
      </c>
      <c r="F811" t="s">
        <v>8217</v>
      </c>
      <c r="G811" t="s">
        <v>8222</v>
      </c>
      <c r="H811" t="s">
        <v>8244</v>
      </c>
      <c r="I811" s="9">
        <v>1390161630</v>
      </c>
      <c r="J811" s="9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60"/>
        <v>103.78</v>
      </c>
      <c r="P811" s="17">
        <f t="shared" si="61"/>
        <v>79.83</v>
      </c>
      <c r="Q811" s="13" t="s">
        <v>8322</v>
      </c>
      <c r="R811" t="s">
        <v>8323</v>
      </c>
      <c r="S811" s="18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11" t="s">
        <v>810</v>
      </c>
      <c r="C812" s="3" t="s">
        <v>4919</v>
      </c>
      <c r="D812" s="5">
        <v>1500</v>
      </c>
      <c r="E812" s="7">
        <v>1575</v>
      </c>
      <c r="F812" t="s">
        <v>8217</v>
      </c>
      <c r="G812" t="s">
        <v>8222</v>
      </c>
      <c r="H812" t="s">
        <v>8244</v>
      </c>
      <c r="I812" s="9">
        <v>1346462462</v>
      </c>
      <c r="J812" s="9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60"/>
        <v>105</v>
      </c>
      <c r="P812" s="17">
        <f t="shared" si="61"/>
        <v>58.33</v>
      </c>
      <c r="Q812" s="13" t="s">
        <v>8322</v>
      </c>
      <c r="R812" t="s">
        <v>8323</v>
      </c>
      <c r="S812" s="18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11" t="s">
        <v>811</v>
      </c>
      <c r="C813" s="3" t="s">
        <v>4920</v>
      </c>
      <c r="D813" s="5">
        <v>1000</v>
      </c>
      <c r="E813" s="7">
        <v>1040</v>
      </c>
      <c r="F813" t="s">
        <v>8217</v>
      </c>
      <c r="G813" t="s">
        <v>8222</v>
      </c>
      <c r="H813" t="s">
        <v>8244</v>
      </c>
      <c r="I813" s="9">
        <v>1373475120</v>
      </c>
      <c r="J813" s="9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60"/>
        <v>104</v>
      </c>
      <c r="P813" s="17">
        <f t="shared" si="61"/>
        <v>86.67</v>
      </c>
      <c r="Q813" s="13" t="s">
        <v>8322</v>
      </c>
      <c r="R813" t="s">
        <v>8323</v>
      </c>
      <c r="S813" s="18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11" t="s">
        <v>812</v>
      </c>
      <c r="C814" s="3" t="s">
        <v>4921</v>
      </c>
      <c r="D814" s="5">
        <v>600</v>
      </c>
      <c r="E814" s="7">
        <v>911</v>
      </c>
      <c r="F814" t="s">
        <v>8217</v>
      </c>
      <c r="G814" t="s">
        <v>8222</v>
      </c>
      <c r="H814" t="s">
        <v>8244</v>
      </c>
      <c r="I814" s="9">
        <v>1362146280</v>
      </c>
      <c r="J814" s="9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60"/>
        <v>151.83000000000001</v>
      </c>
      <c r="P814" s="17">
        <f t="shared" si="61"/>
        <v>27.61</v>
      </c>
      <c r="Q814" s="13" t="s">
        <v>8322</v>
      </c>
      <c r="R814" t="s">
        <v>8323</v>
      </c>
      <c r="S814" s="18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11" t="s">
        <v>813</v>
      </c>
      <c r="C815" s="3" t="s">
        <v>4922</v>
      </c>
      <c r="D815" s="5">
        <v>1500</v>
      </c>
      <c r="E815" s="7">
        <v>2399.94</v>
      </c>
      <c r="F815" t="s">
        <v>8217</v>
      </c>
      <c r="G815" t="s">
        <v>8222</v>
      </c>
      <c r="H815" t="s">
        <v>8244</v>
      </c>
      <c r="I815" s="9">
        <v>1342825365</v>
      </c>
      <c r="J815" s="9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60"/>
        <v>160</v>
      </c>
      <c r="P815" s="17">
        <f t="shared" si="61"/>
        <v>25</v>
      </c>
      <c r="Q815" s="13" t="s">
        <v>8322</v>
      </c>
      <c r="R815" t="s">
        <v>8323</v>
      </c>
      <c r="S815" s="18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11" t="s">
        <v>814</v>
      </c>
      <c r="C816" s="3" t="s">
        <v>4923</v>
      </c>
      <c r="D816" s="5">
        <v>1000</v>
      </c>
      <c r="E816" s="7">
        <v>1273</v>
      </c>
      <c r="F816" t="s">
        <v>8217</v>
      </c>
      <c r="G816" t="s">
        <v>8222</v>
      </c>
      <c r="H816" t="s">
        <v>8244</v>
      </c>
      <c r="I816" s="9">
        <v>1306865040</v>
      </c>
      <c r="J816" s="9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60"/>
        <v>127.3</v>
      </c>
      <c r="P816" s="17">
        <f t="shared" si="61"/>
        <v>45.46</v>
      </c>
      <c r="Q816" s="13" t="s">
        <v>8322</v>
      </c>
      <c r="R816" t="s">
        <v>8323</v>
      </c>
      <c r="S816" s="18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11" t="s">
        <v>815</v>
      </c>
      <c r="C817" s="3" t="s">
        <v>4924</v>
      </c>
      <c r="D817" s="5">
        <v>4000</v>
      </c>
      <c r="E817" s="7">
        <v>4280</v>
      </c>
      <c r="F817" t="s">
        <v>8217</v>
      </c>
      <c r="G817" t="s">
        <v>8222</v>
      </c>
      <c r="H817" t="s">
        <v>8244</v>
      </c>
      <c r="I817" s="9">
        <v>1414879303</v>
      </c>
      <c r="J817" s="9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60"/>
        <v>107</v>
      </c>
      <c r="P817" s="17">
        <f t="shared" si="61"/>
        <v>99.53</v>
      </c>
      <c r="Q817" s="13" t="s">
        <v>8322</v>
      </c>
      <c r="R817" t="s">
        <v>8323</v>
      </c>
      <c r="S817" s="18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11" t="s">
        <v>816</v>
      </c>
      <c r="C818" s="3" t="s">
        <v>4925</v>
      </c>
      <c r="D818" s="5">
        <v>7000</v>
      </c>
      <c r="E818" s="7">
        <v>8058.55</v>
      </c>
      <c r="F818" t="s">
        <v>8217</v>
      </c>
      <c r="G818" t="s">
        <v>8222</v>
      </c>
      <c r="H818" t="s">
        <v>8244</v>
      </c>
      <c r="I818" s="9">
        <v>1365489000</v>
      </c>
      <c r="J818" s="9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60"/>
        <v>115.12</v>
      </c>
      <c r="P818" s="17">
        <f t="shared" si="61"/>
        <v>39.31</v>
      </c>
      <c r="Q818" s="13" t="s">
        <v>8322</v>
      </c>
      <c r="R818" t="s">
        <v>8323</v>
      </c>
      <c r="S818" s="18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11" t="s">
        <v>817</v>
      </c>
      <c r="C819" s="3" t="s">
        <v>4926</v>
      </c>
      <c r="D819" s="5">
        <v>1500</v>
      </c>
      <c r="E819" s="7">
        <v>2056.66</v>
      </c>
      <c r="F819" t="s">
        <v>8217</v>
      </c>
      <c r="G819" t="s">
        <v>8222</v>
      </c>
      <c r="H819" t="s">
        <v>8244</v>
      </c>
      <c r="I819" s="9">
        <v>1331441940</v>
      </c>
      <c r="J819" s="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60"/>
        <v>137.11000000000001</v>
      </c>
      <c r="P819" s="17">
        <f t="shared" si="61"/>
        <v>89.42</v>
      </c>
      <c r="Q819" s="13" t="s">
        <v>8322</v>
      </c>
      <c r="R819" t="s">
        <v>8323</v>
      </c>
      <c r="S819" s="18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11" t="s">
        <v>818</v>
      </c>
      <c r="C820" s="3" t="s">
        <v>4927</v>
      </c>
      <c r="D820" s="5">
        <v>350</v>
      </c>
      <c r="E820" s="7">
        <v>545</v>
      </c>
      <c r="F820" t="s">
        <v>8217</v>
      </c>
      <c r="G820" t="s">
        <v>8222</v>
      </c>
      <c r="H820" t="s">
        <v>8244</v>
      </c>
      <c r="I820" s="9">
        <v>1344358860</v>
      </c>
      <c r="J820" s="9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60"/>
        <v>155.71</v>
      </c>
      <c r="P820" s="17">
        <f t="shared" si="61"/>
        <v>28.68</v>
      </c>
      <c r="Q820" s="13" t="s">
        <v>8322</v>
      </c>
      <c r="R820" t="s">
        <v>8323</v>
      </c>
      <c r="S820" s="18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11" t="s">
        <v>819</v>
      </c>
      <c r="C821" s="3" t="s">
        <v>4928</v>
      </c>
      <c r="D821" s="5">
        <v>400</v>
      </c>
      <c r="E821" s="7">
        <v>435</v>
      </c>
      <c r="F821" t="s">
        <v>8217</v>
      </c>
      <c r="G821" t="s">
        <v>8222</v>
      </c>
      <c r="H821" t="s">
        <v>8244</v>
      </c>
      <c r="I821" s="9">
        <v>1387601040</v>
      </c>
      <c r="J821" s="9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60"/>
        <v>108.75</v>
      </c>
      <c r="P821" s="17">
        <f t="shared" si="61"/>
        <v>31.07</v>
      </c>
      <c r="Q821" s="13" t="s">
        <v>8322</v>
      </c>
      <c r="R821" t="s">
        <v>8323</v>
      </c>
      <c r="S821" s="18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11" t="s">
        <v>820</v>
      </c>
      <c r="C822" s="3" t="s">
        <v>4929</v>
      </c>
      <c r="D822" s="5">
        <v>2000</v>
      </c>
      <c r="E822" s="7">
        <v>2681</v>
      </c>
      <c r="F822" t="s">
        <v>8217</v>
      </c>
      <c r="G822" t="s">
        <v>8222</v>
      </c>
      <c r="H822" t="s">
        <v>8244</v>
      </c>
      <c r="I822" s="9">
        <v>1402290000</v>
      </c>
      <c r="J822" s="9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60"/>
        <v>134.05000000000001</v>
      </c>
      <c r="P822" s="17">
        <f t="shared" si="61"/>
        <v>70.55</v>
      </c>
      <c r="Q822" s="13" t="s">
        <v>8322</v>
      </c>
      <c r="R822" t="s">
        <v>8323</v>
      </c>
      <c r="S822" s="18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11" t="s">
        <v>821</v>
      </c>
      <c r="C823" s="3" t="s">
        <v>4930</v>
      </c>
      <c r="D823" s="5">
        <v>17482</v>
      </c>
      <c r="E823" s="7">
        <v>17482</v>
      </c>
      <c r="F823" t="s">
        <v>8217</v>
      </c>
      <c r="G823" t="s">
        <v>8222</v>
      </c>
      <c r="H823" t="s">
        <v>8244</v>
      </c>
      <c r="I823" s="9">
        <v>1430712060</v>
      </c>
      <c r="J823" s="9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60"/>
        <v>100</v>
      </c>
      <c r="P823" s="17">
        <f t="shared" si="61"/>
        <v>224.13</v>
      </c>
      <c r="Q823" s="13" t="s">
        <v>8322</v>
      </c>
      <c r="R823" t="s">
        <v>8323</v>
      </c>
      <c r="S823" s="18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11" t="s">
        <v>822</v>
      </c>
      <c r="C824" s="3" t="s">
        <v>4931</v>
      </c>
      <c r="D824" s="5">
        <v>3000</v>
      </c>
      <c r="E824" s="7">
        <v>3575</v>
      </c>
      <c r="F824" t="s">
        <v>8217</v>
      </c>
      <c r="G824" t="s">
        <v>8222</v>
      </c>
      <c r="H824" t="s">
        <v>8244</v>
      </c>
      <c r="I824" s="9">
        <v>1349477050</v>
      </c>
      <c r="J824" s="9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60"/>
        <v>119.17</v>
      </c>
      <c r="P824" s="17">
        <f t="shared" si="61"/>
        <v>51.81</v>
      </c>
      <c r="Q824" s="13" t="s">
        <v>8322</v>
      </c>
      <c r="R824" t="s">
        <v>8323</v>
      </c>
      <c r="S824" s="18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11" t="s">
        <v>823</v>
      </c>
      <c r="C825" s="3" t="s">
        <v>4932</v>
      </c>
      <c r="D825" s="5">
        <v>800</v>
      </c>
      <c r="E825" s="7">
        <v>1436</v>
      </c>
      <c r="F825" t="s">
        <v>8217</v>
      </c>
      <c r="G825" t="s">
        <v>8222</v>
      </c>
      <c r="H825" t="s">
        <v>8244</v>
      </c>
      <c r="I825" s="9">
        <v>1427062852</v>
      </c>
      <c r="J825" s="9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60"/>
        <v>179.5</v>
      </c>
      <c r="P825" s="17">
        <f t="shared" si="61"/>
        <v>43.52</v>
      </c>
      <c r="Q825" s="13" t="s">
        <v>8322</v>
      </c>
      <c r="R825" t="s">
        <v>8323</v>
      </c>
      <c r="S825" s="18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11" t="s">
        <v>824</v>
      </c>
      <c r="C826" s="3" t="s">
        <v>4933</v>
      </c>
      <c r="D826" s="5">
        <v>1600</v>
      </c>
      <c r="E826" s="7">
        <v>2150.1</v>
      </c>
      <c r="F826" t="s">
        <v>8217</v>
      </c>
      <c r="G826" t="s">
        <v>8222</v>
      </c>
      <c r="H826" t="s">
        <v>8244</v>
      </c>
      <c r="I826" s="9">
        <v>1271573940</v>
      </c>
      <c r="J826" s="9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60"/>
        <v>134.38</v>
      </c>
      <c r="P826" s="17">
        <f t="shared" si="61"/>
        <v>39.82</v>
      </c>
      <c r="Q826" s="13" t="s">
        <v>8322</v>
      </c>
      <c r="R826" t="s">
        <v>8323</v>
      </c>
      <c r="S826" s="18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11" t="s">
        <v>825</v>
      </c>
      <c r="C827" s="3" t="s">
        <v>4934</v>
      </c>
      <c r="D827" s="5">
        <v>12500</v>
      </c>
      <c r="E827" s="7">
        <v>12554</v>
      </c>
      <c r="F827" t="s">
        <v>8217</v>
      </c>
      <c r="G827" t="s">
        <v>8222</v>
      </c>
      <c r="H827" t="s">
        <v>8244</v>
      </c>
      <c r="I827" s="9">
        <v>1351495284</v>
      </c>
      <c r="J827" s="9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60"/>
        <v>100.43</v>
      </c>
      <c r="P827" s="17">
        <f t="shared" si="61"/>
        <v>126.81</v>
      </c>
      <c r="Q827" s="13" t="s">
        <v>8322</v>
      </c>
      <c r="R827" t="s">
        <v>8323</v>
      </c>
      <c r="S827" s="18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11" t="s">
        <v>826</v>
      </c>
      <c r="C828" s="3" t="s">
        <v>4935</v>
      </c>
      <c r="D828" s="5">
        <v>5500</v>
      </c>
      <c r="E828" s="7">
        <v>5580</v>
      </c>
      <c r="F828" t="s">
        <v>8217</v>
      </c>
      <c r="G828" t="s">
        <v>8222</v>
      </c>
      <c r="H828" t="s">
        <v>8244</v>
      </c>
      <c r="I828" s="9">
        <v>1332719730</v>
      </c>
      <c r="J828" s="9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60"/>
        <v>101.45</v>
      </c>
      <c r="P828" s="17">
        <f t="shared" si="61"/>
        <v>113.88</v>
      </c>
      <c r="Q828" s="13" t="s">
        <v>8322</v>
      </c>
      <c r="R828" t="s">
        <v>8323</v>
      </c>
      <c r="S828" s="18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11" t="s">
        <v>827</v>
      </c>
      <c r="C829" s="3" t="s">
        <v>4936</v>
      </c>
      <c r="D829" s="5">
        <v>300</v>
      </c>
      <c r="E829" s="7">
        <v>310</v>
      </c>
      <c r="F829" t="s">
        <v>8217</v>
      </c>
      <c r="G829" t="s">
        <v>8222</v>
      </c>
      <c r="H829" t="s">
        <v>8244</v>
      </c>
      <c r="I829" s="9">
        <v>1329248940</v>
      </c>
      <c r="J829" s="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60"/>
        <v>103.33</v>
      </c>
      <c r="P829" s="17">
        <f t="shared" si="61"/>
        <v>28.18</v>
      </c>
      <c r="Q829" s="13" t="s">
        <v>8322</v>
      </c>
      <c r="R829" t="s">
        <v>8323</v>
      </c>
      <c r="S829" s="18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11" t="s">
        <v>828</v>
      </c>
      <c r="C830" s="3" t="s">
        <v>4937</v>
      </c>
      <c r="D830" s="5">
        <v>1300</v>
      </c>
      <c r="E830" s="7">
        <v>1391</v>
      </c>
      <c r="F830" t="s">
        <v>8217</v>
      </c>
      <c r="G830" t="s">
        <v>8222</v>
      </c>
      <c r="H830" t="s">
        <v>8244</v>
      </c>
      <c r="I830" s="9">
        <v>1340641440</v>
      </c>
      <c r="J830" s="9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60"/>
        <v>107</v>
      </c>
      <c r="P830" s="17">
        <f t="shared" si="61"/>
        <v>36.61</v>
      </c>
      <c r="Q830" s="13" t="s">
        <v>8322</v>
      </c>
      <c r="R830" t="s">
        <v>8323</v>
      </c>
      <c r="S830" s="18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11" t="s">
        <v>829</v>
      </c>
      <c r="C831" s="3" t="s">
        <v>4938</v>
      </c>
      <c r="D831" s="5">
        <v>500</v>
      </c>
      <c r="E831" s="7">
        <v>520</v>
      </c>
      <c r="F831" t="s">
        <v>8217</v>
      </c>
      <c r="G831" t="s">
        <v>8223</v>
      </c>
      <c r="H831" t="s">
        <v>8245</v>
      </c>
      <c r="I831" s="9">
        <v>1468437240</v>
      </c>
      <c r="J831" s="9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60"/>
        <v>104</v>
      </c>
      <c r="P831" s="17">
        <f t="shared" si="61"/>
        <v>32.5</v>
      </c>
      <c r="Q831" s="13" t="s">
        <v>8322</v>
      </c>
      <c r="R831" t="s">
        <v>8323</v>
      </c>
      <c r="S831" s="18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11" t="s">
        <v>830</v>
      </c>
      <c r="C832" s="3" t="s">
        <v>4939</v>
      </c>
      <c r="D832" s="5">
        <v>1800</v>
      </c>
      <c r="E832" s="7">
        <v>1941</v>
      </c>
      <c r="F832" t="s">
        <v>8217</v>
      </c>
      <c r="G832" t="s">
        <v>8222</v>
      </c>
      <c r="H832" t="s">
        <v>8244</v>
      </c>
      <c r="I832" s="9">
        <v>1363952225</v>
      </c>
      <c r="J832" s="9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60"/>
        <v>107.83</v>
      </c>
      <c r="P832" s="17">
        <f t="shared" si="61"/>
        <v>60.66</v>
      </c>
      <c r="Q832" s="13" t="s">
        <v>8322</v>
      </c>
      <c r="R832" t="s">
        <v>8323</v>
      </c>
      <c r="S832" s="18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11" t="s">
        <v>831</v>
      </c>
      <c r="C833" s="3" t="s">
        <v>4940</v>
      </c>
      <c r="D833" s="5">
        <v>1500</v>
      </c>
      <c r="E833" s="7">
        <v>3500</v>
      </c>
      <c r="F833" t="s">
        <v>8217</v>
      </c>
      <c r="G833" t="s">
        <v>8222</v>
      </c>
      <c r="H833" t="s">
        <v>8244</v>
      </c>
      <c r="I833" s="9">
        <v>1335540694</v>
      </c>
      <c r="J833" s="9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60"/>
        <v>233.33</v>
      </c>
      <c r="P833" s="17">
        <f t="shared" si="61"/>
        <v>175</v>
      </c>
      <c r="Q833" s="13" t="s">
        <v>8322</v>
      </c>
      <c r="R833" t="s">
        <v>8323</v>
      </c>
      <c r="S833" s="18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11" t="s">
        <v>832</v>
      </c>
      <c r="C834" s="3" t="s">
        <v>4941</v>
      </c>
      <c r="D834" s="5">
        <v>15000</v>
      </c>
      <c r="E834" s="7">
        <v>15091.06</v>
      </c>
      <c r="F834" t="s">
        <v>8217</v>
      </c>
      <c r="G834" t="s">
        <v>8222</v>
      </c>
      <c r="H834" t="s">
        <v>8244</v>
      </c>
      <c r="I834" s="9">
        <v>1327133580</v>
      </c>
      <c r="J834" s="9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si="60"/>
        <v>100.61</v>
      </c>
      <c r="P834" s="17">
        <f t="shared" si="61"/>
        <v>97.99</v>
      </c>
      <c r="Q834" s="13" t="s">
        <v>8322</v>
      </c>
      <c r="R834" t="s">
        <v>8323</v>
      </c>
      <c r="S834" s="18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11" t="s">
        <v>833</v>
      </c>
      <c r="C835" s="3" t="s">
        <v>4942</v>
      </c>
      <c r="D835" s="5">
        <v>6000</v>
      </c>
      <c r="E835" s="7">
        <v>6100</v>
      </c>
      <c r="F835" t="s">
        <v>8217</v>
      </c>
      <c r="G835" t="s">
        <v>8222</v>
      </c>
      <c r="H835" t="s">
        <v>8244</v>
      </c>
      <c r="I835" s="9">
        <v>1397941475</v>
      </c>
      <c r="J835" s="9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ref="O835:O898" si="65">IFERROR(ROUND(E835/D835*100,2),0)</f>
        <v>101.67</v>
      </c>
      <c r="P835" s="17">
        <f t="shared" ref="P835:P898" si="66">IFERROR(ROUND(E835/L835,2),"N/A")</f>
        <v>148.78</v>
      </c>
      <c r="Q835" s="13" t="s">
        <v>8322</v>
      </c>
      <c r="R835" t="s">
        <v>8323</v>
      </c>
      <c r="S835" s="18">
        <f t="shared" ref="S835:S898" si="67">(((J835/60)/60)/24)+DATE(1970,1,1)</f>
        <v>41718.878182870372</v>
      </c>
      <c r="T835" s="1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11" t="s">
        <v>834</v>
      </c>
      <c r="C836" s="3" t="s">
        <v>4943</v>
      </c>
      <c r="D836" s="5">
        <v>5500</v>
      </c>
      <c r="E836" s="7">
        <v>7206</v>
      </c>
      <c r="F836" t="s">
        <v>8217</v>
      </c>
      <c r="G836" t="s">
        <v>8222</v>
      </c>
      <c r="H836" t="s">
        <v>8244</v>
      </c>
      <c r="I836" s="9">
        <v>1372651140</v>
      </c>
      <c r="J836" s="9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65"/>
        <v>131.02000000000001</v>
      </c>
      <c r="P836" s="17">
        <f t="shared" si="66"/>
        <v>96.08</v>
      </c>
      <c r="Q836" s="13" t="s">
        <v>8322</v>
      </c>
      <c r="R836" t="s">
        <v>8323</v>
      </c>
      <c r="S836" s="18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11" t="s">
        <v>835</v>
      </c>
      <c r="C837" s="3" t="s">
        <v>4944</v>
      </c>
      <c r="D837" s="5">
        <v>2000</v>
      </c>
      <c r="E837" s="7">
        <v>2345</v>
      </c>
      <c r="F837" t="s">
        <v>8217</v>
      </c>
      <c r="G837" t="s">
        <v>8222</v>
      </c>
      <c r="H837" t="s">
        <v>8244</v>
      </c>
      <c r="I837" s="9">
        <v>1337396400</v>
      </c>
      <c r="J837" s="9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65"/>
        <v>117.25</v>
      </c>
      <c r="P837" s="17">
        <f t="shared" si="66"/>
        <v>58.63</v>
      </c>
      <c r="Q837" s="13" t="s">
        <v>8322</v>
      </c>
      <c r="R837" t="s">
        <v>8323</v>
      </c>
      <c r="S837" s="18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11" t="s">
        <v>836</v>
      </c>
      <c r="C838" s="3" t="s">
        <v>4945</v>
      </c>
      <c r="D838" s="5">
        <v>5000</v>
      </c>
      <c r="E838" s="7">
        <v>5046.5200000000004</v>
      </c>
      <c r="F838" t="s">
        <v>8217</v>
      </c>
      <c r="G838" t="s">
        <v>8222</v>
      </c>
      <c r="H838" t="s">
        <v>8244</v>
      </c>
      <c r="I838" s="9">
        <v>1381108918</v>
      </c>
      <c r="J838" s="9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65"/>
        <v>100.93</v>
      </c>
      <c r="P838" s="17">
        <f t="shared" si="66"/>
        <v>109.71</v>
      </c>
      <c r="Q838" s="13" t="s">
        <v>8322</v>
      </c>
      <c r="R838" t="s">
        <v>8323</v>
      </c>
      <c r="S838" s="18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11" t="s">
        <v>837</v>
      </c>
      <c r="C839" s="3" t="s">
        <v>4946</v>
      </c>
      <c r="D839" s="5">
        <v>2500</v>
      </c>
      <c r="E839" s="7">
        <v>3045</v>
      </c>
      <c r="F839" t="s">
        <v>8217</v>
      </c>
      <c r="G839" t="s">
        <v>8222</v>
      </c>
      <c r="H839" t="s">
        <v>8244</v>
      </c>
      <c r="I839" s="9">
        <v>1398988662</v>
      </c>
      <c r="J839" s="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65"/>
        <v>121.8</v>
      </c>
      <c r="P839" s="17">
        <f t="shared" si="66"/>
        <v>49.11</v>
      </c>
      <c r="Q839" s="13" t="s">
        <v>8322</v>
      </c>
      <c r="R839" t="s">
        <v>8323</v>
      </c>
      <c r="S839" s="18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11" t="s">
        <v>838</v>
      </c>
      <c r="C840" s="3" t="s">
        <v>4947</v>
      </c>
      <c r="D840" s="5">
        <v>2000</v>
      </c>
      <c r="E840" s="7">
        <v>2908</v>
      </c>
      <c r="F840" t="s">
        <v>8217</v>
      </c>
      <c r="G840" t="s">
        <v>8222</v>
      </c>
      <c r="H840" t="s">
        <v>8244</v>
      </c>
      <c r="I840" s="9">
        <v>1326835985</v>
      </c>
      <c r="J840" s="9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65"/>
        <v>145.4</v>
      </c>
      <c r="P840" s="17">
        <f t="shared" si="66"/>
        <v>47.67</v>
      </c>
      <c r="Q840" s="13" t="s">
        <v>8322</v>
      </c>
      <c r="R840" t="s">
        <v>8323</v>
      </c>
      <c r="S840" s="18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11" t="s">
        <v>839</v>
      </c>
      <c r="C841" s="3" t="s">
        <v>4948</v>
      </c>
      <c r="D841" s="5">
        <v>5000</v>
      </c>
      <c r="E841" s="7">
        <v>5830.83</v>
      </c>
      <c r="F841" t="s">
        <v>8217</v>
      </c>
      <c r="G841" t="s">
        <v>8222</v>
      </c>
      <c r="H841" t="s">
        <v>8244</v>
      </c>
      <c r="I841" s="9">
        <v>1348337956</v>
      </c>
      <c r="J841" s="9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65"/>
        <v>116.62</v>
      </c>
      <c r="P841" s="17">
        <f t="shared" si="66"/>
        <v>60.74</v>
      </c>
      <c r="Q841" s="13" t="s">
        <v>8322</v>
      </c>
      <c r="R841" t="s">
        <v>8323</v>
      </c>
      <c r="S841" s="18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11" t="s">
        <v>840</v>
      </c>
      <c r="C842" s="3" t="s">
        <v>4949</v>
      </c>
      <c r="D842" s="5">
        <v>10000</v>
      </c>
      <c r="E842" s="7">
        <v>12041.66</v>
      </c>
      <c r="F842" t="s">
        <v>8217</v>
      </c>
      <c r="G842" t="s">
        <v>8222</v>
      </c>
      <c r="H842" t="s">
        <v>8244</v>
      </c>
      <c r="I842" s="9">
        <v>1474694787</v>
      </c>
      <c r="J842" s="9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65"/>
        <v>120.42</v>
      </c>
      <c r="P842" s="17">
        <f t="shared" si="66"/>
        <v>63.38</v>
      </c>
      <c r="Q842" s="13" t="s">
        <v>8322</v>
      </c>
      <c r="R842" t="s">
        <v>8324</v>
      </c>
      <c r="S842" s="18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11" t="s">
        <v>841</v>
      </c>
      <c r="C843" s="3" t="s">
        <v>4950</v>
      </c>
      <c r="D843" s="5">
        <v>5000</v>
      </c>
      <c r="E843" s="7">
        <v>5066</v>
      </c>
      <c r="F843" t="s">
        <v>8217</v>
      </c>
      <c r="G843" t="s">
        <v>8222</v>
      </c>
      <c r="H843" t="s">
        <v>8244</v>
      </c>
      <c r="I843" s="9">
        <v>1415653663</v>
      </c>
      <c r="J843" s="9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65"/>
        <v>101.32</v>
      </c>
      <c r="P843" s="17">
        <f t="shared" si="66"/>
        <v>53.89</v>
      </c>
      <c r="Q843" s="13" t="s">
        <v>8322</v>
      </c>
      <c r="R843" t="s">
        <v>8324</v>
      </c>
      <c r="S843" s="18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11" t="s">
        <v>842</v>
      </c>
      <c r="C844" s="3" t="s">
        <v>4951</v>
      </c>
      <c r="D844" s="5">
        <v>2500</v>
      </c>
      <c r="E844" s="7">
        <v>2608</v>
      </c>
      <c r="F844" t="s">
        <v>8217</v>
      </c>
      <c r="G844" t="s">
        <v>8227</v>
      </c>
      <c r="H844" t="s">
        <v>8249</v>
      </c>
      <c r="I844" s="9">
        <v>1381723140</v>
      </c>
      <c r="J844" s="9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65"/>
        <v>104.32</v>
      </c>
      <c r="P844" s="17">
        <f t="shared" si="66"/>
        <v>66.87</v>
      </c>
      <c r="Q844" s="13" t="s">
        <v>8322</v>
      </c>
      <c r="R844" t="s">
        <v>8324</v>
      </c>
      <c r="S844" s="18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11" t="s">
        <v>843</v>
      </c>
      <c r="C845" s="3" t="s">
        <v>4952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 s="9">
        <v>1481184000</v>
      </c>
      <c r="J845" s="9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65"/>
        <v>267.13</v>
      </c>
      <c r="P845" s="17">
        <f t="shared" si="66"/>
        <v>63.1</v>
      </c>
      <c r="Q845" s="13" t="s">
        <v>8322</v>
      </c>
      <c r="R845" t="s">
        <v>8324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11" t="s">
        <v>844</v>
      </c>
      <c r="C846" s="3" t="s">
        <v>4953</v>
      </c>
      <c r="D846" s="5">
        <v>3000</v>
      </c>
      <c r="E846" s="7">
        <v>5824</v>
      </c>
      <c r="F846" t="s">
        <v>8217</v>
      </c>
      <c r="G846" t="s">
        <v>8222</v>
      </c>
      <c r="H846" t="s">
        <v>8244</v>
      </c>
      <c r="I846" s="9">
        <v>1414817940</v>
      </c>
      <c r="J846" s="9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65"/>
        <v>194.13</v>
      </c>
      <c r="P846" s="17">
        <f t="shared" si="66"/>
        <v>36.630000000000003</v>
      </c>
      <c r="Q846" s="13" t="s">
        <v>8322</v>
      </c>
      <c r="R846" t="s">
        <v>8324</v>
      </c>
      <c r="S846" s="18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11" t="s">
        <v>845</v>
      </c>
      <c r="C847" s="3" t="s">
        <v>4954</v>
      </c>
      <c r="D847" s="5">
        <v>5000</v>
      </c>
      <c r="E847" s="7">
        <v>6019.01</v>
      </c>
      <c r="F847" t="s">
        <v>8217</v>
      </c>
      <c r="G847" t="s">
        <v>8222</v>
      </c>
      <c r="H847" t="s">
        <v>8244</v>
      </c>
      <c r="I847" s="9">
        <v>1473047940</v>
      </c>
      <c r="J847" s="9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65"/>
        <v>120.38</v>
      </c>
      <c r="P847" s="17">
        <f t="shared" si="66"/>
        <v>34.01</v>
      </c>
      <c r="Q847" s="13" t="s">
        <v>8322</v>
      </c>
      <c r="R847" t="s">
        <v>8324</v>
      </c>
      <c r="S847" s="18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11" t="s">
        <v>846</v>
      </c>
      <c r="C848" s="3" t="s">
        <v>4955</v>
      </c>
      <c r="D848" s="5">
        <v>1100</v>
      </c>
      <c r="E848" s="7">
        <v>1342.01</v>
      </c>
      <c r="F848" t="s">
        <v>8217</v>
      </c>
      <c r="G848" t="s">
        <v>8223</v>
      </c>
      <c r="H848" t="s">
        <v>8245</v>
      </c>
      <c r="I848" s="9">
        <v>1394460000</v>
      </c>
      <c r="J848" s="9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65"/>
        <v>122</v>
      </c>
      <c r="P848" s="17">
        <f t="shared" si="66"/>
        <v>28.55</v>
      </c>
      <c r="Q848" s="13" t="s">
        <v>8322</v>
      </c>
      <c r="R848" t="s">
        <v>8324</v>
      </c>
      <c r="S848" s="18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11" t="s">
        <v>847</v>
      </c>
      <c r="C849" s="3" t="s">
        <v>4956</v>
      </c>
      <c r="D849" s="5">
        <v>10</v>
      </c>
      <c r="E849" s="7">
        <v>10</v>
      </c>
      <c r="F849" t="s">
        <v>8217</v>
      </c>
      <c r="G849" t="s">
        <v>8222</v>
      </c>
      <c r="H849" t="s">
        <v>8244</v>
      </c>
      <c r="I849" s="9">
        <v>1436555376</v>
      </c>
      <c r="J849" s="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65"/>
        <v>100</v>
      </c>
      <c r="P849" s="17">
        <f t="shared" si="66"/>
        <v>10</v>
      </c>
      <c r="Q849" s="13" t="s">
        <v>8322</v>
      </c>
      <c r="R849" t="s">
        <v>8324</v>
      </c>
      <c r="S849" s="18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11" t="s">
        <v>848</v>
      </c>
      <c r="C850" s="3" t="s">
        <v>4957</v>
      </c>
      <c r="D850" s="5">
        <v>300</v>
      </c>
      <c r="E850" s="7">
        <v>300</v>
      </c>
      <c r="F850" t="s">
        <v>8217</v>
      </c>
      <c r="G850" t="s">
        <v>8222</v>
      </c>
      <c r="H850" t="s">
        <v>8244</v>
      </c>
      <c r="I850" s="9">
        <v>1429038033</v>
      </c>
      <c r="J850" s="9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65"/>
        <v>100</v>
      </c>
      <c r="P850" s="17">
        <f t="shared" si="66"/>
        <v>18.75</v>
      </c>
      <c r="Q850" s="13" t="s">
        <v>8322</v>
      </c>
      <c r="R850" t="s">
        <v>8324</v>
      </c>
      <c r="S850" s="18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11" t="s">
        <v>849</v>
      </c>
      <c r="C851" s="3" t="s">
        <v>4958</v>
      </c>
      <c r="D851" s="5">
        <v>4000</v>
      </c>
      <c r="E851" s="7">
        <v>4796</v>
      </c>
      <c r="F851" t="s">
        <v>8217</v>
      </c>
      <c r="G851" t="s">
        <v>8222</v>
      </c>
      <c r="H851" t="s">
        <v>8244</v>
      </c>
      <c r="I851" s="9">
        <v>1426473264</v>
      </c>
      <c r="J851" s="9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65"/>
        <v>119.9</v>
      </c>
      <c r="P851" s="17">
        <f t="shared" si="66"/>
        <v>41.7</v>
      </c>
      <c r="Q851" s="13" t="s">
        <v>8322</v>
      </c>
      <c r="R851" t="s">
        <v>8324</v>
      </c>
      <c r="S851" s="18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11" t="s">
        <v>850</v>
      </c>
      <c r="C852" s="3" t="s">
        <v>4959</v>
      </c>
      <c r="D852" s="5">
        <v>4000</v>
      </c>
      <c r="E852" s="7">
        <v>6207</v>
      </c>
      <c r="F852" t="s">
        <v>8217</v>
      </c>
      <c r="G852" t="s">
        <v>8222</v>
      </c>
      <c r="H852" t="s">
        <v>8244</v>
      </c>
      <c r="I852" s="9">
        <v>1461560340</v>
      </c>
      <c r="J852" s="9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65"/>
        <v>155.18</v>
      </c>
      <c r="P852" s="17">
        <f t="shared" si="66"/>
        <v>46.67</v>
      </c>
      <c r="Q852" s="13" t="s">
        <v>8322</v>
      </c>
      <c r="R852" t="s">
        <v>8324</v>
      </c>
      <c r="S852" s="18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11" t="s">
        <v>851</v>
      </c>
      <c r="C853" s="3" t="s">
        <v>4960</v>
      </c>
      <c r="D853" s="5">
        <v>2000</v>
      </c>
      <c r="E853" s="7">
        <v>2609</v>
      </c>
      <c r="F853" t="s">
        <v>8217</v>
      </c>
      <c r="G853" t="s">
        <v>8228</v>
      </c>
      <c r="H853" t="s">
        <v>8247</v>
      </c>
      <c r="I853" s="9">
        <v>1469994300</v>
      </c>
      <c r="J853" s="9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65"/>
        <v>130.44999999999999</v>
      </c>
      <c r="P853" s="17">
        <f t="shared" si="66"/>
        <v>37.270000000000003</v>
      </c>
      <c r="Q853" s="13" t="s">
        <v>8322</v>
      </c>
      <c r="R853" t="s">
        <v>8324</v>
      </c>
      <c r="S853" s="18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11" t="s">
        <v>852</v>
      </c>
      <c r="C854" s="3" t="s">
        <v>4961</v>
      </c>
      <c r="D854" s="5">
        <v>3500</v>
      </c>
      <c r="E854" s="7">
        <v>3674</v>
      </c>
      <c r="F854" t="s">
        <v>8217</v>
      </c>
      <c r="G854" t="s">
        <v>8222</v>
      </c>
      <c r="H854" t="s">
        <v>8244</v>
      </c>
      <c r="I854" s="9">
        <v>1477342800</v>
      </c>
      <c r="J854" s="9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65"/>
        <v>104.97</v>
      </c>
      <c r="P854" s="17">
        <f t="shared" si="66"/>
        <v>59.26</v>
      </c>
      <c r="Q854" s="13" t="s">
        <v>8322</v>
      </c>
      <c r="R854" t="s">
        <v>8324</v>
      </c>
      <c r="S854" s="18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11" t="s">
        <v>853</v>
      </c>
      <c r="C855" s="3" t="s">
        <v>4962</v>
      </c>
      <c r="D855" s="5">
        <v>300</v>
      </c>
      <c r="E855" s="7">
        <v>300</v>
      </c>
      <c r="F855" t="s">
        <v>8217</v>
      </c>
      <c r="G855" t="s">
        <v>8222</v>
      </c>
      <c r="H855" t="s">
        <v>8244</v>
      </c>
      <c r="I855" s="9">
        <v>1424116709</v>
      </c>
      <c r="J855" s="9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65"/>
        <v>100</v>
      </c>
      <c r="P855" s="17">
        <f t="shared" si="66"/>
        <v>30</v>
      </c>
      <c r="Q855" s="13" t="s">
        <v>8322</v>
      </c>
      <c r="R855" t="s">
        <v>8324</v>
      </c>
      <c r="S855" s="18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11" t="s">
        <v>854</v>
      </c>
      <c r="C856" s="3" t="s">
        <v>4963</v>
      </c>
      <c r="D856" s="5">
        <v>27800</v>
      </c>
      <c r="E856" s="7">
        <v>32865.300000000003</v>
      </c>
      <c r="F856" t="s">
        <v>8217</v>
      </c>
      <c r="G856" t="s">
        <v>8222</v>
      </c>
      <c r="H856" t="s">
        <v>8244</v>
      </c>
      <c r="I856" s="9">
        <v>1482901546</v>
      </c>
      <c r="J856" s="9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65"/>
        <v>118.22</v>
      </c>
      <c r="P856" s="17">
        <f t="shared" si="66"/>
        <v>65.86</v>
      </c>
      <c r="Q856" s="13" t="s">
        <v>8322</v>
      </c>
      <c r="R856" t="s">
        <v>8324</v>
      </c>
      <c r="S856" s="18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11" t="s">
        <v>855</v>
      </c>
      <c r="C857" s="3" t="s">
        <v>4964</v>
      </c>
      <c r="D857" s="5">
        <v>1450</v>
      </c>
      <c r="E857" s="7">
        <v>1500</v>
      </c>
      <c r="F857" t="s">
        <v>8217</v>
      </c>
      <c r="G857" t="s">
        <v>8222</v>
      </c>
      <c r="H857" t="s">
        <v>8244</v>
      </c>
      <c r="I857" s="9">
        <v>1469329217</v>
      </c>
      <c r="J857" s="9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65"/>
        <v>103.45</v>
      </c>
      <c r="P857" s="17">
        <f t="shared" si="66"/>
        <v>31.91</v>
      </c>
      <c r="Q857" s="13" t="s">
        <v>8322</v>
      </c>
      <c r="R857" t="s">
        <v>8324</v>
      </c>
      <c r="S857" s="18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11" t="s">
        <v>856</v>
      </c>
      <c r="C858" s="3" t="s">
        <v>4965</v>
      </c>
      <c r="D858" s="5">
        <v>250</v>
      </c>
      <c r="E858" s="7">
        <v>545</v>
      </c>
      <c r="F858" t="s">
        <v>8217</v>
      </c>
      <c r="G858" t="s">
        <v>8234</v>
      </c>
      <c r="H858" t="s">
        <v>8247</v>
      </c>
      <c r="I858" s="9">
        <v>1477422000</v>
      </c>
      <c r="J858" s="9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65"/>
        <v>218</v>
      </c>
      <c r="P858" s="17">
        <f t="shared" si="66"/>
        <v>19.46</v>
      </c>
      <c r="Q858" s="13" t="s">
        <v>8322</v>
      </c>
      <c r="R858" t="s">
        <v>8324</v>
      </c>
      <c r="S858" s="18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11" t="s">
        <v>857</v>
      </c>
      <c r="C859" s="3" t="s">
        <v>4966</v>
      </c>
      <c r="D859" s="5">
        <v>1200</v>
      </c>
      <c r="E859" s="7">
        <v>1200</v>
      </c>
      <c r="F859" t="s">
        <v>8217</v>
      </c>
      <c r="G859" t="s">
        <v>8225</v>
      </c>
      <c r="H859" t="s">
        <v>8247</v>
      </c>
      <c r="I859" s="9">
        <v>1448463431</v>
      </c>
      <c r="J859" s="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65"/>
        <v>100</v>
      </c>
      <c r="P859" s="17">
        <f t="shared" si="66"/>
        <v>50</v>
      </c>
      <c r="Q859" s="13" t="s">
        <v>8322</v>
      </c>
      <c r="R859" t="s">
        <v>8324</v>
      </c>
      <c r="S859" s="18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11" t="s">
        <v>858</v>
      </c>
      <c r="C860" s="3" t="s">
        <v>4967</v>
      </c>
      <c r="D860" s="5">
        <v>1200</v>
      </c>
      <c r="E860" s="7">
        <v>1728.07</v>
      </c>
      <c r="F860" t="s">
        <v>8217</v>
      </c>
      <c r="G860" t="s">
        <v>8223</v>
      </c>
      <c r="H860" t="s">
        <v>8245</v>
      </c>
      <c r="I860" s="9">
        <v>1429138740</v>
      </c>
      <c r="J860" s="9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65"/>
        <v>144.01</v>
      </c>
      <c r="P860" s="17">
        <f t="shared" si="66"/>
        <v>22.74</v>
      </c>
      <c r="Q860" s="13" t="s">
        <v>8322</v>
      </c>
      <c r="R860" t="s">
        <v>8324</v>
      </c>
      <c r="S860" s="18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11" t="s">
        <v>859</v>
      </c>
      <c r="C861" s="3" t="s">
        <v>4968</v>
      </c>
      <c r="D861" s="5">
        <v>4000</v>
      </c>
      <c r="E861" s="7">
        <v>4187</v>
      </c>
      <c r="F861" t="s">
        <v>8217</v>
      </c>
      <c r="G861" t="s">
        <v>8222</v>
      </c>
      <c r="H861" t="s">
        <v>8244</v>
      </c>
      <c r="I861" s="9">
        <v>1433376000</v>
      </c>
      <c r="J861" s="9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65"/>
        <v>104.68</v>
      </c>
      <c r="P861" s="17">
        <f t="shared" si="66"/>
        <v>42.72</v>
      </c>
      <c r="Q861" s="13" t="s">
        <v>8322</v>
      </c>
      <c r="R861" t="s">
        <v>8324</v>
      </c>
      <c r="S861" s="18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11" t="s">
        <v>860</v>
      </c>
      <c r="C862" s="3" t="s">
        <v>4969</v>
      </c>
      <c r="D862" s="5">
        <v>14000</v>
      </c>
      <c r="E862" s="7">
        <v>2540</v>
      </c>
      <c r="F862" t="s">
        <v>8219</v>
      </c>
      <c r="G862" t="s">
        <v>8222</v>
      </c>
      <c r="H862" t="s">
        <v>8244</v>
      </c>
      <c r="I862" s="9">
        <v>1385123713</v>
      </c>
      <c r="J862" s="9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65"/>
        <v>18.14</v>
      </c>
      <c r="P862" s="17">
        <f t="shared" si="66"/>
        <v>52.92</v>
      </c>
      <c r="Q862" s="13" t="s">
        <v>8322</v>
      </c>
      <c r="R862" t="s">
        <v>8325</v>
      </c>
      <c r="S862" s="18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11" t="s">
        <v>861</v>
      </c>
      <c r="C863" s="3" t="s">
        <v>4970</v>
      </c>
      <c r="D863" s="5">
        <v>4500</v>
      </c>
      <c r="E863" s="7">
        <v>101</v>
      </c>
      <c r="F863" t="s">
        <v>8219</v>
      </c>
      <c r="G863" t="s">
        <v>8222</v>
      </c>
      <c r="H863" t="s">
        <v>8244</v>
      </c>
      <c r="I863" s="9">
        <v>1474067404</v>
      </c>
      <c r="J863" s="9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65"/>
        <v>2.2400000000000002</v>
      </c>
      <c r="P863" s="17">
        <f t="shared" si="66"/>
        <v>50.5</v>
      </c>
      <c r="Q863" s="13" t="s">
        <v>8322</v>
      </c>
      <c r="R863" t="s">
        <v>8325</v>
      </c>
      <c r="S863" s="18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11" t="s">
        <v>862</v>
      </c>
      <c r="C864" s="3" t="s">
        <v>4971</v>
      </c>
      <c r="D864" s="5">
        <v>50000</v>
      </c>
      <c r="E864" s="7">
        <v>170</v>
      </c>
      <c r="F864" t="s">
        <v>8219</v>
      </c>
      <c r="G864" t="s">
        <v>8223</v>
      </c>
      <c r="H864" t="s">
        <v>8245</v>
      </c>
      <c r="I864" s="9">
        <v>1384179548</v>
      </c>
      <c r="J864" s="9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65"/>
        <v>0.34</v>
      </c>
      <c r="P864" s="17">
        <f t="shared" si="66"/>
        <v>42.5</v>
      </c>
      <c r="Q864" s="13" t="s">
        <v>8322</v>
      </c>
      <c r="R864" t="s">
        <v>8325</v>
      </c>
      <c r="S864" s="18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11" t="s">
        <v>863</v>
      </c>
      <c r="C865" s="3" t="s">
        <v>4972</v>
      </c>
      <c r="D865" s="5">
        <v>2000</v>
      </c>
      <c r="E865" s="7">
        <v>90</v>
      </c>
      <c r="F865" t="s">
        <v>8219</v>
      </c>
      <c r="G865" t="s">
        <v>8222</v>
      </c>
      <c r="H865" t="s">
        <v>8244</v>
      </c>
      <c r="I865" s="9">
        <v>1329014966</v>
      </c>
      <c r="J865" s="9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65"/>
        <v>4.5</v>
      </c>
      <c r="P865" s="17">
        <f t="shared" si="66"/>
        <v>18</v>
      </c>
      <c r="Q865" s="13" t="s">
        <v>8322</v>
      </c>
      <c r="R865" t="s">
        <v>8325</v>
      </c>
      <c r="S865" s="18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11" t="s">
        <v>864</v>
      </c>
      <c r="C866" s="3" t="s">
        <v>4973</v>
      </c>
      <c r="D866" s="5">
        <v>6500</v>
      </c>
      <c r="E866" s="7">
        <v>2700</v>
      </c>
      <c r="F866" t="s">
        <v>8219</v>
      </c>
      <c r="G866" t="s">
        <v>8222</v>
      </c>
      <c r="H866" t="s">
        <v>8244</v>
      </c>
      <c r="I866" s="9">
        <v>1381917540</v>
      </c>
      <c r="J866" s="9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65"/>
        <v>41.54</v>
      </c>
      <c r="P866" s="17">
        <f t="shared" si="66"/>
        <v>34.18</v>
      </c>
      <c r="Q866" s="13" t="s">
        <v>8322</v>
      </c>
      <c r="R866" t="s">
        <v>8325</v>
      </c>
      <c r="S866" s="18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11" t="s">
        <v>865</v>
      </c>
      <c r="C867" s="3" t="s">
        <v>4974</v>
      </c>
      <c r="D867" s="5">
        <v>2200</v>
      </c>
      <c r="E867" s="7">
        <v>45</v>
      </c>
      <c r="F867" t="s">
        <v>8219</v>
      </c>
      <c r="G867" t="s">
        <v>8222</v>
      </c>
      <c r="H867" t="s">
        <v>8244</v>
      </c>
      <c r="I867" s="9">
        <v>1358361197</v>
      </c>
      <c r="J867" s="9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65"/>
        <v>2.0499999999999998</v>
      </c>
      <c r="P867" s="17">
        <f t="shared" si="66"/>
        <v>22.5</v>
      </c>
      <c r="Q867" s="13" t="s">
        <v>8322</v>
      </c>
      <c r="R867" t="s">
        <v>8325</v>
      </c>
      <c r="S867" s="18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11" t="s">
        <v>866</v>
      </c>
      <c r="C868" s="3" t="s">
        <v>4975</v>
      </c>
      <c r="D868" s="5">
        <v>3500</v>
      </c>
      <c r="E868" s="7">
        <v>640</v>
      </c>
      <c r="F868" t="s">
        <v>8219</v>
      </c>
      <c r="G868" t="s">
        <v>8222</v>
      </c>
      <c r="H868" t="s">
        <v>8244</v>
      </c>
      <c r="I868" s="9">
        <v>1425136200</v>
      </c>
      <c r="J868" s="9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65"/>
        <v>18.29</v>
      </c>
      <c r="P868" s="17">
        <f t="shared" si="66"/>
        <v>58.18</v>
      </c>
      <c r="Q868" s="13" t="s">
        <v>8322</v>
      </c>
      <c r="R868" t="s">
        <v>8325</v>
      </c>
      <c r="S868" s="18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11" t="s">
        <v>867</v>
      </c>
      <c r="C869" s="3" t="s">
        <v>4976</v>
      </c>
      <c r="D869" s="5">
        <v>5000</v>
      </c>
      <c r="E869" s="7">
        <v>1201</v>
      </c>
      <c r="F869" t="s">
        <v>8219</v>
      </c>
      <c r="G869" t="s">
        <v>8222</v>
      </c>
      <c r="H869" t="s">
        <v>8244</v>
      </c>
      <c r="I869" s="9">
        <v>1259643540</v>
      </c>
      <c r="J869" s="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65"/>
        <v>24.02</v>
      </c>
      <c r="P869" s="17">
        <f t="shared" si="66"/>
        <v>109.18</v>
      </c>
      <c r="Q869" s="13" t="s">
        <v>8322</v>
      </c>
      <c r="R869" t="s">
        <v>8325</v>
      </c>
      <c r="S869" s="18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11" t="s">
        <v>868</v>
      </c>
      <c r="C870" s="3" t="s">
        <v>4977</v>
      </c>
      <c r="D870" s="5">
        <v>45000</v>
      </c>
      <c r="E870" s="7">
        <v>50</v>
      </c>
      <c r="F870" t="s">
        <v>8219</v>
      </c>
      <c r="G870" t="s">
        <v>8222</v>
      </c>
      <c r="H870" t="s">
        <v>8244</v>
      </c>
      <c r="I870" s="9">
        <v>1389055198</v>
      </c>
      <c r="J870" s="9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65"/>
        <v>0.11</v>
      </c>
      <c r="P870" s="17">
        <f t="shared" si="66"/>
        <v>50</v>
      </c>
      <c r="Q870" s="13" t="s">
        <v>8322</v>
      </c>
      <c r="R870" t="s">
        <v>8325</v>
      </c>
      <c r="S870" s="18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11" t="s">
        <v>869</v>
      </c>
      <c r="C871" s="3" t="s">
        <v>4978</v>
      </c>
      <c r="D871" s="5">
        <v>8800</v>
      </c>
      <c r="E871" s="7">
        <v>1040</v>
      </c>
      <c r="F871" t="s">
        <v>8219</v>
      </c>
      <c r="G871" t="s">
        <v>8222</v>
      </c>
      <c r="H871" t="s">
        <v>8244</v>
      </c>
      <c r="I871" s="9">
        <v>1365448657</v>
      </c>
      <c r="J871" s="9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65"/>
        <v>11.82</v>
      </c>
      <c r="P871" s="17">
        <f t="shared" si="66"/>
        <v>346.67</v>
      </c>
      <c r="Q871" s="13" t="s">
        <v>8322</v>
      </c>
      <c r="R871" t="s">
        <v>8325</v>
      </c>
      <c r="S871" s="18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11" t="s">
        <v>870</v>
      </c>
      <c r="C872" s="3" t="s">
        <v>4979</v>
      </c>
      <c r="D872" s="5">
        <v>20000</v>
      </c>
      <c r="E872" s="7">
        <v>62</v>
      </c>
      <c r="F872" t="s">
        <v>8219</v>
      </c>
      <c r="G872" t="s">
        <v>8223</v>
      </c>
      <c r="H872" t="s">
        <v>8245</v>
      </c>
      <c r="I872" s="9">
        <v>1377995523</v>
      </c>
      <c r="J872" s="9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65"/>
        <v>0.31</v>
      </c>
      <c r="P872" s="17">
        <f t="shared" si="66"/>
        <v>12.4</v>
      </c>
      <c r="Q872" s="13" t="s">
        <v>8322</v>
      </c>
      <c r="R872" t="s">
        <v>8325</v>
      </c>
      <c r="S872" s="18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11" t="s">
        <v>871</v>
      </c>
      <c r="C873" s="3" t="s">
        <v>4980</v>
      </c>
      <c r="D873" s="5">
        <v>6000</v>
      </c>
      <c r="E873" s="7">
        <v>325</v>
      </c>
      <c r="F873" t="s">
        <v>8219</v>
      </c>
      <c r="G873" t="s">
        <v>8222</v>
      </c>
      <c r="H873" t="s">
        <v>8244</v>
      </c>
      <c r="I873" s="9">
        <v>1385735295</v>
      </c>
      <c r="J873" s="9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65"/>
        <v>5.42</v>
      </c>
      <c r="P873" s="17">
        <f t="shared" si="66"/>
        <v>27.08</v>
      </c>
      <c r="Q873" s="13" t="s">
        <v>8322</v>
      </c>
      <c r="R873" t="s">
        <v>8325</v>
      </c>
      <c r="S873" s="18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11" t="s">
        <v>872</v>
      </c>
      <c r="C874" s="3" t="s">
        <v>4981</v>
      </c>
      <c r="D874" s="5">
        <v>8000</v>
      </c>
      <c r="E874" s="7">
        <v>65</v>
      </c>
      <c r="F874" t="s">
        <v>8219</v>
      </c>
      <c r="G874" t="s">
        <v>8222</v>
      </c>
      <c r="H874" t="s">
        <v>8244</v>
      </c>
      <c r="I874" s="9">
        <v>1299786527</v>
      </c>
      <c r="J874" s="9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65"/>
        <v>0.81</v>
      </c>
      <c r="P874" s="17">
        <f t="shared" si="66"/>
        <v>32.5</v>
      </c>
      <c r="Q874" s="13" t="s">
        <v>8322</v>
      </c>
      <c r="R874" t="s">
        <v>8325</v>
      </c>
      <c r="S874" s="18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11" t="s">
        <v>873</v>
      </c>
      <c r="C875" s="3" t="s">
        <v>4982</v>
      </c>
      <c r="D875" s="5">
        <v>3500</v>
      </c>
      <c r="E875" s="7">
        <v>45</v>
      </c>
      <c r="F875" t="s">
        <v>8219</v>
      </c>
      <c r="G875" t="s">
        <v>8222</v>
      </c>
      <c r="H875" t="s">
        <v>8244</v>
      </c>
      <c r="I875" s="9">
        <v>1352610040</v>
      </c>
      <c r="J875" s="9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65"/>
        <v>1.29</v>
      </c>
      <c r="P875" s="17">
        <f t="shared" si="66"/>
        <v>9</v>
      </c>
      <c r="Q875" s="13" t="s">
        <v>8322</v>
      </c>
      <c r="R875" t="s">
        <v>8325</v>
      </c>
      <c r="S875" s="18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11" t="s">
        <v>874</v>
      </c>
      <c r="C876" s="3" t="s">
        <v>4983</v>
      </c>
      <c r="D876" s="5">
        <v>3000</v>
      </c>
      <c r="E876" s="7">
        <v>730</v>
      </c>
      <c r="F876" t="s">
        <v>8219</v>
      </c>
      <c r="G876" t="s">
        <v>8222</v>
      </c>
      <c r="H876" t="s">
        <v>8244</v>
      </c>
      <c r="I876" s="9">
        <v>1367676034</v>
      </c>
      <c r="J876" s="9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65"/>
        <v>24.33</v>
      </c>
      <c r="P876" s="17">
        <f t="shared" si="66"/>
        <v>34.76</v>
      </c>
      <c r="Q876" s="13" t="s">
        <v>8322</v>
      </c>
      <c r="R876" t="s">
        <v>8325</v>
      </c>
      <c r="S876" s="18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11" t="s">
        <v>875</v>
      </c>
      <c r="C877" s="3" t="s">
        <v>4984</v>
      </c>
      <c r="D877" s="5">
        <v>5000</v>
      </c>
      <c r="E877" s="7">
        <v>0</v>
      </c>
      <c r="F877" t="s">
        <v>8219</v>
      </c>
      <c r="G877" t="s">
        <v>8222</v>
      </c>
      <c r="H877" t="s">
        <v>8244</v>
      </c>
      <c r="I877" s="9">
        <v>1442856131</v>
      </c>
      <c r="J877" s="9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65"/>
        <v>0</v>
      </c>
      <c r="P877" s="17" t="str">
        <f t="shared" si="66"/>
        <v>N/A</v>
      </c>
      <c r="Q877" s="13" t="s">
        <v>8322</v>
      </c>
      <c r="R877" t="s">
        <v>8325</v>
      </c>
      <c r="S877" s="18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11" t="s">
        <v>876</v>
      </c>
      <c r="C878" s="3" t="s">
        <v>4985</v>
      </c>
      <c r="D878" s="5">
        <v>3152</v>
      </c>
      <c r="E878" s="7">
        <v>1286</v>
      </c>
      <c r="F878" t="s">
        <v>8219</v>
      </c>
      <c r="G878" t="s">
        <v>8223</v>
      </c>
      <c r="H878" t="s">
        <v>8245</v>
      </c>
      <c r="I878" s="9">
        <v>1359978927</v>
      </c>
      <c r="J878" s="9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65"/>
        <v>40.799999999999997</v>
      </c>
      <c r="P878" s="17">
        <f t="shared" si="66"/>
        <v>28.58</v>
      </c>
      <c r="Q878" s="13" t="s">
        <v>8322</v>
      </c>
      <c r="R878" t="s">
        <v>8325</v>
      </c>
      <c r="S878" s="18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11" t="s">
        <v>877</v>
      </c>
      <c r="C879" s="3" t="s">
        <v>4986</v>
      </c>
      <c r="D879" s="5">
        <v>2000</v>
      </c>
      <c r="E879" s="7">
        <v>1351</v>
      </c>
      <c r="F879" t="s">
        <v>8219</v>
      </c>
      <c r="G879" t="s">
        <v>8222</v>
      </c>
      <c r="H879" t="s">
        <v>8244</v>
      </c>
      <c r="I879" s="9">
        <v>1387479360</v>
      </c>
      <c r="J879" s="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65"/>
        <v>67.55</v>
      </c>
      <c r="P879" s="17">
        <f t="shared" si="66"/>
        <v>46.59</v>
      </c>
      <c r="Q879" s="13" t="s">
        <v>8322</v>
      </c>
      <c r="R879" t="s">
        <v>8325</v>
      </c>
      <c r="S879" s="18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11" t="s">
        <v>878</v>
      </c>
      <c r="C880" s="3" t="s">
        <v>4987</v>
      </c>
      <c r="D880" s="5">
        <v>5000</v>
      </c>
      <c r="E880" s="7">
        <v>65</v>
      </c>
      <c r="F880" t="s">
        <v>8219</v>
      </c>
      <c r="G880" t="s">
        <v>8222</v>
      </c>
      <c r="H880" t="s">
        <v>8244</v>
      </c>
      <c r="I880" s="9">
        <v>1293082524</v>
      </c>
      <c r="J880" s="9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65"/>
        <v>1.3</v>
      </c>
      <c r="P880" s="17">
        <f t="shared" si="66"/>
        <v>32.5</v>
      </c>
      <c r="Q880" s="13" t="s">
        <v>8322</v>
      </c>
      <c r="R880" t="s">
        <v>8325</v>
      </c>
      <c r="S880" s="18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11" t="s">
        <v>879</v>
      </c>
      <c r="C881" s="3" t="s">
        <v>4988</v>
      </c>
      <c r="D881" s="5">
        <v>2100</v>
      </c>
      <c r="E881" s="7">
        <v>644</v>
      </c>
      <c r="F881" t="s">
        <v>8219</v>
      </c>
      <c r="G881" t="s">
        <v>8222</v>
      </c>
      <c r="H881" t="s">
        <v>8244</v>
      </c>
      <c r="I881" s="9">
        <v>1338321305</v>
      </c>
      <c r="J881" s="9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65"/>
        <v>30.67</v>
      </c>
      <c r="P881" s="17">
        <f t="shared" si="66"/>
        <v>21.47</v>
      </c>
      <c r="Q881" s="13" t="s">
        <v>8322</v>
      </c>
      <c r="R881" t="s">
        <v>8325</v>
      </c>
      <c r="S881" s="18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11" t="s">
        <v>880</v>
      </c>
      <c r="C882" s="3" t="s">
        <v>4989</v>
      </c>
      <c r="D882" s="5">
        <v>3780</v>
      </c>
      <c r="E882" s="7">
        <v>113</v>
      </c>
      <c r="F882" t="s">
        <v>8219</v>
      </c>
      <c r="G882" t="s">
        <v>8222</v>
      </c>
      <c r="H882" t="s">
        <v>8244</v>
      </c>
      <c r="I882" s="9">
        <v>1351582938</v>
      </c>
      <c r="J882" s="9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65"/>
        <v>2.99</v>
      </c>
      <c r="P882" s="17">
        <f t="shared" si="66"/>
        <v>14.13</v>
      </c>
      <c r="Q882" s="13" t="s">
        <v>8322</v>
      </c>
      <c r="R882" t="s">
        <v>8326</v>
      </c>
      <c r="S882" s="18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11" t="s">
        <v>881</v>
      </c>
      <c r="C883" s="3" t="s">
        <v>4990</v>
      </c>
      <c r="D883" s="5">
        <v>3750</v>
      </c>
      <c r="E883" s="7">
        <v>30</v>
      </c>
      <c r="F883" t="s">
        <v>8219</v>
      </c>
      <c r="G883" t="s">
        <v>8222</v>
      </c>
      <c r="H883" t="s">
        <v>8244</v>
      </c>
      <c r="I883" s="9">
        <v>1326520886</v>
      </c>
      <c r="J883" s="9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65"/>
        <v>0.8</v>
      </c>
      <c r="P883" s="17">
        <f t="shared" si="66"/>
        <v>30</v>
      </c>
      <c r="Q883" s="13" t="s">
        <v>8322</v>
      </c>
      <c r="R883" t="s">
        <v>8326</v>
      </c>
      <c r="S883" s="18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11" t="s">
        <v>882</v>
      </c>
      <c r="C884" s="3" t="s">
        <v>4991</v>
      </c>
      <c r="D884" s="5">
        <v>1500</v>
      </c>
      <c r="E884" s="7">
        <v>302</v>
      </c>
      <c r="F884" t="s">
        <v>8219</v>
      </c>
      <c r="G884" t="s">
        <v>8222</v>
      </c>
      <c r="H884" t="s">
        <v>8244</v>
      </c>
      <c r="I884" s="9">
        <v>1315341550</v>
      </c>
      <c r="J884" s="9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65"/>
        <v>20.13</v>
      </c>
      <c r="P884" s="17">
        <f t="shared" si="66"/>
        <v>21.57</v>
      </c>
      <c r="Q884" s="13" t="s">
        <v>8322</v>
      </c>
      <c r="R884" t="s">
        <v>8326</v>
      </c>
      <c r="S884" s="18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11" t="s">
        <v>883</v>
      </c>
      <c r="C885" s="3" t="s">
        <v>4992</v>
      </c>
      <c r="D885" s="5">
        <v>5000</v>
      </c>
      <c r="E885" s="7">
        <v>2001</v>
      </c>
      <c r="F885" t="s">
        <v>8219</v>
      </c>
      <c r="G885" t="s">
        <v>8222</v>
      </c>
      <c r="H885" t="s">
        <v>8244</v>
      </c>
      <c r="I885" s="9">
        <v>1456957635</v>
      </c>
      <c r="J885" s="9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65"/>
        <v>40.020000000000003</v>
      </c>
      <c r="P885" s="17">
        <f t="shared" si="66"/>
        <v>83.38</v>
      </c>
      <c r="Q885" s="13" t="s">
        <v>8322</v>
      </c>
      <c r="R885" t="s">
        <v>8326</v>
      </c>
      <c r="S885" s="18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11" t="s">
        <v>884</v>
      </c>
      <c r="C886" s="3" t="s">
        <v>4993</v>
      </c>
      <c r="D886" s="5">
        <v>2000</v>
      </c>
      <c r="E886" s="7">
        <v>20</v>
      </c>
      <c r="F886" t="s">
        <v>8219</v>
      </c>
      <c r="G886" t="s">
        <v>8222</v>
      </c>
      <c r="H886" t="s">
        <v>8244</v>
      </c>
      <c r="I886" s="9">
        <v>1336789860</v>
      </c>
      <c r="J886" s="9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65"/>
        <v>1</v>
      </c>
      <c r="P886" s="17">
        <f t="shared" si="66"/>
        <v>10</v>
      </c>
      <c r="Q886" s="13" t="s">
        <v>8322</v>
      </c>
      <c r="R886" t="s">
        <v>8326</v>
      </c>
      <c r="S886" s="18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11" t="s">
        <v>885</v>
      </c>
      <c r="C887" s="3" t="s">
        <v>4994</v>
      </c>
      <c r="D887" s="5">
        <v>1000</v>
      </c>
      <c r="E887" s="7">
        <v>750</v>
      </c>
      <c r="F887" t="s">
        <v>8219</v>
      </c>
      <c r="G887" t="s">
        <v>8222</v>
      </c>
      <c r="H887" t="s">
        <v>8244</v>
      </c>
      <c r="I887" s="9">
        <v>1483137311</v>
      </c>
      <c r="J887" s="9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65"/>
        <v>75</v>
      </c>
      <c r="P887" s="17">
        <f t="shared" si="66"/>
        <v>35.71</v>
      </c>
      <c r="Q887" s="13" t="s">
        <v>8322</v>
      </c>
      <c r="R887" t="s">
        <v>8326</v>
      </c>
      <c r="S887" s="18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11" t="s">
        <v>886</v>
      </c>
      <c r="C888" s="3" t="s">
        <v>4995</v>
      </c>
      <c r="D888" s="5">
        <v>500</v>
      </c>
      <c r="E888" s="7">
        <v>205</v>
      </c>
      <c r="F888" t="s">
        <v>8219</v>
      </c>
      <c r="G888" t="s">
        <v>8222</v>
      </c>
      <c r="H888" t="s">
        <v>8244</v>
      </c>
      <c r="I888" s="9">
        <v>1473972813</v>
      </c>
      <c r="J888" s="9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65"/>
        <v>41</v>
      </c>
      <c r="P888" s="17">
        <f t="shared" si="66"/>
        <v>29.29</v>
      </c>
      <c r="Q888" s="13" t="s">
        <v>8322</v>
      </c>
      <c r="R888" t="s">
        <v>8326</v>
      </c>
      <c r="S888" s="18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11" t="s">
        <v>887</v>
      </c>
      <c r="C889" s="3" t="s">
        <v>4996</v>
      </c>
      <c r="D889" s="5">
        <v>1000</v>
      </c>
      <c r="E889" s="7">
        <v>0</v>
      </c>
      <c r="F889" t="s">
        <v>8219</v>
      </c>
      <c r="G889" t="s">
        <v>8222</v>
      </c>
      <c r="H889" t="s">
        <v>8244</v>
      </c>
      <c r="I889" s="9">
        <v>1338159655</v>
      </c>
      <c r="J889" s="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65"/>
        <v>0</v>
      </c>
      <c r="P889" s="17" t="str">
        <f t="shared" si="66"/>
        <v>N/A</v>
      </c>
      <c r="Q889" s="13" t="s">
        <v>8322</v>
      </c>
      <c r="R889" t="s">
        <v>8326</v>
      </c>
      <c r="S889" s="18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11" t="s">
        <v>888</v>
      </c>
      <c r="C890" s="3" t="s">
        <v>4997</v>
      </c>
      <c r="D890" s="5">
        <v>1000</v>
      </c>
      <c r="E890" s="7">
        <v>72</v>
      </c>
      <c r="F890" t="s">
        <v>8219</v>
      </c>
      <c r="G890" t="s">
        <v>8222</v>
      </c>
      <c r="H890" t="s">
        <v>8244</v>
      </c>
      <c r="I890" s="9">
        <v>1314856800</v>
      </c>
      <c r="J890" s="9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65"/>
        <v>7.2</v>
      </c>
      <c r="P890" s="17">
        <f t="shared" si="66"/>
        <v>18</v>
      </c>
      <c r="Q890" s="13" t="s">
        <v>8322</v>
      </c>
      <c r="R890" t="s">
        <v>8326</v>
      </c>
      <c r="S890" s="18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11" t="s">
        <v>889</v>
      </c>
      <c r="C891" s="3" t="s">
        <v>4998</v>
      </c>
      <c r="D891" s="5">
        <v>25000</v>
      </c>
      <c r="E891" s="7">
        <v>2360.3200000000002</v>
      </c>
      <c r="F891" t="s">
        <v>8219</v>
      </c>
      <c r="G891" t="s">
        <v>8222</v>
      </c>
      <c r="H891" t="s">
        <v>8244</v>
      </c>
      <c r="I891" s="9">
        <v>1412534943</v>
      </c>
      <c r="J891" s="9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65"/>
        <v>9.44</v>
      </c>
      <c r="P891" s="17">
        <f t="shared" si="66"/>
        <v>73.760000000000005</v>
      </c>
      <c r="Q891" s="13" t="s">
        <v>8322</v>
      </c>
      <c r="R891" t="s">
        <v>8326</v>
      </c>
      <c r="S891" s="18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11" t="s">
        <v>890</v>
      </c>
      <c r="C892" s="3" t="s">
        <v>4999</v>
      </c>
      <c r="D892" s="5">
        <v>3000</v>
      </c>
      <c r="E892" s="7">
        <v>125</v>
      </c>
      <c r="F892" t="s">
        <v>8219</v>
      </c>
      <c r="G892" t="s">
        <v>8222</v>
      </c>
      <c r="H892" t="s">
        <v>8244</v>
      </c>
      <c r="I892" s="9">
        <v>1385055979</v>
      </c>
      <c r="J892" s="9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65"/>
        <v>4.17</v>
      </c>
      <c r="P892" s="17">
        <f t="shared" si="66"/>
        <v>31.25</v>
      </c>
      <c r="Q892" s="13" t="s">
        <v>8322</v>
      </c>
      <c r="R892" t="s">
        <v>8326</v>
      </c>
      <c r="S892" s="18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11" t="s">
        <v>891</v>
      </c>
      <c r="C893" s="3" t="s">
        <v>5000</v>
      </c>
      <c r="D893" s="5">
        <v>8000</v>
      </c>
      <c r="E893" s="7">
        <v>260</v>
      </c>
      <c r="F893" t="s">
        <v>8219</v>
      </c>
      <c r="G893" t="s">
        <v>8222</v>
      </c>
      <c r="H893" t="s">
        <v>8244</v>
      </c>
      <c r="I893" s="9">
        <v>1408581930</v>
      </c>
      <c r="J893" s="9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65"/>
        <v>3.25</v>
      </c>
      <c r="P893" s="17">
        <f t="shared" si="66"/>
        <v>28.89</v>
      </c>
      <c r="Q893" s="13" t="s">
        <v>8322</v>
      </c>
      <c r="R893" t="s">
        <v>8326</v>
      </c>
      <c r="S893" s="18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11" t="s">
        <v>892</v>
      </c>
      <c r="C894" s="3" t="s">
        <v>5001</v>
      </c>
      <c r="D894" s="5">
        <v>6000</v>
      </c>
      <c r="E894" s="7">
        <v>2445</v>
      </c>
      <c r="F894" t="s">
        <v>8219</v>
      </c>
      <c r="G894" t="s">
        <v>8222</v>
      </c>
      <c r="H894" t="s">
        <v>8244</v>
      </c>
      <c r="I894" s="9">
        <v>1280635200</v>
      </c>
      <c r="J894" s="9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65"/>
        <v>40.75</v>
      </c>
      <c r="P894" s="17">
        <f t="shared" si="66"/>
        <v>143.82</v>
      </c>
      <c r="Q894" s="13" t="s">
        <v>8322</v>
      </c>
      <c r="R894" t="s">
        <v>8326</v>
      </c>
      <c r="S894" s="18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11" t="s">
        <v>893</v>
      </c>
      <c r="C895" s="3" t="s">
        <v>5002</v>
      </c>
      <c r="D895" s="5">
        <v>2000</v>
      </c>
      <c r="E895" s="7">
        <v>200</v>
      </c>
      <c r="F895" t="s">
        <v>8219</v>
      </c>
      <c r="G895" t="s">
        <v>8222</v>
      </c>
      <c r="H895" t="s">
        <v>8244</v>
      </c>
      <c r="I895" s="9">
        <v>1427920363</v>
      </c>
      <c r="J895" s="9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65"/>
        <v>10</v>
      </c>
      <c r="P895" s="17">
        <f t="shared" si="66"/>
        <v>40</v>
      </c>
      <c r="Q895" s="13" t="s">
        <v>8322</v>
      </c>
      <c r="R895" t="s">
        <v>8326</v>
      </c>
      <c r="S895" s="18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11" t="s">
        <v>894</v>
      </c>
      <c r="C896" s="3" t="s">
        <v>5003</v>
      </c>
      <c r="D896" s="5">
        <v>20000</v>
      </c>
      <c r="E896" s="7">
        <v>7834</v>
      </c>
      <c r="F896" t="s">
        <v>8219</v>
      </c>
      <c r="G896" t="s">
        <v>8222</v>
      </c>
      <c r="H896" t="s">
        <v>8244</v>
      </c>
      <c r="I896" s="9">
        <v>1465169610</v>
      </c>
      <c r="J896" s="9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65"/>
        <v>39.17</v>
      </c>
      <c r="P896" s="17">
        <f t="shared" si="66"/>
        <v>147.81</v>
      </c>
      <c r="Q896" s="13" t="s">
        <v>8322</v>
      </c>
      <c r="R896" t="s">
        <v>8326</v>
      </c>
      <c r="S896" s="18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11" t="s">
        <v>895</v>
      </c>
      <c r="C897" s="3" t="s">
        <v>5004</v>
      </c>
      <c r="D897" s="5">
        <v>8000</v>
      </c>
      <c r="E897" s="7">
        <v>195</v>
      </c>
      <c r="F897" t="s">
        <v>8219</v>
      </c>
      <c r="G897" t="s">
        <v>8222</v>
      </c>
      <c r="H897" t="s">
        <v>8244</v>
      </c>
      <c r="I897" s="9">
        <v>1287975829</v>
      </c>
      <c r="J897" s="9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65"/>
        <v>2.44</v>
      </c>
      <c r="P897" s="17">
        <f t="shared" si="66"/>
        <v>27.86</v>
      </c>
      <c r="Q897" s="13" t="s">
        <v>8322</v>
      </c>
      <c r="R897" t="s">
        <v>8326</v>
      </c>
      <c r="S897" s="18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11" t="s">
        <v>896</v>
      </c>
      <c r="C898" s="3" t="s">
        <v>5005</v>
      </c>
      <c r="D898" s="5">
        <v>8000</v>
      </c>
      <c r="E898" s="7">
        <v>3200</v>
      </c>
      <c r="F898" t="s">
        <v>8219</v>
      </c>
      <c r="G898" t="s">
        <v>8222</v>
      </c>
      <c r="H898" t="s">
        <v>8244</v>
      </c>
      <c r="I898" s="9">
        <v>1440734400</v>
      </c>
      <c r="J898" s="9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si="65"/>
        <v>40</v>
      </c>
      <c r="P898" s="17">
        <f t="shared" si="66"/>
        <v>44.44</v>
      </c>
      <c r="Q898" s="13" t="s">
        <v>8322</v>
      </c>
      <c r="R898" t="s">
        <v>8326</v>
      </c>
      <c r="S898" s="18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11" t="s">
        <v>897</v>
      </c>
      <c r="C899" s="3" t="s">
        <v>5006</v>
      </c>
      <c r="D899" s="5">
        <v>3000</v>
      </c>
      <c r="E899" s="7">
        <v>0</v>
      </c>
      <c r="F899" t="s">
        <v>8219</v>
      </c>
      <c r="G899" t="s">
        <v>8222</v>
      </c>
      <c r="H899" t="s">
        <v>8244</v>
      </c>
      <c r="I899" s="9">
        <v>1354123908</v>
      </c>
      <c r="J899" s="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ref="O899:O962" si="70">IFERROR(ROUND(E899/D899*100,2),0)</f>
        <v>0</v>
      </c>
      <c r="P899" s="17" t="str">
        <f t="shared" ref="P899:P962" si="71">IFERROR(ROUND(E899/L899,2),"N/A")</f>
        <v>N/A</v>
      </c>
      <c r="Q899" s="13" t="s">
        <v>8322</v>
      </c>
      <c r="R899" t="s">
        <v>8326</v>
      </c>
      <c r="S899" s="18">
        <f t="shared" ref="S899:S962" si="72">(((J899/60)/60)/24)+DATE(1970,1,1)</f>
        <v>41211.688750000001</v>
      </c>
      <c r="T899" s="1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11" t="s">
        <v>898</v>
      </c>
      <c r="C900" s="3" t="s">
        <v>5007</v>
      </c>
      <c r="D900" s="5">
        <v>2500</v>
      </c>
      <c r="E900" s="7">
        <v>70</v>
      </c>
      <c r="F900" t="s">
        <v>8219</v>
      </c>
      <c r="G900" t="s">
        <v>8222</v>
      </c>
      <c r="H900" t="s">
        <v>8244</v>
      </c>
      <c r="I900" s="9">
        <v>1326651110</v>
      </c>
      <c r="J900" s="9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70"/>
        <v>2.8</v>
      </c>
      <c r="P900" s="17">
        <f t="shared" si="71"/>
        <v>35</v>
      </c>
      <c r="Q900" s="13" t="s">
        <v>8322</v>
      </c>
      <c r="R900" t="s">
        <v>8326</v>
      </c>
      <c r="S900" s="18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11" t="s">
        <v>899</v>
      </c>
      <c r="C901" s="3" t="s">
        <v>5008</v>
      </c>
      <c r="D901" s="5">
        <v>750</v>
      </c>
      <c r="E901" s="7">
        <v>280</v>
      </c>
      <c r="F901" t="s">
        <v>8219</v>
      </c>
      <c r="G901" t="s">
        <v>8222</v>
      </c>
      <c r="H901" t="s">
        <v>8244</v>
      </c>
      <c r="I901" s="9">
        <v>1306549362</v>
      </c>
      <c r="J901" s="9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70"/>
        <v>37.33</v>
      </c>
      <c r="P901" s="17">
        <f t="shared" si="71"/>
        <v>35</v>
      </c>
      <c r="Q901" s="13" t="s">
        <v>8322</v>
      </c>
      <c r="R901" t="s">
        <v>8326</v>
      </c>
      <c r="S901" s="18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11" t="s">
        <v>900</v>
      </c>
      <c r="C902" s="3" t="s">
        <v>5009</v>
      </c>
      <c r="D902" s="5">
        <v>5000</v>
      </c>
      <c r="E902" s="7">
        <v>21</v>
      </c>
      <c r="F902" t="s">
        <v>8219</v>
      </c>
      <c r="G902" t="s">
        <v>8222</v>
      </c>
      <c r="H902" t="s">
        <v>8244</v>
      </c>
      <c r="I902" s="9">
        <v>1459365802</v>
      </c>
      <c r="J902" s="9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70"/>
        <v>0.42</v>
      </c>
      <c r="P902" s="17">
        <f t="shared" si="71"/>
        <v>10.5</v>
      </c>
      <c r="Q902" s="13" t="s">
        <v>8322</v>
      </c>
      <c r="R902" t="s">
        <v>8325</v>
      </c>
      <c r="S902" s="18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11" t="s">
        <v>901</v>
      </c>
      <c r="C903" s="3" t="s">
        <v>5010</v>
      </c>
      <c r="D903" s="5">
        <v>6500</v>
      </c>
      <c r="E903" s="7">
        <v>0</v>
      </c>
      <c r="F903" t="s">
        <v>8219</v>
      </c>
      <c r="G903" t="s">
        <v>8222</v>
      </c>
      <c r="H903" t="s">
        <v>8244</v>
      </c>
      <c r="I903" s="9">
        <v>1276024260</v>
      </c>
      <c r="J903" s="9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70"/>
        <v>0</v>
      </c>
      <c r="P903" s="17" t="str">
        <f t="shared" si="71"/>
        <v>N/A</v>
      </c>
      <c r="Q903" s="13" t="s">
        <v>8322</v>
      </c>
      <c r="R903" t="s">
        <v>8325</v>
      </c>
      <c r="S903" s="18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11" t="s">
        <v>902</v>
      </c>
      <c r="C904" s="3" t="s">
        <v>5011</v>
      </c>
      <c r="D904" s="5">
        <v>30000</v>
      </c>
      <c r="E904" s="7">
        <v>90</v>
      </c>
      <c r="F904" t="s">
        <v>8219</v>
      </c>
      <c r="G904" t="s">
        <v>8222</v>
      </c>
      <c r="H904" t="s">
        <v>8244</v>
      </c>
      <c r="I904" s="9">
        <v>1409412600</v>
      </c>
      <c r="J904" s="9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70"/>
        <v>0.3</v>
      </c>
      <c r="P904" s="17">
        <f t="shared" si="71"/>
        <v>30</v>
      </c>
      <c r="Q904" s="13" t="s">
        <v>8322</v>
      </c>
      <c r="R904" t="s">
        <v>8325</v>
      </c>
      <c r="S904" s="18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11" t="s">
        <v>903</v>
      </c>
      <c r="C905" s="3" t="s">
        <v>5012</v>
      </c>
      <c r="D905" s="5">
        <v>5000</v>
      </c>
      <c r="E905" s="7">
        <v>160</v>
      </c>
      <c r="F905" t="s">
        <v>8219</v>
      </c>
      <c r="G905" t="s">
        <v>8222</v>
      </c>
      <c r="H905" t="s">
        <v>8244</v>
      </c>
      <c r="I905" s="9">
        <v>1348367100</v>
      </c>
      <c r="J905" s="9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70"/>
        <v>3.2</v>
      </c>
      <c r="P905" s="17">
        <f t="shared" si="71"/>
        <v>40</v>
      </c>
      <c r="Q905" s="13" t="s">
        <v>8322</v>
      </c>
      <c r="R905" t="s">
        <v>8325</v>
      </c>
      <c r="S905" s="18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11" t="s">
        <v>904</v>
      </c>
      <c r="C906" s="3" t="s">
        <v>5013</v>
      </c>
      <c r="D906" s="5">
        <v>50000</v>
      </c>
      <c r="E906" s="7">
        <v>151</v>
      </c>
      <c r="F906" t="s">
        <v>8219</v>
      </c>
      <c r="G906" t="s">
        <v>8222</v>
      </c>
      <c r="H906" t="s">
        <v>8244</v>
      </c>
      <c r="I906" s="9">
        <v>1451786137</v>
      </c>
      <c r="J906" s="9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70"/>
        <v>0.3</v>
      </c>
      <c r="P906" s="17">
        <f t="shared" si="71"/>
        <v>50.33</v>
      </c>
      <c r="Q906" s="13" t="s">
        <v>8322</v>
      </c>
      <c r="R906" t="s">
        <v>8325</v>
      </c>
      <c r="S906" s="18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11" t="s">
        <v>905</v>
      </c>
      <c r="C907" s="3" t="s">
        <v>5014</v>
      </c>
      <c r="D907" s="5">
        <v>6500</v>
      </c>
      <c r="E907" s="7">
        <v>196</v>
      </c>
      <c r="F907" t="s">
        <v>8219</v>
      </c>
      <c r="G907" t="s">
        <v>8222</v>
      </c>
      <c r="H907" t="s">
        <v>8244</v>
      </c>
      <c r="I907" s="9">
        <v>1295847926</v>
      </c>
      <c r="J907" s="9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70"/>
        <v>3.02</v>
      </c>
      <c r="P907" s="17">
        <f t="shared" si="71"/>
        <v>32.67</v>
      </c>
      <c r="Q907" s="13" t="s">
        <v>8322</v>
      </c>
      <c r="R907" t="s">
        <v>8325</v>
      </c>
      <c r="S907" s="18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11" t="s">
        <v>906</v>
      </c>
      <c r="C908" s="3" t="s">
        <v>5015</v>
      </c>
      <c r="D908" s="5">
        <v>15000</v>
      </c>
      <c r="E908" s="7">
        <v>0</v>
      </c>
      <c r="F908" t="s">
        <v>8219</v>
      </c>
      <c r="G908" t="s">
        <v>8222</v>
      </c>
      <c r="H908" t="s">
        <v>8244</v>
      </c>
      <c r="I908" s="9">
        <v>1394681590</v>
      </c>
      <c r="J908" s="9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70"/>
        <v>0</v>
      </c>
      <c r="P908" s="17" t="str">
        <f t="shared" si="71"/>
        <v>N/A</v>
      </c>
      <c r="Q908" s="13" t="s">
        <v>8322</v>
      </c>
      <c r="R908" t="s">
        <v>8325</v>
      </c>
      <c r="S908" s="18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11" t="s">
        <v>907</v>
      </c>
      <c r="C909" s="3" t="s">
        <v>5016</v>
      </c>
      <c r="D909" s="5">
        <v>2900</v>
      </c>
      <c r="E909" s="7">
        <v>0</v>
      </c>
      <c r="F909" t="s">
        <v>8219</v>
      </c>
      <c r="G909" t="s">
        <v>8222</v>
      </c>
      <c r="H909" t="s">
        <v>8244</v>
      </c>
      <c r="I909" s="9">
        <v>1315715823</v>
      </c>
      <c r="J909" s="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70"/>
        <v>0</v>
      </c>
      <c r="P909" s="17" t="str">
        <f t="shared" si="71"/>
        <v>N/A</v>
      </c>
      <c r="Q909" s="13" t="s">
        <v>8322</v>
      </c>
      <c r="R909" t="s">
        <v>8325</v>
      </c>
      <c r="S909" s="18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11" t="s">
        <v>908</v>
      </c>
      <c r="C910" s="3" t="s">
        <v>5017</v>
      </c>
      <c r="D910" s="5">
        <v>2500</v>
      </c>
      <c r="E910" s="7">
        <v>0</v>
      </c>
      <c r="F910" t="s">
        <v>8219</v>
      </c>
      <c r="G910" t="s">
        <v>8222</v>
      </c>
      <c r="H910" t="s">
        <v>8244</v>
      </c>
      <c r="I910" s="9">
        <v>1280206740</v>
      </c>
      <c r="J910" s="9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70"/>
        <v>0</v>
      </c>
      <c r="P910" s="17" t="str">
        <f t="shared" si="71"/>
        <v>N/A</v>
      </c>
      <c r="Q910" s="13" t="s">
        <v>8322</v>
      </c>
      <c r="R910" t="s">
        <v>8325</v>
      </c>
      <c r="S910" s="18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11" t="s">
        <v>909</v>
      </c>
      <c r="C911" s="3" t="s">
        <v>5018</v>
      </c>
      <c r="D911" s="5">
        <v>16000</v>
      </c>
      <c r="E911" s="7">
        <v>520</v>
      </c>
      <c r="F911" t="s">
        <v>8219</v>
      </c>
      <c r="G911" t="s">
        <v>8222</v>
      </c>
      <c r="H911" t="s">
        <v>8244</v>
      </c>
      <c r="I911" s="9">
        <v>1343016000</v>
      </c>
      <c r="J911" s="9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70"/>
        <v>3.25</v>
      </c>
      <c r="P911" s="17">
        <f t="shared" si="71"/>
        <v>65</v>
      </c>
      <c r="Q911" s="13" t="s">
        <v>8322</v>
      </c>
      <c r="R911" t="s">
        <v>8325</v>
      </c>
      <c r="S911" s="18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11" t="s">
        <v>910</v>
      </c>
      <c r="C912" s="3" t="s">
        <v>5019</v>
      </c>
      <c r="D912" s="5">
        <v>550</v>
      </c>
      <c r="E912" s="7">
        <v>123</v>
      </c>
      <c r="F912" t="s">
        <v>8219</v>
      </c>
      <c r="G912" t="s">
        <v>8223</v>
      </c>
      <c r="H912" t="s">
        <v>8245</v>
      </c>
      <c r="I912" s="9">
        <v>1488546319</v>
      </c>
      <c r="J912" s="9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70"/>
        <v>22.36</v>
      </c>
      <c r="P912" s="17">
        <f t="shared" si="71"/>
        <v>24.6</v>
      </c>
      <c r="Q912" s="13" t="s">
        <v>8322</v>
      </c>
      <c r="R912" t="s">
        <v>8325</v>
      </c>
      <c r="S912" s="18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11" t="s">
        <v>911</v>
      </c>
      <c r="C913" s="3" t="s">
        <v>5020</v>
      </c>
      <c r="D913" s="5">
        <v>100000</v>
      </c>
      <c r="E913" s="7">
        <v>0</v>
      </c>
      <c r="F913" t="s">
        <v>8219</v>
      </c>
      <c r="G913" t="s">
        <v>8222</v>
      </c>
      <c r="H913" t="s">
        <v>8244</v>
      </c>
      <c r="I913" s="9">
        <v>1390522045</v>
      </c>
      <c r="J913" s="9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70"/>
        <v>0</v>
      </c>
      <c r="P913" s="17" t="str">
        <f t="shared" si="71"/>
        <v>N/A</v>
      </c>
      <c r="Q913" s="13" t="s">
        <v>8322</v>
      </c>
      <c r="R913" t="s">
        <v>8325</v>
      </c>
      <c r="S913" s="18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11" t="s">
        <v>912</v>
      </c>
      <c r="C914" s="3" t="s">
        <v>5021</v>
      </c>
      <c r="D914" s="5">
        <v>3500</v>
      </c>
      <c r="E914" s="7">
        <v>30</v>
      </c>
      <c r="F914" t="s">
        <v>8219</v>
      </c>
      <c r="G914" t="s">
        <v>8222</v>
      </c>
      <c r="H914" t="s">
        <v>8244</v>
      </c>
      <c r="I914" s="9">
        <v>1355197047</v>
      </c>
      <c r="J914" s="9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70"/>
        <v>0.86</v>
      </c>
      <c r="P914" s="17">
        <f t="shared" si="71"/>
        <v>15</v>
      </c>
      <c r="Q914" s="13" t="s">
        <v>8322</v>
      </c>
      <c r="R914" t="s">
        <v>8325</v>
      </c>
      <c r="S914" s="18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11" t="s">
        <v>913</v>
      </c>
      <c r="C915" s="3" t="s">
        <v>5022</v>
      </c>
      <c r="D915" s="5">
        <v>30000</v>
      </c>
      <c r="E915" s="7">
        <v>1982</v>
      </c>
      <c r="F915" t="s">
        <v>8219</v>
      </c>
      <c r="G915" t="s">
        <v>8222</v>
      </c>
      <c r="H915" t="s">
        <v>8244</v>
      </c>
      <c r="I915" s="9">
        <v>1336188019</v>
      </c>
      <c r="J915" s="9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70"/>
        <v>6.61</v>
      </c>
      <c r="P915" s="17">
        <f t="shared" si="71"/>
        <v>82.58</v>
      </c>
      <c r="Q915" s="13" t="s">
        <v>8322</v>
      </c>
      <c r="R915" t="s">
        <v>8325</v>
      </c>
      <c r="S915" s="18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11" t="s">
        <v>914</v>
      </c>
      <c r="C916" s="3" t="s">
        <v>5023</v>
      </c>
      <c r="D916" s="5">
        <v>1500</v>
      </c>
      <c r="E916" s="7">
        <v>0</v>
      </c>
      <c r="F916" t="s">
        <v>8219</v>
      </c>
      <c r="G916" t="s">
        <v>8222</v>
      </c>
      <c r="H916" t="s">
        <v>8244</v>
      </c>
      <c r="I916" s="9">
        <v>1345918747</v>
      </c>
      <c r="J916" s="9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70"/>
        <v>0</v>
      </c>
      <c r="P916" s="17" t="str">
        <f t="shared" si="71"/>
        <v>N/A</v>
      </c>
      <c r="Q916" s="13" t="s">
        <v>8322</v>
      </c>
      <c r="R916" t="s">
        <v>8325</v>
      </c>
      <c r="S916" s="18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11" t="s">
        <v>915</v>
      </c>
      <c r="C917" s="3" t="s">
        <v>5024</v>
      </c>
      <c r="D917" s="5">
        <v>6500</v>
      </c>
      <c r="E917" s="7">
        <v>375</v>
      </c>
      <c r="F917" t="s">
        <v>8219</v>
      </c>
      <c r="G917" t="s">
        <v>8222</v>
      </c>
      <c r="H917" t="s">
        <v>8244</v>
      </c>
      <c r="I917" s="9">
        <v>1330577940</v>
      </c>
      <c r="J917" s="9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70"/>
        <v>5.77</v>
      </c>
      <c r="P917" s="17">
        <f t="shared" si="71"/>
        <v>41.67</v>
      </c>
      <c r="Q917" s="13" t="s">
        <v>8322</v>
      </c>
      <c r="R917" t="s">
        <v>8325</v>
      </c>
      <c r="S917" s="18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11" t="s">
        <v>916</v>
      </c>
      <c r="C918" s="3" t="s">
        <v>5025</v>
      </c>
      <c r="D918" s="5">
        <v>3300</v>
      </c>
      <c r="E918" s="7">
        <v>0</v>
      </c>
      <c r="F918" t="s">
        <v>8219</v>
      </c>
      <c r="G918" t="s">
        <v>8222</v>
      </c>
      <c r="H918" t="s">
        <v>8244</v>
      </c>
      <c r="I918" s="9">
        <v>1287723600</v>
      </c>
      <c r="J918" s="9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70"/>
        <v>0</v>
      </c>
      <c r="P918" s="17" t="str">
        <f t="shared" si="71"/>
        <v>N/A</v>
      </c>
      <c r="Q918" s="13" t="s">
        <v>8322</v>
      </c>
      <c r="R918" t="s">
        <v>8325</v>
      </c>
      <c r="S918" s="18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11" t="s">
        <v>917</v>
      </c>
      <c r="C919" s="3" t="s">
        <v>5026</v>
      </c>
      <c r="D919" s="5">
        <v>5000</v>
      </c>
      <c r="E919" s="7">
        <v>30</v>
      </c>
      <c r="F919" t="s">
        <v>8219</v>
      </c>
      <c r="G919" t="s">
        <v>8222</v>
      </c>
      <c r="H919" t="s">
        <v>8244</v>
      </c>
      <c r="I919" s="9">
        <v>1405305000</v>
      </c>
      <c r="J919" s="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70"/>
        <v>0.6</v>
      </c>
      <c r="P919" s="17">
        <f t="shared" si="71"/>
        <v>30</v>
      </c>
      <c r="Q919" s="13" t="s">
        <v>8322</v>
      </c>
      <c r="R919" t="s">
        <v>8325</v>
      </c>
      <c r="S919" s="18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11" t="s">
        <v>918</v>
      </c>
      <c r="C920" s="3" t="s">
        <v>5027</v>
      </c>
      <c r="D920" s="5">
        <v>3900</v>
      </c>
      <c r="E920" s="7">
        <v>196</v>
      </c>
      <c r="F920" t="s">
        <v>8219</v>
      </c>
      <c r="G920" t="s">
        <v>8223</v>
      </c>
      <c r="H920" t="s">
        <v>8245</v>
      </c>
      <c r="I920" s="9">
        <v>1417474761</v>
      </c>
      <c r="J920" s="9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70"/>
        <v>5.03</v>
      </c>
      <c r="P920" s="17">
        <f t="shared" si="71"/>
        <v>19.600000000000001</v>
      </c>
      <c r="Q920" s="13" t="s">
        <v>8322</v>
      </c>
      <c r="R920" t="s">
        <v>8325</v>
      </c>
      <c r="S920" s="18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11" t="s">
        <v>919</v>
      </c>
      <c r="C921" s="3" t="s">
        <v>5028</v>
      </c>
      <c r="D921" s="5">
        <v>20000</v>
      </c>
      <c r="E921" s="7">
        <v>100</v>
      </c>
      <c r="F921" t="s">
        <v>8219</v>
      </c>
      <c r="G921" t="s">
        <v>8222</v>
      </c>
      <c r="H921" t="s">
        <v>8244</v>
      </c>
      <c r="I921" s="9">
        <v>1355930645</v>
      </c>
      <c r="J921" s="9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70"/>
        <v>0.5</v>
      </c>
      <c r="P921" s="17">
        <f t="shared" si="71"/>
        <v>100</v>
      </c>
      <c r="Q921" s="13" t="s">
        <v>8322</v>
      </c>
      <c r="R921" t="s">
        <v>8325</v>
      </c>
      <c r="S921" s="18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11" t="s">
        <v>920</v>
      </c>
      <c r="C922" s="3" t="s">
        <v>5029</v>
      </c>
      <c r="D922" s="5">
        <v>5500</v>
      </c>
      <c r="E922" s="7">
        <v>0</v>
      </c>
      <c r="F922" t="s">
        <v>8219</v>
      </c>
      <c r="G922" t="s">
        <v>8222</v>
      </c>
      <c r="H922" t="s">
        <v>8244</v>
      </c>
      <c r="I922" s="9">
        <v>1384448822</v>
      </c>
      <c r="J922" s="9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70"/>
        <v>0</v>
      </c>
      <c r="P922" s="17" t="str">
        <f t="shared" si="71"/>
        <v>N/A</v>
      </c>
      <c r="Q922" s="13" t="s">
        <v>8322</v>
      </c>
      <c r="R922" t="s">
        <v>8325</v>
      </c>
      <c r="S922" s="18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11" t="s">
        <v>921</v>
      </c>
      <c r="C923" s="3" t="s">
        <v>5030</v>
      </c>
      <c r="D923" s="5">
        <v>15000</v>
      </c>
      <c r="E923" s="7">
        <v>4635</v>
      </c>
      <c r="F923" t="s">
        <v>8219</v>
      </c>
      <c r="G923" t="s">
        <v>8222</v>
      </c>
      <c r="H923" t="s">
        <v>8244</v>
      </c>
      <c r="I923" s="9">
        <v>1323666376</v>
      </c>
      <c r="J923" s="9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70"/>
        <v>30.9</v>
      </c>
      <c r="P923" s="17">
        <f t="shared" si="71"/>
        <v>231.75</v>
      </c>
      <c r="Q923" s="13" t="s">
        <v>8322</v>
      </c>
      <c r="R923" t="s">
        <v>8325</v>
      </c>
      <c r="S923" s="18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11" t="s">
        <v>922</v>
      </c>
      <c r="C924" s="3" t="s">
        <v>5031</v>
      </c>
      <c r="D924" s="5">
        <v>27000</v>
      </c>
      <c r="E924" s="7">
        <v>5680</v>
      </c>
      <c r="F924" t="s">
        <v>8219</v>
      </c>
      <c r="G924" t="s">
        <v>8222</v>
      </c>
      <c r="H924" t="s">
        <v>8244</v>
      </c>
      <c r="I924" s="9">
        <v>1412167393</v>
      </c>
      <c r="J924" s="9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70"/>
        <v>21.04</v>
      </c>
      <c r="P924" s="17">
        <f t="shared" si="71"/>
        <v>189.33</v>
      </c>
      <c r="Q924" s="13" t="s">
        <v>8322</v>
      </c>
      <c r="R924" t="s">
        <v>8325</v>
      </c>
      <c r="S924" s="18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11" t="s">
        <v>923</v>
      </c>
      <c r="C925" s="3" t="s">
        <v>5032</v>
      </c>
      <c r="D925" s="5">
        <v>15000</v>
      </c>
      <c r="E925" s="7">
        <v>330</v>
      </c>
      <c r="F925" t="s">
        <v>8219</v>
      </c>
      <c r="G925" t="s">
        <v>8222</v>
      </c>
      <c r="H925" t="s">
        <v>8244</v>
      </c>
      <c r="I925" s="9">
        <v>1416614523</v>
      </c>
      <c r="J925" s="9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70"/>
        <v>2.2000000000000002</v>
      </c>
      <c r="P925" s="17">
        <f t="shared" si="71"/>
        <v>55</v>
      </c>
      <c r="Q925" s="13" t="s">
        <v>8322</v>
      </c>
      <c r="R925" t="s">
        <v>8325</v>
      </c>
      <c r="S925" s="18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11" t="s">
        <v>924</v>
      </c>
      <c r="C926" s="3" t="s">
        <v>5033</v>
      </c>
      <c r="D926" s="5">
        <v>3000</v>
      </c>
      <c r="E926" s="7">
        <v>327</v>
      </c>
      <c r="F926" t="s">
        <v>8219</v>
      </c>
      <c r="G926" t="s">
        <v>8222</v>
      </c>
      <c r="H926" t="s">
        <v>8244</v>
      </c>
      <c r="I926" s="9">
        <v>1360795069</v>
      </c>
      <c r="J926" s="9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70"/>
        <v>10.9</v>
      </c>
      <c r="P926" s="17">
        <f t="shared" si="71"/>
        <v>21.8</v>
      </c>
      <c r="Q926" s="13" t="s">
        <v>8322</v>
      </c>
      <c r="R926" t="s">
        <v>8325</v>
      </c>
      <c r="S926" s="18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11" t="s">
        <v>925</v>
      </c>
      <c r="C927" s="3" t="s">
        <v>5034</v>
      </c>
      <c r="D927" s="5">
        <v>6000</v>
      </c>
      <c r="E927" s="7">
        <v>160</v>
      </c>
      <c r="F927" t="s">
        <v>8219</v>
      </c>
      <c r="G927" t="s">
        <v>8222</v>
      </c>
      <c r="H927" t="s">
        <v>8244</v>
      </c>
      <c r="I927" s="9">
        <v>1385590111</v>
      </c>
      <c r="J927" s="9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70"/>
        <v>2.67</v>
      </c>
      <c r="P927" s="17">
        <f t="shared" si="71"/>
        <v>32</v>
      </c>
      <c r="Q927" s="13" t="s">
        <v>8322</v>
      </c>
      <c r="R927" t="s">
        <v>8325</v>
      </c>
      <c r="S927" s="18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11" t="s">
        <v>926</v>
      </c>
      <c r="C928" s="3" t="s">
        <v>5035</v>
      </c>
      <c r="D928" s="5">
        <v>7000</v>
      </c>
      <c r="E928" s="7">
        <v>0</v>
      </c>
      <c r="F928" t="s">
        <v>8219</v>
      </c>
      <c r="G928" t="s">
        <v>8222</v>
      </c>
      <c r="H928" t="s">
        <v>8244</v>
      </c>
      <c r="I928" s="9">
        <v>1278628800</v>
      </c>
      <c r="J928" s="9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70"/>
        <v>0</v>
      </c>
      <c r="P928" s="17" t="str">
        <f t="shared" si="71"/>
        <v>N/A</v>
      </c>
      <c r="Q928" s="13" t="s">
        <v>8322</v>
      </c>
      <c r="R928" t="s">
        <v>8325</v>
      </c>
      <c r="S928" s="18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11" t="s">
        <v>927</v>
      </c>
      <c r="C929" s="3" t="s">
        <v>5036</v>
      </c>
      <c r="D929" s="5">
        <v>20000</v>
      </c>
      <c r="E929" s="7">
        <v>0</v>
      </c>
      <c r="F929" t="s">
        <v>8219</v>
      </c>
      <c r="G929" t="s">
        <v>8222</v>
      </c>
      <c r="H929" t="s">
        <v>8244</v>
      </c>
      <c r="I929" s="9">
        <v>1337024695</v>
      </c>
      <c r="J929" s="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70"/>
        <v>0</v>
      </c>
      <c r="P929" s="17" t="str">
        <f t="shared" si="71"/>
        <v>N/A</v>
      </c>
      <c r="Q929" s="13" t="s">
        <v>8322</v>
      </c>
      <c r="R929" t="s">
        <v>8325</v>
      </c>
      <c r="S929" s="18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11" t="s">
        <v>928</v>
      </c>
      <c r="C930" s="3" t="s">
        <v>5037</v>
      </c>
      <c r="D930" s="5">
        <v>14500</v>
      </c>
      <c r="E930" s="7">
        <v>1575</v>
      </c>
      <c r="F930" t="s">
        <v>8219</v>
      </c>
      <c r="G930" t="s">
        <v>8222</v>
      </c>
      <c r="H930" t="s">
        <v>8244</v>
      </c>
      <c r="I930" s="9">
        <v>1353196800</v>
      </c>
      <c r="J930" s="9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70"/>
        <v>10.86</v>
      </c>
      <c r="P930" s="17">
        <f t="shared" si="71"/>
        <v>56.25</v>
      </c>
      <c r="Q930" s="13" t="s">
        <v>8322</v>
      </c>
      <c r="R930" t="s">
        <v>8325</v>
      </c>
      <c r="S930" s="18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11" t="s">
        <v>929</v>
      </c>
      <c r="C931" s="3" t="s">
        <v>5038</v>
      </c>
      <c r="D931" s="5">
        <v>500</v>
      </c>
      <c r="E931" s="7">
        <v>0</v>
      </c>
      <c r="F931" t="s">
        <v>8219</v>
      </c>
      <c r="G931" t="s">
        <v>8222</v>
      </c>
      <c r="H931" t="s">
        <v>8244</v>
      </c>
      <c r="I931" s="9">
        <v>1333946569</v>
      </c>
      <c r="J931" s="9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70"/>
        <v>0</v>
      </c>
      <c r="P931" s="17" t="str">
        <f t="shared" si="71"/>
        <v>N/A</v>
      </c>
      <c r="Q931" s="13" t="s">
        <v>8322</v>
      </c>
      <c r="R931" t="s">
        <v>8325</v>
      </c>
      <c r="S931" s="18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11" t="s">
        <v>930</v>
      </c>
      <c r="C932" s="3" t="s">
        <v>5039</v>
      </c>
      <c r="D932" s="5">
        <v>900</v>
      </c>
      <c r="E932" s="7">
        <v>345</v>
      </c>
      <c r="F932" t="s">
        <v>8219</v>
      </c>
      <c r="G932" t="s">
        <v>8222</v>
      </c>
      <c r="H932" t="s">
        <v>8244</v>
      </c>
      <c r="I932" s="9">
        <v>1277501520</v>
      </c>
      <c r="J932" s="9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70"/>
        <v>38.33</v>
      </c>
      <c r="P932" s="17">
        <f t="shared" si="71"/>
        <v>69</v>
      </c>
      <c r="Q932" s="13" t="s">
        <v>8322</v>
      </c>
      <c r="R932" t="s">
        <v>8325</v>
      </c>
      <c r="S932" s="18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11" t="s">
        <v>931</v>
      </c>
      <c r="C933" s="3" t="s">
        <v>5040</v>
      </c>
      <c r="D933" s="5">
        <v>2000</v>
      </c>
      <c r="E933" s="7">
        <v>131</v>
      </c>
      <c r="F933" t="s">
        <v>8219</v>
      </c>
      <c r="G933" t="s">
        <v>8223</v>
      </c>
      <c r="H933" t="s">
        <v>8245</v>
      </c>
      <c r="I933" s="9">
        <v>1395007200</v>
      </c>
      <c r="J933" s="9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70"/>
        <v>6.55</v>
      </c>
      <c r="P933" s="17">
        <f t="shared" si="71"/>
        <v>18.71</v>
      </c>
      <c r="Q933" s="13" t="s">
        <v>8322</v>
      </c>
      <c r="R933" t="s">
        <v>8325</v>
      </c>
      <c r="S933" s="18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11" t="s">
        <v>932</v>
      </c>
      <c r="C934" s="3" t="s">
        <v>5041</v>
      </c>
      <c r="D934" s="5">
        <v>9500</v>
      </c>
      <c r="E934" s="7">
        <v>1381</v>
      </c>
      <c r="F934" t="s">
        <v>8219</v>
      </c>
      <c r="G934" t="s">
        <v>8222</v>
      </c>
      <c r="H934" t="s">
        <v>8244</v>
      </c>
      <c r="I934" s="9">
        <v>1363990545</v>
      </c>
      <c r="J934" s="9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70"/>
        <v>14.54</v>
      </c>
      <c r="P934" s="17">
        <f t="shared" si="71"/>
        <v>46.03</v>
      </c>
      <c r="Q934" s="13" t="s">
        <v>8322</v>
      </c>
      <c r="R934" t="s">
        <v>8325</v>
      </c>
      <c r="S934" s="18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11" t="s">
        <v>933</v>
      </c>
      <c r="C935" s="3" t="s">
        <v>5042</v>
      </c>
      <c r="D935" s="5">
        <v>2000</v>
      </c>
      <c r="E935" s="7">
        <v>120</v>
      </c>
      <c r="F935" t="s">
        <v>8219</v>
      </c>
      <c r="G935" t="s">
        <v>8222</v>
      </c>
      <c r="H935" t="s">
        <v>8244</v>
      </c>
      <c r="I935" s="9">
        <v>1399867409</v>
      </c>
      <c r="J935" s="9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70"/>
        <v>6</v>
      </c>
      <c r="P935" s="17">
        <f t="shared" si="71"/>
        <v>60</v>
      </c>
      <c r="Q935" s="13" t="s">
        <v>8322</v>
      </c>
      <c r="R935" t="s">
        <v>8325</v>
      </c>
      <c r="S935" s="18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11" t="s">
        <v>934</v>
      </c>
      <c r="C936" s="3" t="s">
        <v>5043</v>
      </c>
      <c r="D936" s="5">
        <v>5000</v>
      </c>
      <c r="E936" s="7">
        <v>1520</v>
      </c>
      <c r="F936" t="s">
        <v>8219</v>
      </c>
      <c r="G936" t="s">
        <v>8227</v>
      </c>
      <c r="H936" t="s">
        <v>8249</v>
      </c>
      <c r="I936" s="9">
        <v>1399183200</v>
      </c>
      <c r="J936" s="9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70"/>
        <v>30.4</v>
      </c>
      <c r="P936" s="17">
        <f t="shared" si="71"/>
        <v>50.67</v>
      </c>
      <c r="Q936" s="13" t="s">
        <v>8322</v>
      </c>
      <c r="R936" t="s">
        <v>8325</v>
      </c>
      <c r="S936" s="18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11" t="s">
        <v>935</v>
      </c>
      <c r="C937" s="3" t="s">
        <v>5044</v>
      </c>
      <c r="D937" s="5">
        <v>3500</v>
      </c>
      <c r="E937" s="7">
        <v>50</v>
      </c>
      <c r="F937" t="s">
        <v>8219</v>
      </c>
      <c r="G937" t="s">
        <v>8222</v>
      </c>
      <c r="H937" t="s">
        <v>8244</v>
      </c>
      <c r="I937" s="9">
        <v>1454054429</v>
      </c>
      <c r="J937" s="9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70"/>
        <v>1.43</v>
      </c>
      <c r="P937" s="17">
        <f t="shared" si="71"/>
        <v>25</v>
      </c>
      <c r="Q937" s="13" t="s">
        <v>8322</v>
      </c>
      <c r="R937" t="s">
        <v>8325</v>
      </c>
      <c r="S937" s="18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11" t="s">
        <v>936</v>
      </c>
      <c r="C938" s="3" t="s">
        <v>5045</v>
      </c>
      <c r="D938" s="5">
        <v>1400</v>
      </c>
      <c r="E938" s="7">
        <v>0</v>
      </c>
      <c r="F938" t="s">
        <v>8219</v>
      </c>
      <c r="G938" t="s">
        <v>8222</v>
      </c>
      <c r="H938" t="s">
        <v>8244</v>
      </c>
      <c r="I938" s="9">
        <v>1326916800</v>
      </c>
      <c r="J938" s="9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70"/>
        <v>0</v>
      </c>
      <c r="P938" s="17" t="str">
        <f t="shared" si="71"/>
        <v>N/A</v>
      </c>
      <c r="Q938" s="13" t="s">
        <v>8322</v>
      </c>
      <c r="R938" t="s">
        <v>8325</v>
      </c>
      <c r="S938" s="18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11" t="s">
        <v>937</v>
      </c>
      <c r="C939" s="3" t="s">
        <v>5046</v>
      </c>
      <c r="D939" s="5">
        <v>3500</v>
      </c>
      <c r="E939" s="7">
        <v>40</v>
      </c>
      <c r="F939" t="s">
        <v>8219</v>
      </c>
      <c r="G939" t="s">
        <v>8222</v>
      </c>
      <c r="H939" t="s">
        <v>8244</v>
      </c>
      <c r="I939" s="9">
        <v>1383509357</v>
      </c>
      <c r="J939" s="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70"/>
        <v>1.1399999999999999</v>
      </c>
      <c r="P939" s="17">
        <f t="shared" si="71"/>
        <v>20</v>
      </c>
      <c r="Q939" s="13" t="s">
        <v>8322</v>
      </c>
      <c r="R939" t="s">
        <v>8325</v>
      </c>
      <c r="S939" s="18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11" t="s">
        <v>938</v>
      </c>
      <c r="C940" s="3" t="s">
        <v>5047</v>
      </c>
      <c r="D940" s="5">
        <v>7000</v>
      </c>
      <c r="E940" s="7">
        <v>25</v>
      </c>
      <c r="F940" t="s">
        <v>8219</v>
      </c>
      <c r="G940" t="s">
        <v>8222</v>
      </c>
      <c r="H940" t="s">
        <v>8244</v>
      </c>
      <c r="I940" s="9">
        <v>1346585448</v>
      </c>
      <c r="J940" s="9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70"/>
        <v>0.36</v>
      </c>
      <c r="P940" s="17">
        <f t="shared" si="71"/>
        <v>25</v>
      </c>
      <c r="Q940" s="13" t="s">
        <v>8322</v>
      </c>
      <c r="R940" t="s">
        <v>8325</v>
      </c>
      <c r="S940" s="18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11" t="s">
        <v>939</v>
      </c>
      <c r="C941" s="3" t="s">
        <v>5048</v>
      </c>
      <c r="D941" s="5">
        <v>2750</v>
      </c>
      <c r="E941" s="7">
        <v>40</v>
      </c>
      <c r="F941" t="s">
        <v>8219</v>
      </c>
      <c r="G941" t="s">
        <v>8222</v>
      </c>
      <c r="H941" t="s">
        <v>8244</v>
      </c>
      <c r="I941" s="9">
        <v>1372622280</v>
      </c>
      <c r="J941" s="9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70"/>
        <v>1.45</v>
      </c>
      <c r="P941" s="17">
        <f t="shared" si="71"/>
        <v>20</v>
      </c>
      <c r="Q941" s="13" t="s">
        <v>8322</v>
      </c>
      <c r="R941" t="s">
        <v>8325</v>
      </c>
      <c r="S941" s="18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11" t="s">
        <v>940</v>
      </c>
      <c r="C942" s="3" t="s">
        <v>5049</v>
      </c>
      <c r="D942" s="5">
        <v>9000</v>
      </c>
      <c r="E942" s="7">
        <v>1544</v>
      </c>
      <c r="F942" t="s">
        <v>8219</v>
      </c>
      <c r="G942" t="s">
        <v>8222</v>
      </c>
      <c r="H942" t="s">
        <v>8244</v>
      </c>
      <c r="I942" s="9">
        <v>1439251926</v>
      </c>
      <c r="J942" s="9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70"/>
        <v>17.16</v>
      </c>
      <c r="P942" s="17">
        <f t="shared" si="71"/>
        <v>110.29</v>
      </c>
      <c r="Q942" s="13" t="s">
        <v>8316</v>
      </c>
      <c r="R942" t="s">
        <v>8318</v>
      </c>
      <c r="S942" s="18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11" t="s">
        <v>941</v>
      </c>
      <c r="C943" s="3" t="s">
        <v>5050</v>
      </c>
      <c r="D943" s="5">
        <v>50000</v>
      </c>
      <c r="E943" s="7">
        <v>1161</v>
      </c>
      <c r="F943" t="s">
        <v>8219</v>
      </c>
      <c r="G943" t="s">
        <v>8222</v>
      </c>
      <c r="H943" t="s">
        <v>8244</v>
      </c>
      <c r="I943" s="9">
        <v>1486693145</v>
      </c>
      <c r="J943" s="9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70"/>
        <v>2.3199999999999998</v>
      </c>
      <c r="P943" s="17">
        <f t="shared" si="71"/>
        <v>37.450000000000003</v>
      </c>
      <c r="Q943" s="13" t="s">
        <v>8316</v>
      </c>
      <c r="R943" t="s">
        <v>8318</v>
      </c>
      <c r="S943" s="18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11" t="s">
        <v>942</v>
      </c>
      <c r="C944" s="3" t="s">
        <v>5051</v>
      </c>
      <c r="D944" s="5">
        <v>7500</v>
      </c>
      <c r="E944" s="7">
        <v>668</v>
      </c>
      <c r="F944" t="s">
        <v>8219</v>
      </c>
      <c r="G944" t="s">
        <v>8222</v>
      </c>
      <c r="H944" t="s">
        <v>8244</v>
      </c>
      <c r="I944" s="9">
        <v>1455826460</v>
      </c>
      <c r="J944" s="9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70"/>
        <v>8.91</v>
      </c>
      <c r="P944" s="17">
        <f t="shared" si="71"/>
        <v>41.75</v>
      </c>
      <c r="Q944" s="13" t="s">
        <v>8316</v>
      </c>
      <c r="R944" t="s">
        <v>8318</v>
      </c>
      <c r="S944" s="18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11" t="s">
        <v>943</v>
      </c>
      <c r="C945" s="3" t="s">
        <v>5052</v>
      </c>
      <c r="D945" s="5">
        <v>3000</v>
      </c>
      <c r="E945" s="7">
        <v>289</v>
      </c>
      <c r="F945" t="s">
        <v>8219</v>
      </c>
      <c r="G945" t="s">
        <v>8222</v>
      </c>
      <c r="H945" t="s">
        <v>8244</v>
      </c>
      <c r="I945" s="9">
        <v>1480438905</v>
      </c>
      <c r="J945" s="9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70"/>
        <v>9.6300000000000008</v>
      </c>
      <c r="P945" s="17">
        <f t="shared" si="71"/>
        <v>24.08</v>
      </c>
      <c r="Q945" s="13" t="s">
        <v>8316</v>
      </c>
      <c r="R945" t="s">
        <v>8318</v>
      </c>
      <c r="S945" s="18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11" t="s">
        <v>944</v>
      </c>
      <c r="C946" s="3" t="s">
        <v>5053</v>
      </c>
      <c r="D946" s="5">
        <v>50000</v>
      </c>
      <c r="E946" s="7">
        <v>6663</v>
      </c>
      <c r="F946" t="s">
        <v>8219</v>
      </c>
      <c r="G946" t="s">
        <v>8222</v>
      </c>
      <c r="H946" t="s">
        <v>8244</v>
      </c>
      <c r="I946" s="9">
        <v>1460988000</v>
      </c>
      <c r="J946" s="9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70"/>
        <v>13.33</v>
      </c>
      <c r="P946" s="17">
        <f t="shared" si="71"/>
        <v>69.41</v>
      </c>
      <c r="Q946" s="13" t="s">
        <v>8316</v>
      </c>
      <c r="R946" t="s">
        <v>8318</v>
      </c>
      <c r="S946" s="18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11" t="s">
        <v>945</v>
      </c>
      <c r="C947" s="3" t="s">
        <v>5054</v>
      </c>
      <c r="D947" s="5">
        <v>100000</v>
      </c>
      <c r="E947" s="7">
        <v>2484</v>
      </c>
      <c r="F947" t="s">
        <v>8219</v>
      </c>
      <c r="G947" t="s">
        <v>8228</v>
      </c>
      <c r="H947" t="s">
        <v>8247</v>
      </c>
      <c r="I947" s="9">
        <v>1487462340</v>
      </c>
      <c r="J947" s="9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70"/>
        <v>2.48</v>
      </c>
      <c r="P947" s="17">
        <f t="shared" si="71"/>
        <v>155.25</v>
      </c>
      <c r="Q947" s="13" t="s">
        <v>8316</v>
      </c>
      <c r="R947" t="s">
        <v>8318</v>
      </c>
      <c r="S947" s="18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11" t="s">
        <v>946</v>
      </c>
      <c r="C948" s="3" t="s">
        <v>5055</v>
      </c>
      <c r="D948" s="5">
        <v>15000</v>
      </c>
      <c r="E948" s="7">
        <v>286</v>
      </c>
      <c r="F948" t="s">
        <v>8219</v>
      </c>
      <c r="G948" t="s">
        <v>8222</v>
      </c>
      <c r="H948" t="s">
        <v>8244</v>
      </c>
      <c r="I948" s="9">
        <v>1473444048</v>
      </c>
      <c r="J948" s="9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70"/>
        <v>1.91</v>
      </c>
      <c r="P948" s="17">
        <f t="shared" si="71"/>
        <v>57.2</v>
      </c>
      <c r="Q948" s="13" t="s">
        <v>8316</v>
      </c>
      <c r="R948" t="s">
        <v>8318</v>
      </c>
      <c r="S948" s="18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11" t="s">
        <v>947</v>
      </c>
      <c r="C949" s="3" t="s">
        <v>5056</v>
      </c>
      <c r="D949" s="5">
        <v>850</v>
      </c>
      <c r="E949" s="7">
        <v>0</v>
      </c>
      <c r="F949" t="s">
        <v>8219</v>
      </c>
      <c r="G949" t="s">
        <v>8222</v>
      </c>
      <c r="H949" t="s">
        <v>8244</v>
      </c>
      <c r="I949" s="9">
        <v>1467312306</v>
      </c>
      <c r="J949" s="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70"/>
        <v>0</v>
      </c>
      <c r="P949" s="17" t="str">
        <f t="shared" si="71"/>
        <v>N/A</v>
      </c>
      <c r="Q949" s="13" t="s">
        <v>8316</v>
      </c>
      <c r="R949" t="s">
        <v>8318</v>
      </c>
      <c r="S949" s="18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11" t="s">
        <v>948</v>
      </c>
      <c r="C950" s="3" t="s">
        <v>5057</v>
      </c>
      <c r="D950" s="5">
        <v>4000</v>
      </c>
      <c r="E950" s="7">
        <v>480</v>
      </c>
      <c r="F950" t="s">
        <v>8219</v>
      </c>
      <c r="G950" t="s">
        <v>8231</v>
      </c>
      <c r="H950" t="s">
        <v>8247</v>
      </c>
      <c r="I950" s="9">
        <v>1457812364</v>
      </c>
      <c r="J950" s="9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70"/>
        <v>12</v>
      </c>
      <c r="P950" s="17">
        <f t="shared" si="71"/>
        <v>60</v>
      </c>
      <c r="Q950" s="13" t="s">
        <v>8316</v>
      </c>
      <c r="R950" t="s">
        <v>8318</v>
      </c>
      <c r="S950" s="18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11" t="s">
        <v>949</v>
      </c>
      <c r="C951" s="3" t="s">
        <v>5058</v>
      </c>
      <c r="D951" s="5">
        <v>20000</v>
      </c>
      <c r="E951" s="7">
        <v>273</v>
      </c>
      <c r="F951" t="s">
        <v>8219</v>
      </c>
      <c r="G951" t="s">
        <v>8234</v>
      </c>
      <c r="H951" t="s">
        <v>8247</v>
      </c>
      <c r="I951" s="9">
        <v>1456016576</v>
      </c>
      <c r="J951" s="9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70"/>
        <v>1.37</v>
      </c>
      <c r="P951" s="17">
        <f t="shared" si="71"/>
        <v>39</v>
      </c>
      <c r="Q951" s="13" t="s">
        <v>8316</v>
      </c>
      <c r="R951" t="s">
        <v>8318</v>
      </c>
      <c r="S951" s="18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11" t="s">
        <v>950</v>
      </c>
      <c r="C952" s="3" t="s">
        <v>5059</v>
      </c>
      <c r="D952" s="5">
        <v>5000</v>
      </c>
      <c r="E952" s="7">
        <v>1402</v>
      </c>
      <c r="F952" t="s">
        <v>8219</v>
      </c>
      <c r="G952" t="s">
        <v>8227</v>
      </c>
      <c r="H952" t="s">
        <v>8249</v>
      </c>
      <c r="I952" s="9">
        <v>1453053661</v>
      </c>
      <c r="J952" s="9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70"/>
        <v>28.04</v>
      </c>
      <c r="P952" s="17">
        <f t="shared" si="71"/>
        <v>58.42</v>
      </c>
      <c r="Q952" s="13" t="s">
        <v>8316</v>
      </c>
      <c r="R952" t="s">
        <v>8318</v>
      </c>
      <c r="S952" s="18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11" t="s">
        <v>951</v>
      </c>
      <c r="C953" s="3" t="s">
        <v>5060</v>
      </c>
      <c r="D953" s="5">
        <v>50000</v>
      </c>
      <c r="E953" s="7">
        <v>19195</v>
      </c>
      <c r="F953" t="s">
        <v>8219</v>
      </c>
      <c r="G953" t="s">
        <v>8222</v>
      </c>
      <c r="H953" t="s">
        <v>8244</v>
      </c>
      <c r="I953" s="9">
        <v>1465054872</v>
      </c>
      <c r="J953" s="9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70"/>
        <v>38.39</v>
      </c>
      <c r="P953" s="17">
        <f t="shared" si="71"/>
        <v>158.63999999999999</v>
      </c>
      <c r="Q953" s="13" t="s">
        <v>8316</v>
      </c>
      <c r="R953" t="s">
        <v>8318</v>
      </c>
      <c r="S953" s="18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11" t="s">
        <v>952</v>
      </c>
      <c r="C954" s="3" t="s">
        <v>5061</v>
      </c>
      <c r="D954" s="5">
        <v>49000</v>
      </c>
      <c r="E954" s="7">
        <v>19572</v>
      </c>
      <c r="F954" t="s">
        <v>8219</v>
      </c>
      <c r="G954" t="s">
        <v>8222</v>
      </c>
      <c r="H954" t="s">
        <v>8244</v>
      </c>
      <c r="I954" s="9">
        <v>1479483812</v>
      </c>
      <c r="J954" s="9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70"/>
        <v>39.94</v>
      </c>
      <c r="P954" s="17">
        <f t="shared" si="71"/>
        <v>99.86</v>
      </c>
      <c r="Q954" s="13" t="s">
        <v>8316</v>
      </c>
      <c r="R954" t="s">
        <v>8318</v>
      </c>
      <c r="S954" s="18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11" t="s">
        <v>953</v>
      </c>
      <c r="C955" s="3" t="s">
        <v>5062</v>
      </c>
      <c r="D955" s="5">
        <v>15000</v>
      </c>
      <c r="E955" s="7">
        <v>126</v>
      </c>
      <c r="F955" t="s">
        <v>8219</v>
      </c>
      <c r="G955" t="s">
        <v>8222</v>
      </c>
      <c r="H955" t="s">
        <v>8244</v>
      </c>
      <c r="I955" s="9">
        <v>1422158199</v>
      </c>
      <c r="J955" s="9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70"/>
        <v>0.84</v>
      </c>
      <c r="P955" s="17">
        <f t="shared" si="71"/>
        <v>25.2</v>
      </c>
      <c r="Q955" s="13" t="s">
        <v>8316</v>
      </c>
      <c r="R955" t="s">
        <v>8318</v>
      </c>
      <c r="S955" s="18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11" t="s">
        <v>954</v>
      </c>
      <c r="C956" s="3" t="s">
        <v>5063</v>
      </c>
      <c r="D956" s="5">
        <v>15000</v>
      </c>
      <c r="E956" s="7">
        <v>6511</v>
      </c>
      <c r="F956" t="s">
        <v>8219</v>
      </c>
      <c r="G956" t="s">
        <v>8222</v>
      </c>
      <c r="H956" t="s">
        <v>8244</v>
      </c>
      <c r="I956" s="9">
        <v>1440100839</v>
      </c>
      <c r="J956" s="9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70"/>
        <v>43.41</v>
      </c>
      <c r="P956" s="17">
        <f t="shared" si="71"/>
        <v>89.19</v>
      </c>
      <c r="Q956" s="13" t="s">
        <v>8316</v>
      </c>
      <c r="R956" t="s">
        <v>8318</v>
      </c>
      <c r="S956" s="18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11" t="s">
        <v>955</v>
      </c>
      <c r="C957" s="3" t="s">
        <v>5064</v>
      </c>
      <c r="D957" s="5">
        <v>300000</v>
      </c>
      <c r="E957" s="7">
        <v>16984</v>
      </c>
      <c r="F957" t="s">
        <v>8219</v>
      </c>
      <c r="G957" t="s">
        <v>8222</v>
      </c>
      <c r="H957" t="s">
        <v>8244</v>
      </c>
      <c r="I957" s="9">
        <v>1473750300</v>
      </c>
      <c r="J957" s="9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70"/>
        <v>5.66</v>
      </c>
      <c r="P957" s="17">
        <f t="shared" si="71"/>
        <v>182.62</v>
      </c>
      <c r="Q957" s="13" t="s">
        <v>8316</v>
      </c>
      <c r="R957" t="s">
        <v>8318</v>
      </c>
      <c r="S957" s="18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11" t="s">
        <v>956</v>
      </c>
      <c r="C958" s="3" t="s">
        <v>5065</v>
      </c>
      <c r="D958" s="5">
        <v>50000</v>
      </c>
      <c r="E958" s="7">
        <v>861</v>
      </c>
      <c r="F958" t="s">
        <v>8219</v>
      </c>
      <c r="G958" t="s">
        <v>8222</v>
      </c>
      <c r="H958" t="s">
        <v>8244</v>
      </c>
      <c r="I958" s="9">
        <v>1430081759</v>
      </c>
      <c r="J958" s="9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70"/>
        <v>1.72</v>
      </c>
      <c r="P958" s="17">
        <f t="shared" si="71"/>
        <v>50.65</v>
      </c>
      <c r="Q958" s="13" t="s">
        <v>8316</v>
      </c>
      <c r="R958" t="s">
        <v>8318</v>
      </c>
      <c r="S958" s="18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11" t="s">
        <v>957</v>
      </c>
      <c r="C959" s="3" t="s">
        <v>5066</v>
      </c>
      <c r="D959" s="5">
        <v>12000</v>
      </c>
      <c r="E959" s="7">
        <v>233</v>
      </c>
      <c r="F959" t="s">
        <v>8219</v>
      </c>
      <c r="G959" t="s">
        <v>8222</v>
      </c>
      <c r="H959" t="s">
        <v>8244</v>
      </c>
      <c r="I959" s="9">
        <v>1479392133</v>
      </c>
      <c r="J959" s="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70"/>
        <v>1.94</v>
      </c>
      <c r="P959" s="17">
        <f t="shared" si="71"/>
        <v>33.29</v>
      </c>
      <c r="Q959" s="13" t="s">
        <v>8316</v>
      </c>
      <c r="R959" t="s">
        <v>8318</v>
      </c>
      <c r="S959" s="18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11" t="s">
        <v>958</v>
      </c>
      <c r="C960" s="3" t="s">
        <v>5067</v>
      </c>
      <c r="D960" s="5">
        <v>7777</v>
      </c>
      <c r="E960" s="7">
        <v>881</v>
      </c>
      <c r="F960" t="s">
        <v>8219</v>
      </c>
      <c r="G960" t="s">
        <v>8222</v>
      </c>
      <c r="H960" t="s">
        <v>8244</v>
      </c>
      <c r="I960" s="9">
        <v>1428641940</v>
      </c>
      <c r="J960" s="9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70"/>
        <v>11.33</v>
      </c>
      <c r="P960" s="17">
        <f t="shared" si="71"/>
        <v>51.82</v>
      </c>
      <c r="Q960" s="13" t="s">
        <v>8316</v>
      </c>
      <c r="R960" t="s">
        <v>8318</v>
      </c>
      <c r="S960" s="18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11" t="s">
        <v>959</v>
      </c>
      <c r="C961" s="3" t="s">
        <v>5068</v>
      </c>
      <c r="D961" s="5">
        <v>50000</v>
      </c>
      <c r="E961" s="7">
        <v>19430</v>
      </c>
      <c r="F961" t="s">
        <v>8219</v>
      </c>
      <c r="G961" t="s">
        <v>8222</v>
      </c>
      <c r="H961" t="s">
        <v>8244</v>
      </c>
      <c r="I961" s="9">
        <v>1421640665</v>
      </c>
      <c r="J961" s="9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70"/>
        <v>38.86</v>
      </c>
      <c r="P961" s="17">
        <f t="shared" si="71"/>
        <v>113.63</v>
      </c>
      <c r="Q961" s="13" t="s">
        <v>8316</v>
      </c>
      <c r="R961" t="s">
        <v>8318</v>
      </c>
      <c r="S961" s="18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11" t="s">
        <v>960</v>
      </c>
      <c r="C962" s="3" t="s">
        <v>5069</v>
      </c>
      <c r="D962" s="5">
        <v>55650</v>
      </c>
      <c r="E962" s="7">
        <v>25655</v>
      </c>
      <c r="F962" t="s">
        <v>8219</v>
      </c>
      <c r="G962" t="s">
        <v>8222</v>
      </c>
      <c r="H962" t="s">
        <v>8244</v>
      </c>
      <c r="I962" s="9">
        <v>1489500155</v>
      </c>
      <c r="J962" s="9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si="70"/>
        <v>46.1</v>
      </c>
      <c r="P962" s="17">
        <f t="shared" si="71"/>
        <v>136.46</v>
      </c>
      <c r="Q962" s="13" t="s">
        <v>8316</v>
      </c>
      <c r="R962" t="s">
        <v>8318</v>
      </c>
      <c r="S962" s="18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11" t="s">
        <v>961</v>
      </c>
      <c r="C963" s="3" t="s">
        <v>5070</v>
      </c>
      <c r="D963" s="5">
        <v>95000</v>
      </c>
      <c r="E963" s="7">
        <v>40079</v>
      </c>
      <c r="F963" t="s">
        <v>8219</v>
      </c>
      <c r="G963" t="s">
        <v>8222</v>
      </c>
      <c r="H963" t="s">
        <v>8244</v>
      </c>
      <c r="I963" s="9">
        <v>1487617200</v>
      </c>
      <c r="J963" s="9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ref="O963:O1026" si="75">IFERROR(ROUND(E963/D963*100,2),0)</f>
        <v>42.19</v>
      </c>
      <c r="P963" s="17">
        <f t="shared" ref="P963:P1026" si="76">IFERROR(ROUND(E963/L963,2),"N/A")</f>
        <v>364.35</v>
      </c>
      <c r="Q963" s="13" t="s">
        <v>8316</v>
      </c>
      <c r="R963" t="s">
        <v>8318</v>
      </c>
      <c r="S963" s="18">
        <f t="shared" ref="S963:S1026" si="77">(((J963/60)/60)/24)+DATE(1970,1,1)</f>
        <v>42740.693692129629</v>
      </c>
      <c r="T963" s="1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11" t="s">
        <v>962</v>
      </c>
      <c r="C964" s="3" t="s">
        <v>5071</v>
      </c>
      <c r="D964" s="5">
        <v>2500</v>
      </c>
      <c r="E964" s="7">
        <v>712</v>
      </c>
      <c r="F964" t="s">
        <v>8219</v>
      </c>
      <c r="G964" t="s">
        <v>8222</v>
      </c>
      <c r="H964" t="s">
        <v>8244</v>
      </c>
      <c r="I964" s="9">
        <v>1455210353</v>
      </c>
      <c r="J964" s="9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75"/>
        <v>28.48</v>
      </c>
      <c r="P964" s="17">
        <f t="shared" si="76"/>
        <v>19.239999999999998</v>
      </c>
      <c r="Q964" s="13" t="s">
        <v>8316</v>
      </c>
      <c r="R964" t="s">
        <v>8318</v>
      </c>
      <c r="S964" s="18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11" t="s">
        <v>963</v>
      </c>
      <c r="C965" s="3" t="s">
        <v>5072</v>
      </c>
      <c r="D965" s="5">
        <v>35000</v>
      </c>
      <c r="E965" s="7">
        <v>377</v>
      </c>
      <c r="F965" t="s">
        <v>8219</v>
      </c>
      <c r="G965" t="s">
        <v>8222</v>
      </c>
      <c r="H965" t="s">
        <v>8244</v>
      </c>
      <c r="I965" s="9">
        <v>1476717319</v>
      </c>
      <c r="J965" s="9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75"/>
        <v>1.08</v>
      </c>
      <c r="P965" s="17">
        <f t="shared" si="76"/>
        <v>41.89</v>
      </c>
      <c r="Q965" s="13" t="s">
        <v>8316</v>
      </c>
      <c r="R965" t="s">
        <v>8318</v>
      </c>
      <c r="S965" s="18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11" t="s">
        <v>964</v>
      </c>
      <c r="C966" s="3" t="s">
        <v>5073</v>
      </c>
      <c r="D966" s="5">
        <v>110000</v>
      </c>
      <c r="E966" s="7">
        <v>879</v>
      </c>
      <c r="F966" t="s">
        <v>8219</v>
      </c>
      <c r="G966" t="s">
        <v>8227</v>
      </c>
      <c r="H966" t="s">
        <v>8249</v>
      </c>
      <c r="I966" s="9">
        <v>1441119919</v>
      </c>
      <c r="J966" s="9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75"/>
        <v>0.8</v>
      </c>
      <c r="P966" s="17">
        <f t="shared" si="76"/>
        <v>30.31</v>
      </c>
      <c r="Q966" s="13" t="s">
        <v>8316</v>
      </c>
      <c r="R966" t="s">
        <v>8318</v>
      </c>
      <c r="S966" s="18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11" t="s">
        <v>965</v>
      </c>
      <c r="C967" s="3" t="s">
        <v>5074</v>
      </c>
      <c r="D967" s="5">
        <v>25000</v>
      </c>
      <c r="E967" s="7">
        <v>298</v>
      </c>
      <c r="F967" t="s">
        <v>8219</v>
      </c>
      <c r="G967" t="s">
        <v>8222</v>
      </c>
      <c r="H967" t="s">
        <v>8244</v>
      </c>
      <c r="I967" s="9">
        <v>1477454340</v>
      </c>
      <c r="J967" s="9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75"/>
        <v>1.19</v>
      </c>
      <c r="P967" s="17">
        <f t="shared" si="76"/>
        <v>49.67</v>
      </c>
      <c r="Q967" s="13" t="s">
        <v>8316</v>
      </c>
      <c r="R967" t="s">
        <v>8318</v>
      </c>
      <c r="S967" s="18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11" t="s">
        <v>966</v>
      </c>
      <c r="C968" s="3" t="s">
        <v>5075</v>
      </c>
      <c r="D968" s="5">
        <v>12000</v>
      </c>
      <c r="E968" s="7">
        <v>1776</v>
      </c>
      <c r="F968" t="s">
        <v>8219</v>
      </c>
      <c r="G968" t="s">
        <v>8222</v>
      </c>
      <c r="H968" t="s">
        <v>8244</v>
      </c>
      <c r="I968" s="9">
        <v>1475766932</v>
      </c>
      <c r="J968" s="9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75"/>
        <v>14.8</v>
      </c>
      <c r="P968" s="17">
        <f t="shared" si="76"/>
        <v>59.2</v>
      </c>
      <c r="Q968" s="13" t="s">
        <v>8316</v>
      </c>
      <c r="R968" t="s">
        <v>8318</v>
      </c>
      <c r="S968" s="18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11" t="s">
        <v>967</v>
      </c>
      <c r="C969" s="3" t="s">
        <v>5076</v>
      </c>
      <c r="D969" s="5">
        <v>20000</v>
      </c>
      <c r="E969" s="7">
        <v>3562</v>
      </c>
      <c r="F969" t="s">
        <v>8219</v>
      </c>
      <c r="G969" t="s">
        <v>8222</v>
      </c>
      <c r="H969" t="s">
        <v>8244</v>
      </c>
      <c r="I969" s="9">
        <v>1461301574</v>
      </c>
      <c r="J969" s="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75"/>
        <v>17.809999999999999</v>
      </c>
      <c r="P969" s="17">
        <f t="shared" si="76"/>
        <v>43.98</v>
      </c>
      <c r="Q969" s="13" t="s">
        <v>8316</v>
      </c>
      <c r="R969" t="s">
        <v>8318</v>
      </c>
      <c r="S969" s="18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11" t="s">
        <v>968</v>
      </c>
      <c r="C970" s="3" t="s">
        <v>5077</v>
      </c>
      <c r="D970" s="5">
        <v>8000</v>
      </c>
      <c r="E970" s="7">
        <v>106</v>
      </c>
      <c r="F970" t="s">
        <v>8219</v>
      </c>
      <c r="G970" t="s">
        <v>8222</v>
      </c>
      <c r="H970" t="s">
        <v>8244</v>
      </c>
      <c r="I970" s="9">
        <v>1408134034</v>
      </c>
      <c r="J970" s="9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75"/>
        <v>1.33</v>
      </c>
      <c r="P970" s="17">
        <f t="shared" si="76"/>
        <v>26.5</v>
      </c>
      <c r="Q970" s="13" t="s">
        <v>8316</v>
      </c>
      <c r="R970" t="s">
        <v>8318</v>
      </c>
      <c r="S970" s="18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11" t="s">
        <v>969</v>
      </c>
      <c r="C971" s="3" t="s">
        <v>5078</v>
      </c>
      <c r="D971" s="5">
        <v>30000</v>
      </c>
      <c r="E971" s="7">
        <v>14000</v>
      </c>
      <c r="F971" t="s">
        <v>8219</v>
      </c>
      <c r="G971" t="s">
        <v>8236</v>
      </c>
      <c r="H971" t="s">
        <v>8254</v>
      </c>
      <c r="I971" s="9">
        <v>1486624607</v>
      </c>
      <c r="J971" s="9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75"/>
        <v>46.67</v>
      </c>
      <c r="P971" s="17">
        <f t="shared" si="76"/>
        <v>1272.73</v>
      </c>
      <c r="Q971" s="13" t="s">
        <v>8316</v>
      </c>
      <c r="R971" t="s">
        <v>8318</v>
      </c>
      <c r="S971" s="18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11" t="s">
        <v>970</v>
      </c>
      <c r="C972" s="3" t="s">
        <v>5079</v>
      </c>
      <c r="D972" s="5">
        <v>5000</v>
      </c>
      <c r="E972" s="7">
        <v>2296</v>
      </c>
      <c r="F972" t="s">
        <v>8219</v>
      </c>
      <c r="G972" t="s">
        <v>8227</v>
      </c>
      <c r="H972" t="s">
        <v>8249</v>
      </c>
      <c r="I972" s="9">
        <v>1485147540</v>
      </c>
      <c r="J972" s="9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75"/>
        <v>45.92</v>
      </c>
      <c r="P972" s="17">
        <f t="shared" si="76"/>
        <v>164</v>
      </c>
      <c r="Q972" s="13" t="s">
        <v>8316</v>
      </c>
      <c r="R972" t="s">
        <v>8318</v>
      </c>
      <c r="S972" s="18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11" t="s">
        <v>971</v>
      </c>
      <c r="C973" s="3" t="s">
        <v>5080</v>
      </c>
      <c r="D973" s="5">
        <v>100000</v>
      </c>
      <c r="E973" s="7">
        <v>226</v>
      </c>
      <c r="F973" t="s">
        <v>8219</v>
      </c>
      <c r="G973" t="s">
        <v>8222</v>
      </c>
      <c r="H973" t="s">
        <v>8244</v>
      </c>
      <c r="I973" s="9">
        <v>1433178060</v>
      </c>
      <c r="J973" s="9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75"/>
        <v>0.23</v>
      </c>
      <c r="P973" s="17">
        <f t="shared" si="76"/>
        <v>45.2</v>
      </c>
      <c r="Q973" s="13" t="s">
        <v>8316</v>
      </c>
      <c r="R973" t="s">
        <v>8318</v>
      </c>
      <c r="S973" s="18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11" t="s">
        <v>972</v>
      </c>
      <c r="C974" s="3" t="s">
        <v>5081</v>
      </c>
      <c r="D974" s="5">
        <v>20000</v>
      </c>
      <c r="E974" s="7">
        <v>6925</v>
      </c>
      <c r="F974" t="s">
        <v>8219</v>
      </c>
      <c r="G974" t="s">
        <v>8222</v>
      </c>
      <c r="H974" t="s">
        <v>8244</v>
      </c>
      <c r="I974" s="9">
        <v>1409813940</v>
      </c>
      <c r="J974" s="9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75"/>
        <v>34.630000000000003</v>
      </c>
      <c r="P974" s="17">
        <f t="shared" si="76"/>
        <v>153.88999999999999</v>
      </c>
      <c r="Q974" s="13" t="s">
        <v>8316</v>
      </c>
      <c r="R974" t="s">
        <v>8318</v>
      </c>
      <c r="S974" s="18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11" t="s">
        <v>973</v>
      </c>
      <c r="C975" s="3" t="s">
        <v>5082</v>
      </c>
      <c r="D975" s="5">
        <v>20000</v>
      </c>
      <c r="E975" s="7">
        <v>411</v>
      </c>
      <c r="F975" t="s">
        <v>8219</v>
      </c>
      <c r="G975" t="s">
        <v>8222</v>
      </c>
      <c r="H975" t="s">
        <v>8244</v>
      </c>
      <c r="I975" s="9">
        <v>1447032093</v>
      </c>
      <c r="J975" s="9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75"/>
        <v>2.06</v>
      </c>
      <c r="P975" s="17">
        <f t="shared" si="76"/>
        <v>51.38</v>
      </c>
      <c r="Q975" s="13" t="s">
        <v>8316</v>
      </c>
      <c r="R975" t="s">
        <v>8318</v>
      </c>
      <c r="S975" s="18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11" t="s">
        <v>974</v>
      </c>
      <c r="C976" s="3" t="s">
        <v>5083</v>
      </c>
      <c r="D976" s="5">
        <v>50000</v>
      </c>
      <c r="E976" s="7">
        <v>280</v>
      </c>
      <c r="F976" t="s">
        <v>8219</v>
      </c>
      <c r="G976" t="s">
        <v>8222</v>
      </c>
      <c r="H976" t="s">
        <v>8244</v>
      </c>
      <c r="I976" s="9">
        <v>1458925156</v>
      </c>
      <c r="J976" s="9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75"/>
        <v>0.56000000000000005</v>
      </c>
      <c r="P976" s="17">
        <f t="shared" si="76"/>
        <v>93.33</v>
      </c>
      <c r="Q976" s="13" t="s">
        <v>8316</v>
      </c>
      <c r="R976" t="s">
        <v>8318</v>
      </c>
      <c r="S976" s="18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11" t="s">
        <v>975</v>
      </c>
      <c r="C977" s="3" t="s">
        <v>5084</v>
      </c>
      <c r="D977" s="5">
        <v>100000</v>
      </c>
      <c r="E977" s="7">
        <v>2607</v>
      </c>
      <c r="F977" t="s">
        <v>8219</v>
      </c>
      <c r="G977" t="s">
        <v>8222</v>
      </c>
      <c r="H977" t="s">
        <v>8244</v>
      </c>
      <c r="I977" s="9">
        <v>1467132185</v>
      </c>
      <c r="J977" s="9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75"/>
        <v>2.61</v>
      </c>
      <c r="P977" s="17">
        <f t="shared" si="76"/>
        <v>108.63</v>
      </c>
      <c r="Q977" s="13" t="s">
        <v>8316</v>
      </c>
      <c r="R977" t="s">
        <v>8318</v>
      </c>
      <c r="S977" s="18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11" t="s">
        <v>976</v>
      </c>
      <c r="C978" s="3" t="s">
        <v>5085</v>
      </c>
      <c r="D978" s="5">
        <v>150000</v>
      </c>
      <c r="E978" s="7">
        <v>2889</v>
      </c>
      <c r="F978" t="s">
        <v>8219</v>
      </c>
      <c r="G978" t="s">
        <v>8224</v>
      </c>
      <c r="H978" t="s">
        <v>8246</v>
      </c>
      <c r="I978" s="9">
        <v>1439515497</v>
      </c>
      <c r="J978" s="9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75"/>
        <v>1.93</v>
      </c>
      <c r="P978" s="17">
        <f t="shared" si="76"/>
        <v>160.5</v>
      </c>
      <c r="Q978" s="13" t="s">
        <v>8316</v>
      </c>
      <c r="R978" t="s">
        <v>8318</v>
      </c>
      <c r="S978" s="18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11" t="s">
        <v>977</v>
      </c>
      <c r="C979" s="3" t="s">
        <v>5086</v>
      </c>
      <c r="D979" s="5">
        <v>2700</v>
      </c>
      <c r="E979" s="7">
        <v>909</v>
      </c>
      <c r="F979" t="s">
        <v>8219</v>
      </c>
      <c r="G979" t="s">
        <v>8237</v>
      </c>
      <c r="H979" t="s">
        <v>8247</v>
      </c>
      <c r="I979" s="9">
        <v>1456094197</v>
      </c>
      <c r="J979" s="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75"/>
        <v>33.67</v>
      </c>
      <c r="P979" s="17">
        <f t="shared" si="76"/>
        <v>75.75</v>
      </c>
      <c r="Q979" s="13" t="s">
        <v>8316</v>
      </c>
      <c r="R979" t="s">
        <v>8318</v>
      </c>
      <c r="S979" s="18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11" t="s">
        <v>978</v>
      </c>
      <c r="C980" s="3" t="s">
        <v>5087</v>
      </c>
      <c r="D980" s="5">
        <v>172889</v>
      </c>
      <c r="E980" s="7">
        <v>97273</v>
      </c>
      <c r="F980" t="s">
        <v>8219</v>
      </c>
      <c r="G980" t="s">
        <v>8233</v>
      </c>
      <c r="H980" t="s">
        <v>8253</v>
      </c>
      <c r="I980" s="9">
        <v>1456385101</v>
      </c>
      <c r="J980" s="9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75"/>
        <v>56.26</v>
      </c>
      <c r="P980" s="17">
        <f t="shared" si="76"/>
        <v>790.84</v>
      </c>
      <c r="Q980" s="13" t="s">
        <v>8316</v>
      </c>
      <c r="R980" t="s">
        <v>8318</v>
      </c>
      <c r="S980" s="18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11" t="s">
        <v>979</v>
      </c>
      <c r="C981" s="3" t="s">
        <v>5088</v>
      </c>
      <c r="D981" s="5">
        <v>35000</v>
      </c>
      <c r="E981" s="7">
        <v>28986.16</v>
      </c>
      <c r="F981" t="s">
        <v>8219</v>
      </c>
      <c r="G981" t="s">
        <v>8222</v>
      </c>
      <c r="H981" t="s">
        <v>8244</v>
      </c>
      <c r="I981" s="9">
        <v>1466449140</v>
      </c>
      <c r="J981" s="9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75"/>
        <v>82.82</v>
      </c>
      <c r="P981" s="17">
        <f t="shared" si="76"/>
        <v>301.94</v>
      </c>
      <c r="Q981" s="13" t="s">
        <v>8316</v>
      </c>
      <c r="R981" t="s">
        <v>8318</v>
      </c>
      <c r="S981" s="18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11" t="s">
        <v>980</v>
      </c>
      <c r="C982" s="3" t="s">
        <v>5089</v>
      </c>
      <c r="D982" s="5">
        <v>10000</v>
      </c>
      <c r="E982" s="7">
        <v>1486</v>
      </c>
      <c r="F982" t="s">
        <v>8219</v>
      </c>
      <c r="G982" t="s">
        <v>8222</v>
      </c>
      <c r="H982" t="s">
        <v>8244</v>
      </c>
      <c r="I982" s="9">
        <v>1417387322</v>
      </c>
      <c r="J982" s="9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75"/>
        <v>14.86</v>
      </c>
      <c r="P982" s="17">
        <f t="shared" si="76"/>
        <v>47.94</v>
      </c>
      <c r="Q982" s="13" t="s">
        <v>8316</v>
      </c>
      <c r="R982" t="s">
        <v>8318</v>
      </c>
      <c r="S982" s="18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11" t="s">
        <v>981</v>
      </c>
      <c r="C983" s="3" t="s">
        <v>5090</v>
      </c>
      <c r="D983" s="5">
        <v>88888</v>
      </c>
      <c r="E983" s="7">
        <v>11</v>
      </c>
      <c r="F983" t="s">
        <v>8219</v>
      </c>
      <c r="G983" t="s">
        <v>8222</v>
      </c>
      <c r="H983" t="s">
        <v>8244</v>
      </c>
      <c r="I983" s="9">
        <v>1407624222</v>
      </c>
      <c r="J983" s="9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75"/>
        <v>0.01</v>
      </c>
      <c r="P983" s="17">
        <f t="shared" si="76"/>
        <v>2.75</v>
      </c>
      <c r="Q983" s="13" t="s">
        <v>8316</v>
      </c>
      <c r="R983" t="s">
        <v>8318</v>
      </c>
      <c r="S983" s="18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11" t="s">
        <v>982</v>
      </c>
      <c r="C984" s="3" t="s">
        <v>5091</v>
      </c>
      <c r="D984" s="5">
        <v>17500</v>
      </c>
      <c r="E984" s="7">
        <v>3</v>
      </c>
      <c r="F984" t="s">
        <v>8219</v>
      </c>
      <c r="G984" t="s">
        <v>8222</v>
      </c>
      <c r="H984" t="s">
        <v>8244</v>
      </c>
      <c r="I984" s="9">
        <v>1475431486</v>
      </c>
      <c r="J984" s="9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75"/>
        <v>0.02</v>
      </c>
      <c r="P984" s="17">
        <f t="shared" si="76"/>
        <v>1</v>
      </c>
      <c r="Q984" s="13" t="s">
        <v>8316</v>
      </c>
      <c r="R984" t="s">
        <v>8318</v>
      </c>
      <c r="S984" s="18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11" t="s">
        <v>983</v>
      </c>
      <c r="C985" s="3" t="s">
        <v>5092</v>
      </c>
      <c r="D985" s="5">
        <v>104219</v>
      </c>
      <c r="E985" s="7">
        <v>30751</v>
      </c>
      <c r="F985" t="s">
        <v>8219</v>
      </c>
      <c r="G985" t="s">
        <v>8225</v>
      </c>
      <c r="H985" t="s">
        <v>8247</v>
      </c>
      <c r="I985" s="9">
        <v>1471985640</v>
      </c>
      <c r="J985" s="9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75"/>
        <v>29.51</v>
      </c>
      <c r="P985" s="17">
        <f t="shared" si="76"/>
        <v>171.79</v>
      </c>
      <c r="Q985" s="13" t="s">
        <v>8316</v>
      </c>
      <c r="R985" t="s">
        <v>8318</v>
      </c>
      <c r="S985" s="18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11" t="s">
        <v>984</v>
      </c>
      <c r="C986" s="3" t="s">
        <v>5093</v>
      </c>
      <c r="D986" s="5">
        <v>10000</v>
      </c>
      <c r="E986" s="7">
        <v>106</v>
      </c>
      <c r="F986" t="s">
        <v>8219</v>
      </c>
      <c r="G986" t="s">
        <v>8222</v>
      </c>
      <c r="H986" t="s">
        <v>8244</v>
      </c>
      <c r="I986" s="9">
        <v>1427507208</v>
      </c>
      <c r="J986" s="9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75"/>
        <v>1.06</v>
      </c>
      <c r="P986" s="17">
        <f t="shared" si="76"/>
        <v>35.33</v>
      </c>
      <c r="Q986" s="13" t="s">
        <v>8316</v>
      </c>
      <c r="R986" t="s">
        <v>8318</v>
      </c>
      <c r="S986" s="18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11" t="s">
        <v>985</v>
      </c>
      <c r="C987" s="3" t="s">
        <v>5094</v>
      </c>
      <c r="D987" s="5">
        <v>30000</v>
      </c>
      <c r="E987" s="7">
        <v>1888</v>
      </c>
      <c r="F987" t="s">
        <v>8219</v>
      </c>
      <c r="G987" t="s">
        <v>8234</v>
      </c>
      <c r="H987" t="s">
        <v>8247</v>
      </c>
      <c r="I987" s="9">
        <v>1451602800</v>
      </c>
      <c r="J987" s="9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75"/>
        <v>6.29</v>
      </c>
      <c r="P987" s="17">
        <f t="shared" si="76"/>
        <v>82.09</v>
      </c>
      <c r="Q987" s="13" t="s">
        <v>8316</v>
      </c>
      <c r="R987" t="s">
        <v>8318</v>
      </c>
      <c r="S987" s="18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11" t="s">
        <v>986</v>
      </c>
      <c r="C988" s="3" t="s">
        <v>5095</v>
      </c>
      <c r="D988" s="5">
        <v>20000</v>
      </c>
      <c r="E988" s="7">
        <v>2550</v>
      </c>
      <c r="F988" t="s">
        <v>8219</v>
      </c>
      <c r="G988" t="s">
        <v>8223</v>
      </c>
      <c r="H988" t="s">
        <v>8245</v>
      </c>
      <c r="I988" s="9">
        <v>1452384000</v>
      </c>
      <c r="J988" s="9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75"/>
        <v>12.75</v>
      </c>
      <c r="P988" s="17">
        <f t="shared" si="76"/>
        <v>110.87</v>
      </c>
      <c r="Q988" s="13" t="s">
        <v>8316</v>
      </c>
      <c r="R988" t="s">
        <v>8318</v>
      </c>
      <c r="S988" s="18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11" t="s">
        <v>987</v>
      </c>
      <c r="C989" s="3" t="s">
        <v>5096</v>
      </c>
      <c r="D989" s="5">
        <v>50000</v>
      </c>
      <c r="E989" s="7">
        <v>6610</v>
      </c>
      <c r="F989" t="s">
        <v>8219</v>
      </c>
      <c r="G989" t="s">
        <v>8231</v>
      </c>
      <c r="H989" t="s">
        <v>8247</v>
      </c>
      <c r="I989" s="9">
        <v>1403507050</v>
      </c>
      <c r="J989" s="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75"/>
        <v>13.22</v>
      </c>
      <c r="P989" s="17">
        <f t="shared" si="76"/>
        <v>161.22</v>
      </c>
      <c r="Q989" s="13" t="s">
        <v>8316</v>
      </c>
      <c r="R989" t="s">
        <v>8318</v>
      </c>
      <c r="S989" s="18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11" t="s">
        <v>988</v>
      </c>
      <c r="C990" s="3" t="s">
        <v>5097</v>
      </c>
      <c r="D990" s="5">
        <v>5000</v>
      </c>
      <c r="E990" s="7">
        <v>0</v>
      </c>
      <c r="F990" t="s">
        <v>8219</v>
      </c>
      <c r="G990" t="s">
        <v>8235</v>
      </c>
      <c r="H990" t="s">
        <v>8247</v>
      </c>
      <c r="I990" s="9">
        <v>1475310825</v>
      </c>
      <c r="J990" s="9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75"/>
        <v>0</v>
      </c>
      <c r="P990" s="17" t="str">
        <f t="shared" si="76"/>
        <v>N/A</v>
      </c>
      <c r="Q990" s="13" t="s">
        <v>8316</v>
      </c>
      <c r="R990" t="s">
        <v>8318</v>
      </c>
      <c r="S990" s="18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11" t="s">
        <v>989</v>
      </c>
      <c r="C991" s="3" t="s">
        <v>5098</v>
      </c>
      <c r="D991" s="5">
        <v>10000</v>
      </c>
      <c r="E991" s="7">
        <v>1677</v>
      </c>
      <c r="F991" t="s">
        <v>8219</v>
      </c>
      <c r="G991" t="s">
        <v>8222</v>
      </c>
      <c r="H991" t="s">
        <v>8244</v>
      </c>
      <c r="I991" s="9">
        <v>1475101495</v>
      </c>
      <c r="J991" s="9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75"/>
        <v>16.77</v>
      </c>
      <c r="P991" s="17">
        <f t="shared" si="76"/>
        <v>52.41</v>
      </c>
      <c r="Q991" s="13" t="s">
        <v>8316</v>
      </c>
      <c r="R991" t="s">
        <v>8318</v>
      </c>
      <c r="S991" s="18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11" t="s">
        <v>990</v>
      </c>
      <c r="C992" s="3" t="s">
        <v>5099</v>
      </c>
      <c r="D992" s="5">
        <v>25000</v>
      </c>
      <c r="E992" s="7">
        <v>26</v>
      </c>
      <c r="F992" t="s">
        <v>8219</v>
      </c>
      <c r="G992" t="s">
        <v>8222</v>
      </c>
      <c r="H992" t="s">
        <v>8244</v>
      </c>
      <c r="I992" s="9">
        <v>1409770164</v>
      </c>
      <c r="J992" s="9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75"/>
        <v>0.1</v>
      </c>
      <c r="P992" s="17">
        <f t="shared" si="76"/>
        <v>13</v>
      </c>
      <c r="Q992" s="13" t="s">
        <v>8316</v>
      </c>
      <c r="R992" t="s">
        <v>8318</v>
      </c>
      <c r="S992" s="18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11" t="s">
        <v>991</v>
      </c>
      <c r="C993" s="3" t="s">
        <v>5100</v>
      </c>
      <c r="D993" s="5">
        <v>5000</v>
      </c>
      <c r="E993" s="7">
        <v>212</v>
      </c>
      <c r="F993" t="s">
        <v>8219</v>
      </c>
      <c r="G993" t="s">
        <v>8223</v>
      </c>
      <c r="H993" t="s">
        <v>8245</v>
      </c>
      <c r="I993" s="9">
        <v>1468349460</v>
      </c>
      <c r="J993" s="9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75"/>
        <v>4.24</v>
      </c>
      <c r="P993" s="17">
        <f t="shared" si="76"/>
        <v>30.29</v>
      </c>
      <c r="Q993" s="13" t="s">
        <v>8316</v>
      </c>
      <c r="R993" t="s">
        <v>8318</v>
      </c>
      <c r="S993" s="18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11" t="s">
        <v>992</v>
      </c>
      <c r="C994" s="3" t="s">
        <v>5101</v>
      </c>
      <c r="D994" s="5">
        <v>100000</v>
      </c>
      <c r="E994" s="7">
        <v>467</v>
      </c>
      <c r="F994" t="s">
        <v>8219</v>
      </c>
      <c r="G994" t="s">
        <v>8222</v>
      </c>
      <c r="H994" t="s">
        <v>8244</v>
      </c>
      <c r="I994" s="9">
        <v>1462655519</v>
      </c>
      <c r="J994" s="9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75"/>
        <v>0.47</v>
      </c>
      <c r="P994" s="17">
        <f t="shared" si="76"/>
        <v>116.75</v>
      </c>
      <c r="Q994" s="13" t="s">
        <v>8316</v>
      </c>
      <c r="R994" t="s">
        <v>8318</v>
      </c>
      <c r="S994" s="18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11" t="s">
        <v>993</v>
      </c>
      <c r="C995" s="3" t="s">
        <v>5102</v>
      </c>
      <c r="D995" s="5">
        <v>70000</v>
      </c>
      <c r="E995" s="7">
        <v>17561</v>
      </c>
      <c r="F995" t="s">
        <v>8219</v>
      </c>
      <c r="G995" t="s">
        <v>8222</v>
      </c>
      <c r="H995" t="s">
        <v>8244</v>
      </c>
      <c r="I995" s="9">
        <v>1478926800</v>
      </c>
      <c r="J995" s="9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75"/>
        <v>25.09</v>
      </c>
      <c r="P995" s="17">
        <f t="shared" si="76"/>
        <v>89.6</v>
      </c>
      <c r="Q995" s="13" t="s">
        <v>8316</v>
      </c>
      <c r="R995" t="s">
        <v>8318</v>
      </c>
      <c r="S995" s="18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11" t="s">
        <v>994</v>
      </c>
      <c r="C996" s="3" t="s">
        <v>5103</v>
      </c>
      <c r="D996" s="5">
        <v>200000</v>
      </c>
      <c r="E996" s="7">
        <v>4669</v>
      </c>
      <c r="F996" t="s">
        <v>8219</v>
      </c>
      <c r="G996" t="s">
        <v>8222</v>
      </c>
      <c r="H996" t="s">
        <v>8244</v>
      </c>
      <c r="I996" s="9">
        <v>1417388340</v>
      </c>
      <c r="J996" s="9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75"/>
        <v>2.33</v>
      </c>
      <c r="P996" s="17">
        <f t="shared" si="76"/>
        <v>424.45</v>
      </c>
      <c r="Q996" s="13" t="s">
        <v>8316</v>
      </c>
      <c r="R996" t="s">
        <v>8318</v>
      </c>
      <c r="S996" s="18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11" t="s">
        <v>995</v>
      </c>
      <c r="C997" s="3" t="s">
        <v>5104</v>
      </c>
      <c r="D997" s="5">
        <v>10000</v>
      </c>
      <c r="E997" s="7">
        <v>726</v>
      </c>
      <c r="F997" t="s">
        <v>8219</v>
      </c>
      <c r="G997" t="s">
        <v>8222</v>
      </c>
      <c r="H997" t="s">
        <v>8244</v>
      </c>
      <c r="I997" s="9">
        <v>1417276800</v>
      </c>
      <c r="J997" s="9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75"/>
        <v>7.26</v>
      </c>
      <c r="P997" s="17">
        <f t="shared" si="76"/>
        <v>80.67</v>
      </c>
      <c r="Q997" s="13" t="s">
        <v>8316</v>
      </c>
      <c r="R997" t="s">
        <v>8318</v>
      </c>
      <c r="S997" s="18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11" t="s">
        <v>996</v>
      </c>
      <c r="C998" s="3" t="s">
        <v>5105</v>
      </c>
      <c r="D998" s="5">
        <v>4000</v>
      </c>
      <c r="E998" s="7">
        <v>65</v>
      </c>
      <c r="F998" t="s">
        <v>8219</v>
      </c>
      <c r="G998" t="s">
        <v>8222</v>
      </c>
      <c r="H998" t="s">
        <v>8244</v>
      </c>
      <c r="I998" s="9">
        <v>1406474820</v>
      </c>
      <c r="J998" s="9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75"/>
        <v>1.63</v>
      </c>
      <c r="P998" s="17">
        <f t="shared" si="76"/>
        <v>13</v>
      </c>
      <c r="Q998" s="13" t="s">
        <v>8316</v>
      </c>
      <c r="R998" t="s">
        <v>8318</v>
      </c>
      <c r="S998" s="18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11" t="s">
        <v>997</v>
      </c>
      <c r="C999" s="3" t="s">
        <v>5106</v>
      </c>
      <c r="D999" s="5">
        <v>5000</v>
      </c>
      <c r="E999" s="7">
        <v>65</v>
      </c>
      <c r="F999" t="s">
        <v>8219</v>
      </c>
      <c r="G999" t="s">
        <v>8222</v>
      </c>
      <c r="H999" t="s">
        <v>8244</v>
      </c>
      <c r="I999" s="9">
        <v>1417145297</v>
      </c>
      <c r="J999" s="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75"/>
        <v>1.3</v>
      </c>
      <c r="P999" s="17">
        <f t="shared" si="76"/>
        <v>8.1300000000000008</v>
      </c>
      <c r="Q999" s="13" t="s">
        <v>8316</v>
      </c>
      <c r="R999" t="s">
        <v>8318</v>
      </c>
      <c r="S999" s="18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11" t="s">
        <v>998</v>
      </c>
      <c r="C1000" s="3" t="s">
        <v>5107</v>
      </c>
      <c r="D1000" s="5">
        <v>60000</v>
      </c>
      <c r="E1000" s="7">
        <v>35135</v>
      </c>
      <c r="F1000" t="s">
        <v>8219</v>
      </c>
      <c r="G1000" t="s">
        <v>8227</v>
      </c>
      <c r="H1000" t="s">
        <v>8249</v>
      </c>
      <c r="I1000" s="9">
        <v>1447909401</v>
      </c>
      <c r="J1000" s="9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75"/>
        <v>58.56</v>
      </c>
      <c r="P1000" s="17">
        <f t="shared" si="76"/>
        <v>153.43</v>
      </c>
      <c r="Q1000" s="13" t="s">
        <v>8316</v>
      </c>
      <c r="R1000" t="s">
        <v>8318</v>
      </c>
      <c r="S1000" s="18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11" t="s">
        <v>999</v>
      </c>
      <c r="C1001" s="3" t="s">
        <v>5108</v>
      </c>
      <c r="D1001" s="5">
        <v>150000</v>
      </c>
      <c r="E1001" s="7">
        <v>11683</v>
      </c>
      <c r="F1001" t="s">
        <v>8219</v>
      </c>
      <c r="G1001" t="s">
        <v>8227</v>
      </c>
      <c r="H1001" t="s">
        <v>8249</v>
      </c>
      <c r="I1001" s="9">
        <v>1415865720</v>
      </c>
      <c r="J1001" s="9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75"/>
        <v>7.79</v>
      </c>
      <c r="P1001" s="17">
        <f t="shared" si="76"/>
        <v>292.08</v>
      </c>
      <c r="Q1001" s="13" t="s">
        <v>8316</v>
      </c>
      <c r="R1001" t="s">
        <v>8318</v>
      </c>
      <c r="S1001" s="18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11" t="s">
        <v>1000</v>
      </c>
      <c r="C1002" s="3" t="s">
        <v>5109</v>
      </c>
      <c r="D1002" s="5">
        <v>894700</v>
      </c>
      <c r="E1002" s="7">
        <v>19824</v>
      </c>
      <c r="F1002" t="s">
        <v>8218</v>
      </c>
      <c r="G1002" t="s">
        <v>8222</v>
      </c>
      <c r="H1002" t="s">
        <v>8244</v>
      </c>
      <c r="I1002" s="9">
        <v>1489537560</v>
      </c>
      <c r="J1002" s="9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75"/>
        <v>2.2200000000000002</v>
      </c>
      <c r="P1002" s="17">
        <f t="shared" si="76"/>
        <v>3304</v>
      </c>
      <c r="Q1002" s="13" t="s">
        <v>8316</v>
      </c>
      <c r="R1002" t="s">
        <v>8318</v>
      </c>
      <c r="S1002" s="18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11" t="s">
        <v>1001</v>
      </c>
      <c r="C1003" s="3" t="s">
        <v>5110</v>
      </c>
      <c r="D1003" s="5">
        <v>5000</v>
      </c>
      <c r="E1003" s="7">
        <v>5200</v>
      </c>
      <c r="F1003" t="s">
        <v>8218</v>
      </c>
      <c r="G1003" t="s">
        <v>8223</v>
      </c>
      <c r="H1003" t="s">
        <v>8245</v>
      </c>
      <c r="I1003" s="9">
        <v>1485796613</v>
      </c>
      <c r="J1003" s="9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75"/>
        <v>104</v>
      </c>
      <c r="P1003" s="17">
        <f t="shared" si="76"/>
        <v>1300</v>
      </c>
      <c r="Q1003" s="13" t="s">
        <v>8316</v>
      </c>
      <c r="R1003" t="s">
        <v>8318</v>
      </c>
      <c r="S1003" s="18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11" t="s">
        <v>1002</v>
      </c>
      <c r="C1004" s="3" t="s">
        <v>5111</v>
      </c>
      <c r="D1004" s="5">
        <v>9999</v>
      </c>
      <c r="E1004" s="7">
        <v>2960</v>
      </c>
      <c r="F1004" t="s">
        <v>8218</v>
      </c>
      <c r="G1004" t="s">
        <v>8222</v>
      </c>
      <c r="H1004" t="s">
        <v>8244</v>
      </c>
      <c r="I1004" s="9">
        <v>1450331940</v>
      </c>
      <c r="J1004" s="9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75"/>
        <v>29.6</v>
      </c>
      <c r="P1004" s="17">
        <f t="shared" si="76"/>
        <v>134.55000000000001</v>
      </c>
      <c r="Q1004" s="13" t="s">
        <v>8316</v>
      </c>
      <c r="R1004" t="s">
        <v>8318</v>
      </c>
      <c r="S1004" s="18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11" t="s">
        <v>1003</v>
      </c>
      <c r="C1005" s="3" t="s">
        <v>5112</v>
      </c>
      <c r="D1005" s="5">
        <v>20000</v>
      </c>
      <c r="E1005" s="7">
        <v>3211</v>
      </c>
      <c r="F1005" t="s">
        <v>8218</v>
      </c>
      <c r="G1005" t="s">
        <v>8228</v>
      </c>
      <c r="H1005" t="s">
        <v>8247</v>
      </c>
      <c r="I1005" s="9">
        <v>1489680061</v>
      </c>
      <c r="J1005" s="9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75"/>
        <v>16.059999999999999</v>
      </c>
      <c r="P1005" s="17">
        <f t="shared" si="76"/>
        <v>214.07</v>
      </c>
      <c r="Q1005" s="13" t="s">
        <v>8316</v>
      </c>
      <c r="R1005" t="s">
        <v>8318</v>
      </c>
      <c r="S1005" s="18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11" t="s">
        <v>1004</v>
      </c>
      <c r="C1006" s="3" t="s">
        <v>5113</v>
      </c>
      <c r="D1006" s="5">
        <v>25000</v>
      </c>
      <c r="E1006" s="7">
        <v>20552</v>
      </c>
      <c r="F1006" t="s">
        <v>8218</v>
      </c>
      <c r="G1006" t="s">
        <v>8222</v>
      </c>
      <c r="H1006" t="s">
        <v>8244</v>
      </c>
      <c r="I1006" s="9">
        <v>1455814827</v>
      </c>
      <c r="J1006" s="9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75"/>
        <v>82.21</v>
      </c>
      <c r="P1006" s="17">
        <f t="shared" si="76"/>
        <v>216.34</v>
      </c>
      <c r="Q1006" s="13" t="s">
        <v>8316</v>
      </c>
      <c r="R1006" t="s">
        <v>8318</v>
      </c>
      <c r="S1006" s="18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11" t="s">
        <v>1005</v>
      </c>
      <c r="C1007" s="3" t="s">
        <v>5114</v>
      </c>
      <c r="D1007" s="5">
        <v>200000</v>
      </c>
      <c r="E1007" s="7">
        <v>150102</v>
      </c>
      <c r="F1007" t="s">
        <v>8218</v>
      </c>
      <c r="G1007" t="s">
        <v>8222</v>
      </c>
      <c r="H1007" t="s">
        <v>8244</v>
      </c>
      <c r="I1007" s="9">
        <v>1446217183</v>
      </c>
      <c r="J1007" s="9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75"/>
        <v>75.05</v>
      </c>
      <c r="P1007" s="17">
        <f t="shared" si="76"/>
        <v>932.31</v>
      </c>
      <c r="Q1007" s="13" t="s">
        <v>8316</v>
      </c>
      <c r="R1007" t="s">
        <v>8318</v>
      </c>
      <c r="S1007" s="18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11" t="s">
        <v>1006</v>
      </c>
      <c r="C1008" s="3" t="s">
        <v>5115</v>
      </c>
      <c r="D1008" s="5">
        <v>4000</v>
      </c>
      <c r="E1008" s="7">
        <v>234</v>
      </c>
      <c r="F1008" t="s">
        <v>8218</v>
      </c>
      <c r="G1008" t="s">
        <v>8222</v>
      </c>
      <c r="H1008" t="s">
        <v>8244</v>
      </c>
      <c r="I1008" s="9">
        <v>1418368260</v>
      </c>
      <c r="J1008" s="9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75"/>
        <v>5.85</v>
      </c>
      <c r="P1008" s="17">
        <f t="shared" si="76"/>
        <v>29.25</v>
      </c>
      <c r="Q1008" s="13" t="s">
        <v>8316</v>
      </c>
      <c r="R1008" t="s">
        <v>8318</v>
      </c>
      <c r="S1008" s="18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11" t="s">
        <v>1007</v>
      </c>
      <c r="C1009" s="3" t="s">
        <v>5116</v>
      </c>
      <c r="D1009" s="5">
        <v>30000</v>
      </c>
      <c r="E1009" s="7">
        <v>13296</v>
      </c>
      <c r="F1009" t="s">
        <v>8218</v>
      </c>
      <c r="G1009" t="s">
        <v>8222</v>
      </c>
      <c r="H1009" t="s">
        <v>8244</v>
      </c>
      <c r="I1009" s="9">
        <v>1481727623</v>
      </c>
      <c r="J1009" s="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75"/>
        <v>44.32</v>
      </c>
      <c r="P1009" s="17">
        <f t="shared" si="76"/>
        <v>174.95</v>
      </c>
      <c r="Q1009" s="13" t="s">
        <v>8316</v>
      </c>
      <c r="R1009" t="s">
        <v>8318</v>
      </c>
      <c r="S1009" s="18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11" t="s">
        <v>1008</v>
      </c>
      <c r="C1010" s="3" t="s">
        <v>5117</v>
      </c>
      <c r="D1010" s="5">
        <v>93500</v>
      </c>
      <c r="E1010" s="7">
        <v>250</v>
      </c>
      <c r="F1010" t="s">
        <v>8218</v>
      </c>
      <c r="G1010" t="s">
        <v>8236</v>
      </c>
      <c r="H1010" t="s">
        <v>8254</v>
      </c>
      <c r="I1010" s="9">
        <v>1482953115</v>
      </c>
      <c r="J1010" s="9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75"/>
        <v>0.27</v>
      </c>
      <c r="P1010" s="17">
        <f t="shared" si="76"/>
        <v>250</v>
      </c>
      <c r="Q1010" s="13" t="s">
        <v>8316</v>
      </c>
      <c r="R1010" t="s">
        <v>8318</v>
      </c>
      <c r="S1010" s="18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11" t="s">
        <v>1009</v>
      </c>
      <c r="C1011" s="3" t="s">
        <v>5118</v>
      </c>
      <c r="D1011" s="5">
        <v>50000</v>
      </c>
      <c r="E1011" s="7">
        <v>6565</v>
      </c>
      <c r="F1011" t="s">
        <v>8218</v>
      </c>
      <c r="G1011" t="s">
        <v>8222</v>
      </c>
      <c r="H1011" t="s">
        <v>8244</v>
      </c>
      <c r="I1011" s="9">
        <v>1466346646</v>
      </c>
      <c r="J1011" s="9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75"/>
        <v>13.13</v>
      </c>
      <c r="P1011" s="17">
        <f t="shared" si="76"/>
        <v>65</v>
      </c>
      <c r="Q1011" s="13" t="s">
        <v>8316</v>
      </c>
      <c r="R1011" t="s">
        <v>8318</v>
      </c>
      <c r="S1011" s="18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11" t="s">
        <v>1010</v>
      </c>
      <c r="C1012" s="3" t="s">
        <v>5119</v>
      </c>
      <c r="D1012" s="5">
        <v>115250</v>
      </c>
      <c r="E1012" s="7">
        <v>220</v>
      </c>
      <c r="F1012" t="s">
        <v>8218</v>
      </c>
      <c r="G1012" t="s">
        <v>8222</v>
      </c>
      <c r="H1012" t="s">
        <v>8244</v>
      </c>
      <c r="I1012" s="9">
        <v>1473044340</v>
      </c>
      <c r="J1012" s="9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75"/>
        <v>0.19</v>
      </c>
      <c r="P1012" s="17">
        <f t="shared" si="76"/>
        <v>55</v>
      </c>
      <c r="Q1012" s="13" t="s">
        <v>8316</v>
      </c>
      <c r="R1012" t="s">
        <v>8318</v>
      </c>
      <c r="S1012" s="18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11" t="s">
        <v>1011</v>
      </c>
      <c r="C1013" s="3" t="s">
        <v>5120</v>
      </c>
      <c r="D1013" s="5">
        <v>20000</v>
      </c>
      <c r="E1013" s="7">
        <v>75</v>
      </c>
      <c r="F1013" t="s">
        <v>8218</v>
      </c>
      <c r="G1013" t="s">
        <v>8222</v>
      </c>
      <c r="H1013" t="s">
        <v>8244</v>
      </c>
      <c r="I1013" s="9">
        <v>1418938395</v>
      </c>
      <c r="J1013" s="9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75"/>
        <v>0.38</v>
      </c>
      <c r="P1013" s="17">
        <f t="shared" si="76"/>
        <v>75</v>
      </c>
      <c r="Q1013" s="13" t="s">
        <v>8316</v>
      </c>
      <c r="R1013" t="s">
        <v>8318</v>
      </c>
      <c r="S1013" s="18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11" t="s">
        <v>1012</v>
      </c>
      <c r="C1014" s="3" t="s">
        <v>5121</v>
      </c>
      <c r="D1014" s="5">
        <v>5000</v>
      </c>
      <c r="E1014" s="7">
        <v>1076751.05</v>
      </c>
      <c r="F1014" t="s">
        <v>8218</v>
      </c>
      <c r="G1014" t="s">
        <v>8222</v>
      </c>
      <c r="H1014" t="s">
        <v>8244</v>
      </c>
      <c r="I1014" s="9">
        <v>1485254052</v>
      </c>
      <c r="J1014" s="9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75"/>
        <v>21535.02</v>
      </c>
      <c r="P1014" s="17">
        <f t="shared" si="76"/>
        <v>1389.36</v>
      </c>
      <c r="Q1014" s="13" t="s">
        <v>8316</v>
      </c>
      <c r="R1014" t="s">
        <v>8318</v>
      </c>
      <c r="S1014" s="18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11" t="s">
        <v>1013</v>
      </c>
      <c r="C1015" s="3" t="s">
        <v>5122</v>
      </c>
      <c r="D1015" s="5">
        <v>25000</v>
      </c>
      <c r="E1015" s="7">
        <v>8632</v>
      </c>
      <c r="F1015" t="s">
        <v>8218</v>
      </c>
      <c r="G1015" t="s">
        <v>8222</v>
      </c>
      <c r="H1015" t="s">
        <v>8244</v>
      </c>
      <c r="I1015" s="9">
        <v>1451419200</v>
      </c>
      <c r="J1015" s="9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75"/>
        <v>34.53</v>
      </c>
      <c r="P1015" s="17">
        <f t="shared" si="76"/>
        <v>95.91</v>
      </c>
      <c r="Q1015" s="13" t="s">
        <v>8316</v>
      </c>
      <c r="R1015" t="s">
        <v>8318</v>
      </c>
      <c r="S1015" s="18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11" t="s">
        <v>1014</v>
      </c>
      <c r="C1016" s="3" t="s">
        <v>5123</v>
      </c>
      <c r="D1016" s="5">
        <v>10000</v>
      </c>
      <c r="E1016" s="7">
        <v>3060</v>
      </c>
      <c r="F1016" t="s">
        <v>8218</v>
      </c>
      <c r="G1016" t="s">
        <v>8222</v>
      </c>
      <c r="H1016" t="s">
        <v>8244</v>
      </c>
      <c r="I1016" s="9">
        <v>1420070615</v>
      </c>
      <c r="J1016" s="9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75"/>
        <v>30.6</v>
      </c>
      <c r="P1016" s="17">
        <f t="shared" si="76"/>
        <v>191.25</v>
      </c>
      <c r="Q1016" s="13" t="s">
        <v>8316</v>
      </c>
      <c r="R1016" t="s">
        <v>8318</v>
      </c>
      <c r="S1016" s="18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11" t="s">
        <v>1015</v>
      </c>
      <c r="C1017" s="3" t="s">
        <v>5124</v>
      </c>
      <c r="D1017" s="5">
        <v>9000</v>
      </c>
      <c r="E1017" s="7">
        <v>240</v>
      </c>
      <c r="F1017" t="s">
        <v>8218</v>
      </c>
      <c r="G1017" t="s">
        <v>8238</v>
      </c>
      <c r="H1017" t="s">
        <v>8255</v>
      </c>
      <c r="I1017" s="9">
        <v>1448489095</v>
      </c>
      <c r="J1017" s="9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75"/>
        <v>2.67</v>
      </c>
      <c r="P1017" s="17">
        <f t="shared" si="76"/>
        <v>40</v>
      </c>
      <c r="Q1017" s="13" t="s">
        <v>8316</v>
      </c>
      <c r="R1017" t="s">
        <v>8318</v>
      </c>
      <c r="S1017" s="18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11" t="s">
        <v>1016</v>
      </c>
      <c r="C1018" s="3" t="s">
        <v>5125</v>
      </c>
      <c r="D1018" s="5">
        <v>100000</v>
      </c>
      <c r="E1018" s="7">
        <v>2842</v>
      </c>
      <c r="F1018" t="s">
        <v>8218</v>
      </c>
      <c r="G1018" t="s">
        <v>8222</v>
      </c>
      <c r="H1018" t="s">
        <v>8244</v>
      </c>
      <c r="I1018" s="9">
        <v>1459992856</v>
      </c>
      <c r="J1018" s="9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75"/>
        <v>2.84</v>
      </c>
      <c r="P1018" s="17">
        <f t="shared" si="76"/>
        <v>74.790000000000006</v>
      </c>
      <c r="Q1018" s="13" t="s">
        <v>8316</v>
      </c>
      <c r="R1018" t="s">
        <v>8318</v>
      </c>
      <c r="S1018" s="18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11" t="s">
        <v>1017</v>
      </c>
      <c r="C1019" s="3" t="s">
        <v>5126</v>
      </c>
      <c r="D1019" s="5">
        <v>250000</v>
      </c>
      <c r="E1019" s="7">
        <v>57197</v>
      </c>
      <c r="F1019" t="s">
        <v>8218</v>
      </c>
      <c r="G1019" t="s">
        <v>8222</v>
      </c>
      <c r="H1019" t="s">
        <v>8244</v>
      </c>
      <c r="I1019" s="9">
        <v>1448125935</v>
      </c>
      <c r="J1019" s="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75"/>
        <v>22.88</v>
      </c>
      <c r="P1019" s="17">
        <f t="shared" si="76"/>
        <v>161.12</v>
      </c>
      <c r="Q1019" s="13" t="s">
        <v>8316</v>
      </c>
      <c r="R1019" t="s">
        <v>8318</v>
      </c>
      <c r="S1019" s="18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11" t="s">
        <v>1018</v>
      </c>
      <c r="C1020" s="3" t="s">
        <v>5127</v>
      </c>
      <c r="D1020" s="5">
        <v>20000</v>
      </c>
      <c r="E1020" s="7">
        <v>621</v>
      </c>
      <c r="F1020" t="s">
        <v>8218</v>
      </c>
      <c r="G1020" t="s">
        <v>8222</v>
      </c>
      <c r="H1020" t="s">
        <v>8244</v>
      </c>
      <c r="I1020" s="9">
        <v>1468496933</v>
      </c>
      <c r="J1020" s="9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75"/>
        <v>3.11</v>
      </c>
      <c r="P1020" s="17">
        <f t="shared" si="76"/>
        <v>88.71</v>
      </c>
      <c r="Q1020" s="13" t="s">
        <v>8316</v>
      </c>
      <c r="R1020" t="s">
        <v>8318</v>
      </c>
      <c r="S1020" s="18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11" t="s">
        <v>1019</v>
      </c>
      <c r="C1021" s="3" t="s">
        <v>5128</v>
      </c>
      <c r="D1021" s="5">
        <v>45000</v>
      </c>
      <c r="E1021" s="7">
        <v>21300</v>
      </c>
      <c r="F1021" t="s">
        <v>8218</v>
      </c>
      <c r="G1021" t="s">
        <v>8222</v>
      </c>
      <c r="H1021" t="s">
        <v>8244</v>
      </c>
      <c r="I1021" s="9">
        <v>1423092149</v>
      </c>
      <c r="J1021" s="9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75"/>
        <v>47.33</v>
      </c>
      <c r="P1021" s="17">
        <f t="shared" si="76"/>
        <v>53.25</v>
      </c>
      <c r="Q1021" s="13" t="s">
        <v>8316</v>
      </c>
      <c r="R1021" t="s">
        <v>8318</v>
      </c>
      <c r="S1021" s="18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11" t="s">
        <v>1020</v>
      </c>
      <c r="C1022" s="3" t="s">
        <v>5129</v>
      </c>
      <c r="D1022" s="5">
        <v>1550</v>
      </c>
      <c r="E1022" s="7">
        <v>3186</v>
      </c>
      <c r="F1022" t="s">
        <v>8217</v>
      </c>
      <c r="G1022" t="s">
        <v>8227</v>
      </c>
      <c r="H1022" t="s">
        <v>8249</v>
      </c>
      <c r="I1022" s="9">
        <v>1433206020</v>
      </c>
      <c r="J1022" s="9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75"/>
        <v>205.55</v>
      </c>
      <c r="P1022" s="17">
        <f t="shared" si="76"/>
        <v>106.2</v>
      </c>
      <c r="Q1022" s="13" t="s">
        <v>8322</v>
      </c>
      <c r="R1022" t="s">
        <v>8327</v>
      </c>
      <c r="S1022" s="18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11" t="s">
        <v>1021</v>
      </c>
      <c r="C1023" s="3" t="s">
        <v>5130</v>
      </c>
      <c r="D1023" s="5">
        <v>3000</v>
      </c>
      <c r="E1023" s="7">
        <v>10554.11</v>
      </c>
      <c r="F1023" t="s">
        <v>8217</v>
      </c>
      <c r="G1023" t="s">
        <v>8222</v>
      </c>
      <c r="H1023" t="s">
        <v>8244</v>
      </c>
      <c r="I1023" s="9">
        <v>1445054400</v>
      </c>
      <c r="J1023" s="9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75"/>
        <v>351.8</v>
      </c>
      <c r="P1023" s="17">
        <f t="shared" si="76"/>
        <v>22.08</v>
      </c>
      <c r="Q1023" s="13" t="s">
        <v>8322</v>
      </c>
      <c r="R1023" t="s">
        <v>8327</v>
      </c>
      <c r="S1023" s="18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11" t="s">
        <v>1022</v>
      </c>
      <c r="C1024" s="3" t="s">
        <v>5131</v>
      </c>
      <c r="D1024" s="5">
        <v>2000</v>
      </c>
      <c r="E1024" s="7">
        <v>2298</v>
      </c>
      <c r="F1024" t="s">
        <v>8217</v>
      </c>
      <c r="G1024" t="s">
        <v>8222</v>
      </c>
      <c r="H1024" t="s">
        <v>8244</v>
      </c>
      <c r="I1024" s="9">
        <v>1431876677</v>
      </c>
      <c r="J1024" s="9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75"/>
        <v>114.9</v>
      </c>
      <c r="P1024" s="17">
        <f t="shared" si="76"/>
        <v>31.05</v>
      </c>
      <c r="Q1024" s="13" t="s">
        <v>8322</v>
      </c>
      <c r="R1024" t="s">
        <v>8327</v>
      </c>
      <c r="S1024" s="18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11" t="s">
        <v>1023</v>
      </c>
      <c r="C1025" s="3" t="s">
        <v>5132</v>
      </c>
      <c r="D1025" s="5">
        <v>2000</v>
      </c>
      <c r="E1025" s="7">
        <v>4743</v>
      </c>
      <c r="F1025" t="s">
        <v>8217</v>
      </c>
      <c r="G1025" t="s">
        <v>8223</v>
      </c>
      <c r="H1025" t="s">
        <v>8245</v>
      </c>
      <c r="I1025" s="9">
        <v>1434837861</v>
      </c>
      <c r="J1025" s="9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75"/>
        <v>237.15</v>
      </c>
      <c r="P1025" s="17">
        <f t="shared" si="76"/>
        <v>36.21</v>
      </c>
      <c r="Q1025" s="13" t="s">
        <v>8322</v>
      </c>
      <c r="R1025" t="s">
        <v>8327</v>
      </c>
      <c r="S1025" s="18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11" t="s">
        <v>1024</v>
      </c>
      <c r="C1026" s="3" t="s">
        <v>5133</v>
      </c>
      <c r="D1026" s="5">
        <v>20000</v>
      </c>
      <c r="E1026" s="7">
        <v>23727.55</v>
      </c>
      <c r="F1026" t="s">
        <v>8217</v>
      </c>
      <c r="G1026" t="s">
        <v>8233</v>
      </c>
      <c r="H1026" t="s">
        <v>8253</v>
      </c>
      <c r="I1026" s="9">
        <v>1454248563</v>
      </c>
      <c r="J1026" s="9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si="75"/>
        <v>118.64</v>
      </c>
      <c r="P1026" s="17">
        <f t="shared" si="76"/>
        <v>388.98</v>
      </c>
      <c r="Q1026" s="13" t="s">
        <v>8322</v>
      </c>
      <c r="R1026" t="s">
        <v>8327</v>
      </c>
      <c r="S1026" s="18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11" t="s">
        <v>1025</v>
      </c>
      <c r="C1027" s="3" t="s">
        <v>5134</v>
      </c>
      <c r="D1027" s="5">
        <v>70000</v>
      </c>
      <c r="E1027" s="7">
        <v>76949.820000000007</v>
      </c>
      <c r="F1027" t="s">
        <v>8217</v>
      </c>
      <c r="G1027" t="s">
        <v>8222</v>
      </c>
      <c r="H1027" t="s">
        <v>8244</v>
      </c>
      <c r="I1027" s="9">
        <v>1426532437</v>
      </c>
      <c r="J1027" s="9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ref="O1027:O1090" si="80">IFERROR(ROUND(E1027/D1027*100,2),0)</f>
        <v>109.93</v>
      </c>
      <c r="P1027" s="17">
        <f t="shared" ref="P1027:P1090" si="81">IFERROR(ROUND(E1027/L1027,2),"N/A")</f>
        <v>71.849999999999994</v>
      </c>
      <c r="Q1027" s="13" t="s">
        <v>8322</v>
      </c>
      <c r="R1027" t="s">
        <v>8327</v>
      </c>
      <c r="S1027" s="18">
        <f t="shared" ref="S1027:S1090" si="82">(((J1027/60)/60)/24)+DATE(1970,1,1)</f>
        <v>42049.833761574075</v>
      </c>
      <c r="T1027" s="1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11" t="s">
        <v>1026</v>
      </c>
      <c r="C1028" s="3" t="s">
        <v>5135</v>
      </c>
      <c r="D1028" s="5">
        <v>7000</v>
      </c>
      <c r="E1028" s="7">
        <v>7000.58</v>
      </c>
      <c r="F1028" t="s">
        <v>8217</v>
      </c>
      <c r="G1028" t="s">
        <v>8223</v>
      </c>
      <c r="H1028" t="s">
        <v>8245</v>
      </c>
      <c r="I1028" s="9">
        <v>1459414016</v>
      </c>
      <c r="J1028" s="9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80"/>
        <v>100.01</v>
      </c>
      <c r="P1028" s="17">
        <f t="shared" si="81"/>
        <v>57.38</v>
      </c>
      <c r="Q1028" s="13" t="s">
        <v>8322</v>
      </c>
      <c r="R1028" t="s">
        <v>8327</v>
      </c>
      <c r="S1028" s="18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11" t="s">
        <v>1027</v>
      </c>
      <c r="C1029" s="3" t="s">
        <v>5136</v>
      </c>
      <c r="D1029" s="5">
        <v>7501</v>
      </c>
      <c r="E1029" s="7">
        <v>7733</v>
      </c>
      <c r="F1029" t="s">
        <v>8217</v>
      </c>
      <c r="G1029" t="s">
        <v>8222</v>
      </c>
      <c r="H1029" t="s">
        <v>8244</v>
      </c>
      <c r="I1029" s="9">
        <v>1414025347</v>
      </c>
      <c r="J1029" s="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80"/>
        <v>103.09</v>
      </c>
      <c r="P1029" s="17">
        <f t="shared" si="81"/>
        <v>69.67</v>
      </c>
      <c r="Q1029" s="13" t="s">
        <v>8322</v>
      </c>
      <c r="R1029" t="s">
        <v>8327</v>
      </c>
      <c r="S1029" s="18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11" t="s">
        <v>1028</v>
      </c>
      <c r="C1030" s="3" t="s">
        <v>5137</v>
      </c>
      <c r="D1030" s="5">
        <v>10000</v>
      </c>
      <c r="E1030" s="7">
        <v>11727</v>
      </c>
      <c r="F1030" t="s">
        <v>8217</v>
      </c>
      <c r="G1030" t="s">
        <v>8223</v>
      </c>
      <c r="H1030" t="s">
        <v>8245</v>
      </c>
      <c r="I1030" s="9">
        <v>1488830400</v>
      </c>
      <c r="J1030" s="9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80"/>
        <v>117.27</v>
      </c>
      <c r="P1030" s="17">
        <f t="shared" si="81"/>
        <v>45.99</v>
      </c>
      <c r="Q1030" s="13" t="s">
        <v>8322</v>
      </c>
      <c r="R1030" t="s">
        <v>8327</v>
      </c>
      <c r="S1030" s="18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11" t="s">
        <v>1029</v>
      </c>
      <c r="C1031" s="3" t="s">
        <v>5138</v>
      </c>
      <c r="D1031" s="5">
        <v>10000</v>
      </c>
      <c r="E1031" s="7">
        <v>11176</v>
      </c>
      <c r="F1031" t="s">
        <v>8217</v>
      </c>
      <c r="G1031" t="s">
        <v>8233</v>
      </c>
      <c r="H1031" t="s">
        <v>8253</v>
      </c>
      <c r="I1031" s="9">
        <v>1428184740</v>
      </c>
      <c r="J1031" s="9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80"/>
        <v>111.76</v>
      </c>
      <c r="P1031" s="17">
        <f t="shared" si="81"/>
        <v>79.260000000000005</v>
      </c>
      <c r="Q1031" s="13" t="s">
        <v>8322</v>
      </c>
      <c r="R1031" t="s">
        <v>8327</v>
      </c>
      <c r="S1031" s="18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11" t="s">
        <v>1030</v>
      </c>
      <c r="C1032" s="3" t="s">
        <v>5139</v>
      </c>
      <c r="D1032" s="5">
        <v>2000</v>
      </c>
      <c r="E1032" s="7">
        <v>6842</v>
      </c>
      <c r="F1032" t="s">
        <v>8217</v>
      </c>
      <c r="G1032" t="s">
        <v>8222</v>
      </c>
      <c r="H1032" t="s">
        <v>8244</v>
      </c>
      <c r="I1032" s="9">
        <v>1473680149</v>
      </c>
      <c r="J1032" s="9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80"/>
        <v>342.1</v>
      </c>
      <c r="P1032" s="17">
        <f t="shared" si="81"/>
        <v>43.03</v>
      </c>
      <c r="Q1032" s="13" t="s">
        <v>8322</v>
      </c>
      <c r="R1032" t="s">
        <v>8327</v>
      </c>
      <c r="S1032" s="18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11" t="s">
        <v>1031</v>
      </c>
      <c r="C1033" s="3" t="s">
        <v>5140</v>
      </c>
      <c r="D1033" s="5">
        <v>10000</v>
      </c>
      <c r="E1033" s="7">
        <v>10740</v>
      </c>
      <c r="F1033" t="s">
        <v>8217</v>
      </c>
      <c r="G1033" t="s">
        <v>8222</v>
      </c>
      <c r="H1033" t="s">
        <v>8244</v>
      </c>
      <c r="I1033" s="9">
        <v>1450290010</v>
      </c>
      <c r="J1033" s="9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80"/>
        <v>107.4</v>
      </c>
      <c r="P1033" s="17">
        <f t="shared" si="81"/>
        <v>108.48</v>
      </c>
      <c r="Q1033" s="13" t="s">
        <v>8322</v>
      </c>
      <c r="R1033" t="s">
        <v>8327</v>
      </c>
      <c r="S1033" s="18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11" t="s">
        <v>1032</v>
      </c>
      <c r="C1034" s="3" t="s">
        <v>5141</v>
      </c>
      <c r="D1034" s="5">
        <v>5400</v>
      </c>
      <c r="E1034" s="7">
        <v>5858.84</v>
      </c>
      <c r="F1034" t="s">
        <v>8217</v>
      </c>
      <c r="G1034" t="s">
        <v>8222</v>
      </c>
      <c r="H1034" t="s">
        <v>8244</v>
      </c>
      <c r="I1034" s="9">
        <v>1466697625</v>
      </c>
      <c r="J1034" s="9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80"/>
        <v>108.5</v>
      </c>
      <c r="P1034" s="17">
        <f t="shared" si="81"/>
        <v>61.03</v>
      </c>
      <c r="Q1034" s="13" t="s">
        <v>8322</v>
      </c>
      <c r="R1034" t="s">
        <v>8327</v>
      </c>
      <c r="S1034" s="18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11" t="s">
        <v>1033</v>
      </c>
      <c r="C1035" s="3" t="s">
        <v>5142</v>
      </c>
      <c r="D1035" s="5">
        <v>1328</v>
      </c>
      <c r="E1035" s="7">
        <v>1366</v>
      </c>
      <c r="F1035" t="s">
        <v>8217</v>
      </c>
      <c r="G1035" t="s">
        <v>8223</v>
      </c>
      <c r="H1035" t="s">
        <v>8245</v>
      </c>
      <c r="I1035" s="9">
        <v>1481564080</v>
      </c>
      <c r="J1035" s="9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80"/>
        <v>102.86</v>
      </c>
      <c r="P1035" s="17">
        <f t="shared" si="81"/>
        <v>50.59</v>
      </c>
      <c r="Q1035" s="13" t="s">
        <v>8322</v>
      </c>
      <c r="R1035" t="s">
        <v>8327</v>
      </c>
      <c r="S1035" s="18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11" t="s">
        <v>1034</v>
      </c>
      <c r="C1036" s="3" t="s">
        <v>5143</v>
      </c>
      <c r="D1036" s="5">
        <v>5000</v>
      </c>
      <c r="E1036" s="7">
        <v>6500.09</v>
      </c>
      <c r="F1036" t="s">
        <v>8217</v>
      </c>
      <c r="G1036" t="s">
        <v>8222</v>
      </c>
      <c r="H1036" t="s">
        <v>8244</v>
      </c>
      <c r="I1036" s="9">
        <v>1470369540</v>
      </c>
      <c r="J1036" s="9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80"/>
        <v>130</v>
      </c>
      <c r="P1036" s="17">
        <f t="shared" si="81"/>
        <v>39.159999999999997</v>
      </c>
      <c r="Q1036" s="13" t="s">
        <v>8322</v>
      </c>
      <c r="R1036" t="s">
        <v>8327</v>
      </c>
      <c r="S1036" s="18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11" t="s">
        <v>1035</v>
      </c>
      <c r="C1037" s="3" t="s">
        <v>5144</v>
      </c>
      <c r="D1037" s="5">
        <v>4600</v>
      </c>
      <c r="E1037" s="7">
        <v>4952</v>
      </c>
      <c r="F1037" t="s">
        <v>8217</v>
      </c>
      <c r="G1037" t="s">
        <v>8222</v>
      </c>
      <c r="H1037" t="s">
        <v>8244</v>
      </c>
      <c r="I1037" s="9">
        <v>1423668220</v>
      </c>
      <c r="J1037" s="9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80"/>
        <v>107.65</v>
      </c>
      <c r="P1037" s="17">
        <f t="shared" si="81"/>
        <v>65.16</v>
      </c>
      <c r="Q1037" s="13" t="s">
        <v>8322</v>
      </c>
      <c r="R1037" t="s">
        <v>8327</v>
      </c>
      <c r="S1037" s="18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11" t="s">
        <v>1036</v>
      </c>
      <c r="C1038" s="3" t="s">
        <v>5145</v>
      </c>
      <c r="D1038" s="5">
        <v>4500</v>
      </c>
      <c r="E1038" s="7">
        <v>5056.22</v>
      </c>
      <c r="F1038" t="s">
        <v>8217</v>
      </c>
      <c r="G1038" t="s">
        <v>8222</v>
      </c>
      <c r="H1038" t="s">
        <v>8244</v>
      </c>
      <c r="I1038" s="9">
        <v>1357545600</v>
      </c>
      <c r="J1038" s="9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80"/>
        <v>112.36</v>
      </c>
      <c r="P1038" s="17">
        <f t="shared" si="81"/>
        <v>23.96</v>
      </c>
      <c r="Q1038" s="13" t="s">
        <v>8322</v>
      </c>
      <c r="R1038" t="s">
        <v>8327</v>
      </c>
      <c r="S1038" s="18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11" t="s">
        <v>1037</v>
      </c>
      <c r="C1039" s="3" t="s">
        <v>5146</v>
      </c>
      <c r="D1039" s="5">
        <v>1000</v>
      </c>
      <c r="E1039" s="7">
        <v>1021</v>
      </c>
      <c r="F1039" t="s">
        <v>8217</v>
      </c>
      <c r="G1039" t="s">
        <v>8222</v>
      </c>
      <c r="H1039" t="s">
        <v>8244</v>
      </c>
      <c r="I1039" s="9">
        <v>1431925200</v>
      </c>
      <c r="J1039" s="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80"/>
        <v>102.1</v>
      </c>
      <c r="P1039" s="17">
        <f t="shared" si="81"/>
        <v>48.62</v>
      </c>
      <c r="Q1039" s="13" t="s">
        <v>8322</v>
      </c>
      <c r="R1039" t="s">
        <v>8327</v>
      </c>
      <c r="S1039" s="18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11" t="s">
        <v>1038</v>
      </c>
      <c r="C1040" s="3" t="s">
        <v>5147</v>
      </c>
      <c r="D1040" s="5">
        <v>1500</v>
      </c>
      <c r="E1040" s="7">
        <v>2180</v>
      </c>
      <c r="F1040" t="s">
        <v>8217</v>
      </c>
      <c r="G1040" t="s">
        <v>8222</v>
      </c>
      <c r="H1040" t="s">
        <v>8244</v>
      </c>
      <c r="I1040" s="9">
        <v>1458362023</v>
      </c>
      <c r="J1040" s="9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80"/>
        <v>145.33000000000001</v>
      </c>
      <c r="P1040" s="17">
        <f t="shared" si="81"/>
        <v>35.74</v>
      </c>
      <c r="Q1040" s="13" t="s">
        <v>8322</v>
      </c>
      <c r="R1040" t="s">
        <v>8327</v>
      </c>
      <c r="S1040" s="18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11" t="s">
        <v>1039</v>
      </c>
      <c r="C1041" s="3" t="s">
        <v>5148</v>
      </c>
      <c r="D1041" s="5">
        <v>500</v>
      </c>
      <c r="E1041" s="7">
        <v>641</v>
      </c>
      <c r="F1041" t="s">
        <v>8217</v>
      </c>
      <c r="G1041" t="s">
        <v>8222</v>
      </c>
      <c r="H1041" t="s">
        <v>8244</v>
      </c>
      <c r="I1041" s="9">
        <v>1481615940</v>
      </c>
      <c r="J1041" s="9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80"/>
        <v>128.19999999999999</v>
      </c>
      <c r="P1041" s="17">
        <f t="shared" si="81"/>
        <v>21.37</v>
      </c>
      <c r="Q1041" s="13" t="s">
        <v>8322</v>
      </c>
      <c r="R1041" t="s">
        <v>8327</v>
      </c>
      <c r="S1041" s="18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11" t="s">
        <v>1040</v>
      </c>
      <c r="C1042" s="3" t="s">
        <v>5149</v>
      </c>
      <c r="D1042" s="5">
        <v>85000</v>
      </c>
      <c r="E1042" s="7">
        <v>250</v>
      </c>
      <c r="F1042" t="s">
        <v>8218</v>
      </c>
      <c r="G1042" t="s">
        <v>8222</v>
      </c>
      <c r="H1042" t="s">
        <v>8244</v>
      </c>
      <c r="I1042" s="9">
        <v>1472317209</v>
      </c>
      <c r="J1042" s="9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80"/>
        <v>0.28999999999999998</v>
      </c>
      <c r="P1042" s="17">
        <f t="shared" si="81"/>
        <v>250</v>
      </c>
      <c r="Q1042" s="13" t="s">
        <v>8328</v>
      </c>
      <c r="R1042" t="s">
        <v>8329</v>
      </c>
      <c r="S1042" s="18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11" t="s">
        <v>1041</v>
      </c>
      <c r="C1043" s="3" t="s">
        <v>5150</v>
      </c>
      <c r="D1043" s="5">
        <v>50</v>
      </c>
      <c r="E1043" s="7">
        <v>0</v>
      </c>
      <c r="F1043" t="s">
        <v>8218</v>
      </c>
      <c r="G1043" t="s">
        <v>8222</v>
      </c>
      <c r="H1043" t="s">
        <v>8244</v>
      </c>
      <c r="I1043" s="9">
        <v>1406769992</v>
      </c>
      <c r="J1043" s="9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80"/>
        <v>0</v>
      </c>
      <c r="P1043" s="17" t="str">
        <f t="shared" si="81"/>
        <v>N/A</v>
      </c>
      <c r="Q1043" s="13" t="s">
        <v>8328</v>
      </c>
      <c r="R1043" t="s">
        <v>8329</v>
      </c>
      <c r="S1043" s="18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11" t="s">
        <v>1042</v>
      </c>
      <c r="C1044" s="3" t="s">
        <v>5151</v>
      </c>
      <c r="D1044" s="5">
        <v>650</v>
      </c>
      <c r="E1044" s="7">
        <v>10</v>
      </c>
      <c r="F1044" t="s">
        <v>8218</v>
      </c>
      <c r="G1044" t="s">
        <v>8222</v>
      </c>
      <c r="H1044" t="s">
        <v>8244</v>
      </c>
      <c r="I1044" s="9">
        <v>1410516000</v>
      </c>
      <c r="J1044" s="9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80"/>
        <v>1.54</v>
      </c>
      <c r="P1044" s="17">
        <f t="shared" si="81"/>
        <v>10</v>
      </c>
      <c r="Q1044" s="13" t="s">
        <v>8328</v>
      </c>
      <c r="R1044" t="s">
        <v>8329</v>
      </c>
      <c r="S1044" s="18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11" t="s">
        <v>1043</v>
      </c>
      <c r="C1045" s="3" t="s">
        <v>5152</v>
      </c>
      <c r="D1045" s="5">
        <v>100000</v>
      </c>
      <c r="E1045" s="7">
        <v>8537</v>
      </c>
      <c r="F1045" t="s">
        <v>8218</v>
      </c>
      <c r="G1045" t="s">
        <v>8222</v>
      </c>
      <c r="H1045" t="s">
        <v>8244</v>
      </c>
      <c r="I1045" s="9">
        <v>1432101855</v>
      </c>
      <c r="J1045" s="9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80"/>
        <v>8.5399999999999991</v>
      </c>
      <c r="P1045" s="17">
        <f t="shared" si="81"/>
        <v>29.24</v>
      </c>
      <c r="Q1045" s="13" t="s">
        <v>8328</v>
      </c>
      <c r="R1045" t="s">
        <v>8329</v>
      </c>
      <c r="S1045" s="18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11" t="s">
        <v>1044</v>
      </c>
      <c r="C1046" s="3" t="s">
        <v>5153</v>
      </c>
      <c r="D1046" s="5">
        <v>7000</v>
      </c>
      <c r="E1046" s="7">
        <v>6</v>
      </c>
      <c r="F1046" t="s">
        <v>8218</v>
      </c>
      <c r="G1046" t="s">
        <v>8222</v>
      </c>
      <c r="H1046" t="s">
        <v>8244</v>
      </c>
      <c r="I1046" s="9">
        <v>1425587220</v>
      </c>
      <c r="J1046" s="9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80"/>
        <v>0.09</v>
      </c>
      <c r="P1046" s="17">
        <f t="shared" si="81"/>
        <v>3</v>
      </c>
      <c r="Q1046" s="13" t="s">
        <v>8328</v>
      </c>
      <c r="R1046" t="s">
        <v>8329</v>
      </c>
      <c r="S1046" s="18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11" t="s">
        <v>1045</v>
      </c>
      <c r="C1047" s="3" t="s">
        <v>5154</v>
      </c>
      <c r="D1047" s="5">
        <v>10000</v>
      </c>
      <c r="E1047" s="7">
        <v>266</v>
      </c>
      <c r="F1047" t="s">
        <v>8218</v>
      </c>
      <c r="G1047" t="s">
        <v>8222</v>
      </c>
      <c r="H1047" t="s">
        <v>8244</v>
      </c>
      <c r="I1047" s="9">
        <v>1408827550</v>
      </c>
      <c r="J1047" s="9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80"/>
        <v>2.66</v>
      </c>
      <c r="P1047" s="17">
        <f t="shared" si="81"/>
        <v>33.25</v>
      </c>
      <c r="Q1047" s="13" t="s">
        <v>8328</v>
      </c>
      <c r="R1047" t="s">
        <v>8329</v>
      </c>
      <c r="S1047" s="18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11" t="s">
        <v>1046</v>
      </c>
      <c r="C1048" s="3" t="s">
        <v>5155</v>
      </c>
      <c r="D1048" s="5">
        <v>3000</v>
      </c>
      <c r="E1048" s="7">
        <v>0</v>
      </c>
      <c r="F1048" t="s">
        <v>8218</v>
      </c>
      <c r="G1048" t="s">
        <v>8234</v>
      </c>
      <c r="H1048" t="s">
        <v>8247</v>
      </c>
      <c r="I1048" s="9">
        <v>1451161560</v>
      </c>
      <c r="J1048" s="9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80"/>
        <v>0</v>
      </c>
      <c r="P1048" s="17" t="str">
        <f t="shared" si="81"/>
        <v>N/A</v>
      </c>
      <c r="Q1048" s="13" t="s">
        <v>8328</v>
      </c>
      <c r="R1048" t="s">
        <v>8329</v>
      </c>
      <c r="S1048" s="18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11" t="s">
        <v>1047</v>
      </c>
      <c r="C1049" s="3" t="s">
        <v>5156</v>
      </c>
      <c r="D1049" s="5">
        <v>2000</v>
      </c>
      <c r="E1049" s="7">
        <v>1</v>
      </c>
      <c r="F1049" t="s">
        <v>8218</v>
      </c>
      <c r="G1049" t="s">
        <v>8222</v>
      </c>
      <c r="H1049" t="s">
        <v>8244</v>
      </c>
      <c r="I1049" s="9">
        <v>1415219915</v>
      </c>
      <c r="J1049" s="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80"/>
        <v>0.05</v>
      </c>
      <c r="P1049" s="17">
        <f t="shared" si="81"/>
        <v>1</v>
      </c>
      <c r="Q1049" s="13" t="s">
        <v>8328</v>
      </c>
      <c r="R1049" t="s">
        <v>8329</v>
      </c>
      <c r="S1049" s="18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11" t="s">
        <v>1048</v>
      </c>
      <c r="C1050" s="3" t="s">
        <v>5157</v>
      </c>
      <c r="D1050" s="5">
        <v>15000</v>
      </c>
      <c r="E1050" s="7">
        <v>212</v>
      </c>
      <c r="F1050" t="s">
        <v>8218</v>
      </c>
      <c r="G1050" t="s">
        <v>8222</v>
      </c>
      <c r="H1050" t="s">
        <v>8244</v>
      </c>
      <c r="I1050" s="9">
        <v>1474766189</v>
      </c>
      <c r="J1050" s="9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80"/>
        <v>1.41</v>
      </c>
      <c r="P1050" s="17">
        <f t="shared" si="81"/>
        <v>53</v>
      </c>
      <c r="Q1050" s="13" t="s">
        <v>8328</v>
      </c>
      <c r="R1050" t="s">
        <v>8329</v>
      </c>
      <c r="S1050" s="18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11" t="s">
        <v>1049</v>
      </c>
      <c r="C1051" s="3" t="s">
        <v>5158</v>
      </c>
      <c r="D1051" s="5">
        <v>12000</v>
      </c>
      <c r="E1051" s="7">
        <v>0</v>
      </c>
      <c r="F1051" t="s">
        <v>8218</v>
      </c>
      <c r="G1051" t="s">
        <v>8222</v>
      </c>
      <c r="H1051" t="s">
        <v>8244</v>
      </c>
      <c r="I1051" s="9">
        <v>1455272445</v>
      </c>
      <c r="J1051" s="9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80"/>
        <v>0</v>
      </c>
      <c r="P1051" s="17" t="str">
        <f t="shared" si="81"/>
        <v>N/A</v>
      </c>
      <c r="Q1051" s="13" t="s">
        <v>8328</v>
      </c>
      <c r="R1051" t="s">
        <v>8329</v>
      </c>
      <c r="S1051" s="18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11" t="s">
        <v>1050</v>
      </c>
      <c r="C1052" s="3" t="s">
        <v>5159</v>
      </c>
      <c r="D1052" s="5">
        <v>2500</v>
      </c>
      <c r="E1052" s="7">
        <v>0</v>
      </c>
      <c r="F1052" t="s">
        <v>8218</v>
      </c>
      <c r="G1052" t="s">
        <v>8222</v>
      </c>
      <c r="H1052" t="s">
        <v>8244</v>
      </c>
      <c r="I1052" s="9">
        <v>1442257677</v>
      </c>
      <c r="J1052" s="9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80"/>
        <v>0</v>
      </c>
      <c r="P1052" s="17" t="str">
        <f t="shared" si="81"/>
        <v>N/A</v>
      </c>
      <c r="Q1052" s="13" t="s">
        <v>8328</v>
      </c>
      <c r="R1052" t="s">
        <v>8329</v>
      </c>
      <c r="S1052" s="18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11" t="s">
        <v>1051</v>
      </c>
      <c r="C1053" s="3" t="s">
        <v>5160</v>
      </c>
      <c r="D1053" s="5">
        <v>500</v>
      </c>
      <c r="E1053" s="7">
        <v>0</v>
      </c>
      <c r="F1053" t="s">
        <v>8218</v>
      </c>
      <c r="G1053" t="s">
        <v>8222</v>
      </c>
      <c r="H1053" t="s">
        <v>8244</v>
      </c>
      <c r="I1053" s="9">
        <v>1409098825</v>
      </c>
      <c r="J1053" s="9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80"/>
        <v>0</v>
      </c>
      <c r="P1053" s="17" t="str">
        <f t="shared" si="81"/>
        <v>N/A</v>
      </c>
      <c r="Q1053" s="13" t="s">
        <v>8328</v>
      </c>
      <c r="R1053" t="s">
        <v>8329</v>
      </c>
      <c r="S1053" s="18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11" t="s">
        <v>1052</v>
      </c>
      <c r="C1054" s="3" t="s">
        <v>5161</v>
      </c>
      <c r="D1054" s="5">
        <v>4336</v>
      </c>
      <c r="E1054" s="7">
        <v>0</v>
      </c>
      <c r="F1054" t="s">
        <v>8218</v>
      </c>
      <c r="G1054" t="s">
        <v>8222</v>
      </c>
      <c r="H1054" t="s">
        <v>8244</v>
      </c>
      <c r="I1054" s="9">
        <v>1465243740</v>
      </c>
      <c r="J1054" s="9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80"/>
        <v>0</v>
      </c>
      <c r="P1054" s="17" t="str">
        <f t="shared" si="81"/>
        <v>N/A</v>
      </c>
      <c r="Q1054" s="13" t="s">
        <v>8328</v>
      </c>
      <c r="R1054" t="s">
        <v>8329</v>
      </c>
      <c r="S1054" s="18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11" t="s">
        <v>1053</v>
      </c>
      <c r="C1055" s="3" t="s">
        <v>5162</v>
      </c>
      <c r="D1055" s="5">
        <v>1500</v>
      </c>
      <c r="E1055" s="7">
        <v>15</v>
      </c>
      <c r="F1055" t="s">
        <v>8218</v>
      </c>
      <c r="G1055" t="s">
        <v>8222</v>
      </c>
      <c r="H1055" t="s">
        <v>8244</v>
      </c>
      <c r="I1055" s="9">
        <v>1488773332</v>
      </c>
      <c r="J1055" s="9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80"/>
        <v>1</v>
      </c>
      <c r="P1055" s="17">
        <f t="shared" si="81"/>
        <v>15</v>
      </c>
      <c r="Q1055" s="13" t="s">
        <v>8328</v>
      </c>
      <c r="R1055" t="s">
        <v>8329</v>
      </c>
      <c r="S1055" s="18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11" t="s">
        <v>1054</v>
      </c>
      <c r="C1056" s="3" t="s">
        <v>5163</v>
      </c>
      <c r="D1056" s="5">
        <v>2500</v>
      </c>
      <c r="E1056" s="7">
        <v>0</v>
      </c>
      <c r="F1056" t="s">
        <v>8218</v>
      </c>
      <c r="G1056" t="s">
        <v>8222</v>
      </c>
      <c r="H1056" t="s">
        <v>8244</v>
      </c>
      <c r="I1056" s="9">
        <v>1407708000</v>
      </c>
      <c r="J1056" s="9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80"/>
        <v>0</v>
      </c>
      <c r="P1056" s="17" t="str">
        <f t="shared" si="81"/>
        <v>N/A</v>
      </c>
      <c r="Q1056" s="13" t="s">
        <v>8328</v>
      </c>
      <c r="R1056" t="s">
        <v>8329</v>
      </c>
      <c r="S1056" s="18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11" t="s">
        <v>1055</v>
      </c>
      <c r="C1057" s="3" t="s">
        <v>5164</v>
      </c>
      <c r="D1057" s="5">
        <v>3500</v>
      </c>
      <c r="E1057" s="7">
        <v>0</v>
      </c>
      <c r="F1057" t="s">
        <v>8218</v>
      </c>
      <c r="G1057" t="s">
        <v>8222</v>
      </c>
      <c r="H1057" t="s">
        <v>8244</v>
      </c>
      <c r="I1057" s="9">
        <v>1457394545</v>
      </c>
      <c r="J1057" s="9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80"/>
        <v>0</v>
      </c>
      <c r="P1057" s="17" t="str">
        <f t="shared" si="81"/>
        <v>N/A</v>
      </c>
      <c r="Q1057" s="13" t="s">
        <v>8328</v>
      </c>
      <c r="R1057" t="s">
        <v>8329</v>
      </c>
      <c r="S1057" s="18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11" t="s">
        <v>1056</v>
      </c>
      <c r="C1058" s="3" t="s">
        <v>5165</v>
      </c>
      <c r="D1058" s="5">
        <v>10000</v>
      </c>
      <c r="E1058" s="7">
        <v>0</v>
      </c>
      <c r="F1058" t="s">
        <v>8218</v>
      </c>
      <c r="G1058" t="s">
        <v>8222</v>
      </c>
      <c r="H1058" t="s">
        <v>8244</v>
      </c>
      <c r="I1058" s="9">
        <v>1429892177</v>
      </c>
      <c r="J1058" s="9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80"/>
        <v>0</v>
      </c>
      <c r="P1058" s="17" t="str">
        <f t="shared" si="81"/>
        <v>N/A</v>
      </c>
      <c r="Q1058" s="13" t="s">
        <v>8328</v>
      </c>
      <c r="R1058" t="s">
        <v>8329</v>
      </c>
      <c r="S1058" s="18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11" t="s">
        <v>1057</v>
      </c>
      <c r="C1059" s="3" t="s">
        <v>5166</v>
      </c>
      <c r="D1059" s="5">
        <v>10000</v>
      </c>
      <c r="E1059" s="7">
        <v>0</v>
      </c>
      <c r="F1059" t="s">
        <v>8218</v>
      </c>
      <c r="G1059" t="s">
        <v>8222</v>
      </c>
      <c r="H1059" t="s">
        <v>8244</v>
      </c>
      <c r="I1059" s="9">
        <v>1480888483</v>
      </c>
      <c r="J1059" s="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80"/>
        <v>0</v>
      </c>
      <c r="P1059" s="17" t="str">
        <f t="shared" si="81"/>
        <v>N/A</v>
      </c>
      <c r="Q1059" s="13" t="s">
        <v>8328</v>
      </c>
      <c r="R1059" t="s">
        <v>8329</v>
      </c>
      <c r="S1059" s="18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11" t="s">
        <v>1058</v>
      </c>
      <c r="C1060" s="3" t="s">
        <v>5167</v>
      </c>
      <c r="D1060" s="5">
        <v>40000</v>
      </c>
      <c r="E1060" s="7">
        <v>0</v>
      </c>
      <c r="F1060" t="s">
        <v>8218</v>
      </c>
      <c r="G1060" t="s">
        <v>8222</v>
      </c>
      <c r="H1060" t="s">
        <v>8244</v>
      </c>
      <c r="I1060" s="9">
        <v>1427328000</v>
      </c>
      <c r="J1060" s="9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80"/>
        <v>0</v>
      </c>
      <c r="P1060" s="17" t="str">
        <f t="shared" si="81"/>
        <v>N/A</v>
      </c>
      <c r="Q1060" s="13" t="s">
        <v>8328</v>
      </c>
      <c r="R1060" t="s">
        <v>8329</v>
      </c>
      <c r="S1060" s="18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11" t="s">
        <v>1059</v>
      </c>
      <c r="C1061" s="3" t="s">
        <v>5168</v>
      </c>
      <c r="D1061" s="5">
        <v>1100</v>
      </c>
      <c r="E1061" s="7">
        <v>0</v>
      </c>
      <c r="F1061" t="s">
        <v>8218</v>
      </c>
      <c r="G1061" t="s">
        <v>8222</v>
      </c>
      <c r="H1061" t="s">
        <v>8244</v>
      </c>
      <c r="I1061" s="9">
        <v>1426269456</v>
      </c>
      <c r="J1061" s="9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80"/>
        <v>0</v>
      </c>
      <c r="P1061" s="17" t="str">
        <f t="shared" si="81"/>
        <v>N/A</v>
      </c>
      <c r="Q1061" s="13" t="s">
        <v>8328</v>
      </c>
      <c r="R1061" t="s">
        <v>8329</v>
      </c>
      <c r="S1061" s="18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11" t="s">
        <v>1060</v>
      </c>
      <c r="C1062" s="3" t="s">
        <v>5169</v>
      </c>
      <c r="D1062" s="5">
        <v>5000</v>
      </c>
      <c r="E1062" s="7">
        <v>50</v>
      </c>
      <c r="F1062" t="s">
        <v>8218</v>
      </c>
      <c r="G1062" t="s">
        <v>8222</v>
      </c>
      <c r="H1062" t="s">
        <v>8244</v>
      </c>
      <c r="I1062" s="9">
        <v>1429134893</v>
      </c>
      <c r="J1062" s="9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80"/>
        <v>1</v>
      </c>
      <c r="P1062" s="17">
        <f t="shared" si="81"/>
        <v>50</v>
      </c>
      <c r="Q1062" s="13" t="s">
        <v>8328</v>
      </c>
      <c r="R1062" t="s">
        <v>8329</v>
      </c>
      <c r="S1062" s="18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11" t="s">
        <v>1061</v>
      </c>
      <c r="C1063" s="3" t="s">
        <v>5170</v>
      </c>
      <c r="D1063" s="5">
        <v>4000</v>
      </c>
      <c r="E1063" s="7">
        <v>0</v>
      </c>
      <c r="F1063" t="s">
        <v>8218</v>
      </c>
      <c r="G1063" t="s">
        <v>8222</v>
      </c>
      <c r="H1063" t="s">
        <v>8244</v>
      </c>
      <c r="I1063" s="9">
        <v>1462150800</v>
      </c>
      <c r="J1063" s="9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80"/>
        <v>0</v>
      </c>
      <c r="P1063" s="17" t="str">
        <f t="shared" si="81"/>
        <v>N/A</v>
      </c>
      <c r="Q1063" s="13" t="s">
        <v>8328</v>
      </c>
      <c r="R1063" t="s">
        <v>8329</v>
      </c>
      <c r="S1063" s="18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11" t="s">
        <v>1062</v>
      </c>
      <c r="C1064" s="3" t="s">
        <v>5171</v>
      </c>
      <c r="D1064" s="5">
        <v>199</v>
      </c>
      <c r="E1064" s="7">
        <v>190</v>
      </c>
      <c r="F1064" t="s">
        <v>8218</v>
      </c>
      <c r="G1064" t="s">
        <v>8222</v>
      </c>
      <c r="H1064" t="s">
        <v>8244</v>
      </c>
      <c r="I1064" s="9">
        <v>1468351341</v>
      </c>
      <c r="J1064" s="9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80"/>
        <v>95.48</v>
      </c>
      <c r="P1064" s="17">
        <f t="shared" si="81"/>
        <v>47.5</v>
      </c>
      <c r="Q1064" s="13" t="s">
        <v>8328</v>
      </c>
      <c r="R1064" t="s">
        <v>8329</v>
      </c>
      <c r="S1064" s="18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11" t="s">
        <v>1063</v>
      </c>
      <c r="C1065" s="3" t="s">
        <v>5172</v>
      </c>
      <c r="D1065" s="5">
        <v>1000</v>
      </c>
      <c r="E1065" s="7">
        <v>0</v>
      </c>
      <c r="F1065" t="s">
        <v>8218</v>
      </c>
      <c r="G1065" t="s">
        <v>8222</v>
      </c>
      <c r="H1065" t="s">
        <v>8244</v>
      </c>
      <c r="I1065" s="9">
        <v>1472604262</v>
      </c>
      <c r="J1065" s="9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80"/>
        <v>0</v>
      </c>
      <c r="P1065" s="17" t="str">
        <f t="shared" si="81"/>
        <v>N/A</v>
      </c>
      <c r="Q1065" s="13" t="s">
        <v>8328</v>
      </c>
      <c r="R1065" t="s">
        <v>8329</v>
      </c>
      <c r="S1065" s="18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11" t="s">
        <v>1064</v>
      </c>
      <c r="C1066" s="3" t="s">
        <v>5173</v>
      </c>
      <c r="D1066" s="5">
        <v>90000</v>
      </c>
      <c r="E1066" s="7">
        <v>8077</v>
      </c>
      <c r="F1066" t="s">
        <v>8219</v>
      </c>
      <c r="G1066" t="s">
        <v>8222</v>
      </c>
      <c r="H1066" t="s">
        <v>8244</v>
      </c>
      <c r="I1066" s="9">
        <v>1373174903</v>
      </c>
      <c r="J1066" s="9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80"/>
        <v>8.9700000000000006</v>
      </c>
      <c r="P1066" s="17">
        <f t="shared" si="81"/>
        <v>65.67</v>
      </c>
      <c r="Q1066" s="13" t="s">
        <v>8330</v>
      </c>
      <c r="R1066" t="s">
        <v>8331</v>
      </c>
      <c r="S1066" s="18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11" t="s">
        <v>1065</v>
      </c>
      <c r="C1067" s="3" t="s">
        <v>5174</v>
      </c>
      <c r="D1067" s="5">
        <v>3000</v>
      </c>
      <c r="E1067" s="7">
        <v>81</v>
      </c>
      <c r="F1067" t="s">
        <v>8219</v>
      </c>
      <c r="G1067" t="s">
        <v>8224</v>
      </c>
      <c r="H1067" t="s">
        <v>8246</v>
      </c>
      <c r="I1067" s="9">
        <v>1392800922</v>
      </c>
      <c r="J1067" s="9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80"/>
        <v>2.7</v>
      </c>
      <c r="P1067" s="17">
        <f t="shared" si="81"/>
        <v>16.2</v>
      </c>
      <c r="Q1067" s="13" t="s">
        <v>8330</v>
      </c>
      <c r="R1067" t="s">
        <v>8331</v>
      </c>
      <c r="S1067" s="18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11" t="s">
        <v>1066</v>
      </c>
      <c r="C1068" s="3" t="s">
        <v>5175</v>
      </c>
      <c r="D1068" s="5">
        <v>150000</v>
      </c>
      <c r="E1068" s="7">
        <v>5051</v>
      </c>
      <c r="F1068" t="s">
        <v>8219</v>
      </c>
      <c r="G1068" t="s">
        <v>8222</v>
      </c>
      <c r="H1068" t="s">
        <v>8244</v>
      </c>
      <c r="I1068" s="9">
        <v>1375657582</v>
      </c>
      <c r="J1068" s="9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80"/>
        <v>3.37</v>
      </c>
      <c r="P1068" s="17">
        <f t="shared" si="81"/>
        <v>34.130000000000003</v>
      </c>
      <c r="Q1068" s="13" t="s">
        <v>8330</v>
      </c>
      <c r="R1068" t="s">
        <v>8331</v>
      </c>
      <c r="S1068" s="18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11" t="s">
        <v>1067</v>
      </c>
      <c r="C1069" s="3" t="s">
        <v>5176</v>
      </c>
      <c r="D1069" s="5">
        <v>500</v>
      </c>
      <c r="E1069" s="7">
        <v>130</v>
      </c>
      <c r="F1069" t="s">
        <v>8219</v>
      </c>
      <c r="G1069" t="s">
        <v>8222</v>
      </c>
      <c r="H1069" t="s">
        <v>8244</v>
      </c>
      <c r="I1069" s="9">
        <v>1387657931</v>
      </c>
      <c r="J1069" s="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80"/>
        <v>26</v>
      </c>
      <c r="P1069" s="17">
        <f t="shared" si="81"/>
        <v>13</v>
      </c>
      <c r="Q1069" s="13" t="s">
        <v>8330</v>
      </c>
      <c r="R1069" t="s">
        <v>8331</v>
      </c>
      <c r="S1069" s="18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11" t="s">
        <v>1068</v>
      </c>
      <c r="C1070" s="3" t="s">
        <v>5177</v>
      </c>
      <c r="D1070" s="5">
        <v>30000</v>
      </c>
      <c r="E1070" s="7">
        <v>45</v>
      </c>
      <c r="F1070" t="s">
        <v>8219</v>
      </c>
      <c r="G1070" t="s">
        <v>8222</v>
      </c>
      <c r="H1070" t="s">
        <v>8244</v>
      </c>
      <c r="I1070" s="9">
        <v>1460274864</v>
      </c>
      <c r="J1070" s="9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80"/>
        <v>0.15</v>
      </c>
      <c r="P1070" s="17">
        <f t="shared" si="81"/>
        <v>11.25</v>
      </c>
      <c r="Q1070" s="13" t="s">
        <v>8330</v>
      </c>
      <c r="R1070" t="s">
        <v>8331</v>
      </c>
      <c r="S1070" s="18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11" t="s">
        <v>1069</v>
      </c>
      <c r="C1071" s="3" t="s">
        <v>5178</v>
      </c>
      <c r="D1071" s="5">
        <v>2200</v>
      </c>
      <c r="E1071" s="7">
        <v>850</v>
      </c>
      <c r="F1071" t="s">
        <v>8219</v>
      </c>
      <c r="G1071" t="s">
        <v>8222</v>
      </c>
      <c r="H1071" t="s">
        <v>8244</v>
      </c>
      <c r="I1071" s="9">
        <v>1385447459</v>
      </c>
      <c r="J1071" s="9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80"/>
        <v>38.64</v>
      </c>
      <c r="P1071" s="17">
        <f t="shared" si="81"/>
        <v>40.479999999999997</v>
      </c>
      <c r="Q1071" s="13" t="s">
        <v>8330</v>
      </c>
      <c r="R1071" t="s">
        <v>8331</v>
      </c>
      <c r="S1071" s="18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11" t="s">
        <v>1070</v>
      </c>
      <c r="C1072" s="3" t="s">
        <v>5179</v>
      </c>
      <c r="D1072" s="5">
        <v>10000</v>
      </c>
      <c r="E1072" s="7">
        <v>70</v>
      </c>
      <c r="F1072" t="s">
        <v>8219</v>
      </c>
      <c r="G1072" t="s">
        <v>8222</v>
      </c>
      <c r="H1072" t="s">
        <v>8244</v>
      </c>
      <c r="I1072" s="9">
        <v>1349050622</v>
      </c>
      <c r="J1072" s="9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80"/>
        <v>0.7</v>
      </c>
      <c r="P1072" s="17">
        <f t="shared" si="81"/>
        <v>35</v>
      </c>
      <c r="Q1072" s="13" t="s">
        <v>8330</v>
      </c>
      <c r="R1072" t="s">
        <v>8331</v>
      </c>
      <c r="S1072" s="18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11" t="s">
        <v>1071</v>
      </c>
      <c r="C1073" s="3" t="s">
        <v>5180</v>
      </c>
      <c r="D1073" s="5">
        <v>100</v>
      </c>
      <c r="E1073" s="7">
        <v>0</v>
      </c>
      <c r="F1073" t="s">
        <v>8219</v>
      </c>
      <c r="G1073" t="s">
        <v>8232</v>
      </c>
      <c r="H1073" t="s">
        <v>8252</v>
      </c>
      <c r="I1073" s="9">
        <v>1447787093</v>
      </c>
      <c r="J1073" s="9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80"/>
        <v>0</v>
      </c>
      <c r="P1073" s="17" t="str">
        <f t="shared" si="81"/>
        <v>N/A</v>
      </c>
      <c r="Q1073" s="13" t="s">
        <v>8330</v>
      </c>
      <c r="R1073" t="s">
        <v>8331</v>
      </c>
      <c r="S1073" s="18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11" t="s">
        <v>1072</v>
      </c>
      <c r="C1074" s="3" t="s">
        <v>5181</v>
      </c>
      <c r="D1074" s="5">
        <v>75000</v>
      </c>
      <c r="E1074" s="7">
        <v>51</v>
      </c>
      <c r="F1074" t="s">
        <v>8219</v>
      </c>
      <c r="G1074" t="s">
        <v>8222</v>
      </c>
      <c r="H1074" t="s">
        <v>8244</v>
      </c>
      <c r="I1074" s="9">
        <v>1391630297</v>
      </c>
      <c r="J1074" s="9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80"/>
        <v>7.0000000000000007E-2</v>
      </c>
      <c r="P1074" s="17">
        <f t="shared" si="81"/>
        <v>12.75</v>
      </c>
      <c r="Q1074" s="13" t="s">
        <v>8330</v>
      </c>
      <c r="R1074" t="s">
        <v>8331</v>
      </c>
      <c r="S1074" s="18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11" t="s">
        <v>1073</v>
      </c>
      <c r="C1075" s="3" t="s">
        <v>5182</v>
      </c>
      <c r="D1075" s="5">
        <v>750</v>
      </c>
      <c r="E1075" s="7">
        <v>10</v>
      </c>
      <c r="F1075" t="s">
        <v>8219</v>
      </c>
      <c r="G1075" t="s">
        <v>8222</v>
      </c>
      <c r="H1075" t="s">
        <v>8244</v>
      </c>
      <c r="I1075" s="9">
        <v>1318806541</v>
      </c>
      <c r="J1075" s="9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80"/>
        <v>1.33</v>
      </c>
      <c r="P1075" s="17">
        <f t="shared" si="81"/>
        <v>10</v>
      </c>
      <c r="Q1075" s="13" t="s">
        <v>8330</v>
      </c>
      <c r="R1075" t="s">
        <v>8331</v>
      </c>
      <c r="S1075" s="18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11" t="s">
        <v>1074</v>
      </c>
      <c r="C1076" s="3" t="s">
        <v>5183</v>
      </c>
      <c r="D1076" s="5">
        <v>54000</v>
      </c>
      <c r="E1076" s="7">
        <v>3407</v>
      </c>
      <c r="F1076" t="s">
        <v>8219</v>
      </c>
      <c r="G1076" t="s">
        <v>8222</v>
      </c>
      <c r="H1076" t="s">
        <v>8244</v>
      </c>
      <c r="I1076" s="9">
        <v>1388808545</v>
      </c>
      <c r="J1076" s="9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80"/>
        <v>6.31</v>
      </c>
      <c r="P1076" s="17">
        <f t="shared" si="81"/>
        <v>113.57</v>
      </c>
      <c r="Q1076" s="13" t="s">
        <v>8330</v>
      </c>
      <c r="R1076" t="s">
        <v>8331</v>
      </c>
      <c r="S1076" s="18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11" t="s">
        <v>1075</v>
      </c>
      <c r="C1077" s="3" t="s">
        <v>5184</v>
      </c>
      <c r="D1077" s="5">
        <v>1000</v>
      </c>
      <c r="E1077" s="7">
        <v>45</v>
      </c>
      <c r="F1077" t="s">
        <v>8219</v>
      </c>
      <c r="G1077" t="s">
        <v>8222</v>
      </c>
      <c r="H1077" t="s">
        <v>8244</v>
      </c>
      <c r="I1077" s="9">
        <v>1336340516</v>
      </c>
      <c r="J1077" s="9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80"/>
        <v>4.5</v>
      </c>
      <c r="P1077" s="17">
        <f t="shared" si="81"/>
        <v>15</v>
      </c>
      <c r="Q1077" s="13" t="s">
        <v>8330</v>
      </c>
      <c r="R1077" t="s">
        <v>8331</v>
      </c>
      <c r="S1077" s="18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11" t="s">
        <v>1076</v>
      </c>
      <c r="C1078" s="3" t="s">
        <v>5185</v>
      </c>
      <c r="D1078" s="5">
        <v>75000</v>
      </c>
      <c r="E1078" s="7">
        <v>47074</v>
      </c>
      <c r="F1078" t="s">
        <v>8219</v>
      </c>
      <c r="G1078" t="s">
        <v>8222</v>
      </c>
      <c r="H1078" t="s">
        <v>8244</v>
      </c>
      <c r="I1078" s="9">
        <v>1410426250</v>
      </c>
      <c r="J1078" s="9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80"/>
        <v>62.77</v>
      </c>
      <c r="P1078" s="17">
        <f t="shared" si="81"/>
        <v>48.28</v>
      </c>
      <c r="Q1078" s="13" t="s">
        <v>8330</v>
      </c>
      <c r="R1078" t="s">
        <v>8331</v>
      </c>
      <c r="S1078" s="18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11" t="s">
        <v>1077</v>
      </c>
      <c r="C1079" s="3" t="s">
        <v>5186</v>
      </c>
      <c r="D1079" s="5">
        <v>25000</v>
      </c>
      <c r="E1079" s="7">
        <v>7344</v>
      </c>
      <c r="F1079" t="s">
        <v>8219</v>
      </c>
      <c r="G1079" t="s">
        <v>8222</v>
      </c>
      <c r="H1079" t="s">
        <v>8244</v>
      </c>
      <c r="I1079" s="9">
        <v>1452744011</v>
      </c>
      <c r="J1079" s="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80"/>
        <v>29.38</v>
      </c>
      <c r="P1079" s="17">
        <f t="shared" si="81"/>
        <v>43.98</v>
      </c>
      <c r="Q1079" s="13" t="s">
        <v>8330</v>
      </c>
      <c r="R1079" t="s">
        <v>8331</v>
      </c>
      <c r="S1079" s="18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11" t="s">
        <v>1078</v>
      </c>
      <c r="C1080" s="3" t="s">
        <v>5187</v>
      </c>
      <c r="D1080" s="5">
        <v>600</v>
      </c>
      <c r="E1080" s="7">
        <v>45</v>
      </c>
      <c r="F1080" t="s">
        <v>8219</v>
      </c>
      <c r="G1080" t="s">
        <v>8222</v>
      </c>
      <c r="H1080" t="s">
        <v>8244</v>
      </c>
      <c r="I1080" s="9">
        <v>1311309721</v>
      </c>
      <c r="J1080" s="9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80"/>
        <v>7.5</v>
      </c>
      <c r="P1080" s="17">
        <f t="shared" si="81"/>
        <v>9</v>
      </c>
      <c r="Q1080" s="13" t="s">
        <v>8330</v>
      </c>
      <c r="R1080" t="s">
        <v>8331</v>
      </c>
      <c r="S1080" s="18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11" t="s">
        <v>1079</v>
      </c>
      <c r="C1081" s="3" t="s">
        <v>5188</v>
      </c>
      <c r="D1081" s="5">
        <v>26000</v>
      </c>
      <c r="E1081" s="7">
        <v>678</v>
      </c>
      <c r="F1081" t="s">
        <v>8219</v>
      </c>
      <c r="G1081" t="s">
        <v>8234</v>
      </c>
      <c r="H1081" t="s">
        <v>8247</v>
      </c>
      <c r="I1081" s="9">
        <v>1463232936</v>
      </c>
      <c r="J1081" s="9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80"/>
        <v>2.61</v>
      </c>
      <c r="P1081" s="17">
        <f t="shared" si="81"/>
        <v>37.67</v>
      </c>
      <c r="Q1081" s="13" t="s">
        <v>8330</v>
      </c>
      <c r="R1081" t="s">
        <v>8331</v>
      </c>
      <c r="S1081" s="18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11" t="s">
        <v>1080</v>
      </c>
      <c r="C1082" s="3" t="s">
        <v>5189</v>
      </c>
      <c r="D1082" s="5">
        <v>20000</v>
      </c>
      <c r="E1082" s="7">
        <v>1821</v>
      </c>
      <c r="F1082" t="s">
        <v>8219</v>
      </c>
      <c r="G1082" t="s">
        <v>8222</v>
      </c>
      <c r="H1082" t="s">
        <v>8244</v>
      </c>
      <c r="I1082" s="9">
        <v>1399778333</v>
      </c>
      <c r="J1082" s="9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80"/>
        <v>9.11</v>
      </c>
      <c r="P1082" s="17">
        <f t="shared" si="81"/>
        <v>18.579999999999998</v>
      </c>
      <c r="Q1082" s="13" t="s">
        <v>8330</v>
      </c>
      <c r="R1082" t="s">
        <v>8331</v>
      </c>
      <c r="S1082" s="18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11" t="s">
        <v>1081</v>
      </c>
      <c r="C1083" s="3" t="s">
        <v>5190</v>
      </c>
      <c r="D1083" s="5">
        <v>68000</v>
      </c>
      <c r="E1083" s="7">
        <v>12</v>
      </c>
      <c r="F1083" t="s">
        <v>8219</v>
      </c>
      <c r="G1083" t="s">
        <v>8222</v>
      </c>
      <c r="H1083" t="s">
        <v>8244</v>
      </c>
      <c r="I1083" s="9">
        <v>1422483292</v>
      </c>
      <c r="J1083" s="9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80"/>
        <v>0.02</v>
      </c>
      <c r="P1083" s="17">
        <f t="shared" si="81"/>
        <v>3</v>
      </c>
      <c r="Q1083" s="13" t="s">
        <v>8330</v>
      </c>
      <c r="R1083" t="s">
        <v>8331</v>
      </c>
      <c r="S1083" s="18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11" t="s">
        <v>1082</v>
      </c>
      <c r="C1084" s="3" t="s">
        <v>5191</v>
      </c>
      <c r="D1084" s="5">
        <v>10000</v>
      </c>
      <c r="E1084" s="7">
        <v>56</v>
      </c>
      <c r="F1084" t="s">
        <v>8219</v>
      </c>
      <c r="G1084" t="s">
        <v>8222</v>
      </c>
      <c r="H1084" t="s">
        <v>8244</v>
      </c>
      <c r="I1084" s="9">
        <v>1344635088</v>
      </c>
      <c r="J1084" s="9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80"/>
        <v>0.56000000000000005</v>
      </c>
      <c r="P1084" s="17">
        <f t="shared" si="81"/>
        <v>18.670000000000002</v>
      </c>
      <c r="Q1084" s="13" t="s">
        <v>8330</v>
      </c>
      <c r="R1084" t="s">
        <v>8331</v>
      </c>
      <c r="S1084" s="18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11" t="s">
        <v>1083</v>
      </c>
      <c r="C1085" s="3" t="s">
        <v>5192</v>
      </c>
      <c r="D1085" s="5">
        <v>50000</v>
      </c>
      <c r="E1085" s="7">
        <v>410</v>
      </c>
      <c r="F1085" t="s">
        <v>8219</v>
      </c>
      <c r="G1085" t="s">
        <v>8227</v>
      </c>
      <c r="H1085" t="s">
        <v>8249</v>
      </c>
      <c r="I1085" s="9">
        <v>1406994583</v>
      </c>
      <c r="J1085" s="9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80"/>
        <v>0.82</v>
      </c>
      <c r="P1085" s="17">
        <f t="shared" si="81"/>
        <v>410</v>
      </c>
      <c r="Q1085" s="13" t="s">
        <v>8330</v>
      </c>
      <c r="R1085" t="s">
        <v>8331</v>
      </c>
      <c r="S1085" s="18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11" t="s">
        <v>1084</v>
      </c>
      <c r="C1086" s="3" t="s">
        <v>5193</v>
      </c>
      <c r="D1086" s="5">
        <v>550</v>
      </c>
      <c r="E1086" s="7">
        <v>0</v>
      </c>
      <c r="F1086" t="s">
        <v>8219</v>
      </c>
      <c r="G1086" t="s">
        <v>8222</v>
      </c>
      <c r="H1086" t="s">
        <v>8244</v>
      </c>
      <c r="I1086" s="9">
        <v>1407534804</v>
      </c>
      <c r="J1086" s="9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80"/>
        <v>0</v>
      </c>
      <c r="P1086" s="17" t="str">
        <f t="shared" si="81"/>
        <v>N/A</v>
      </c>
      <c r="Q1086" s="13" t="s">
        <v>8330</v>
      </c>
      <c r="R1086" t="s">
        <v>8331</v>
      </c>
      <c r="S1086" s="18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11" t="s">
        <v>1085</v>
      </c>
      <c r="C1087" s="3" t="s">
        <v>5194</v>
      </c>
      <c r="D1087" s="5">
        <v>30000</v>
      </c>
      <c r="E1087" s="7">
        <v>1026</v>
      </c>
      <c r="F1087" t="s">
        <v>8219</v>
      </c>
      <c r="G1087" t="s">
        <v>8227</v>
      </c>
      <c r="H1087" t="s">
        <v>8249</v>
      </c>
      <c r="I1087" s="9">
        <v>1457967975</v>
      </c>
      <c r="J1087" s="9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80"/>
        <v>3.42</v>
      </c>
      <c r="P1087" s="17">
        <f t="shared" si="81"/>
        <v>114</v>
      </c>
      <c r="Q1087" s="13" t="s">
        <v>8330</v>
      </c>
      <c r="R1087" t="s">
        <v>8331</v>
      </c>
      <c r="S1087" s="18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11" t="s">
        <v>1086</v>
      </c>
      <c r="C1088" s="3" t="s">
        <v>5195</v>
      </c>
      <c r="D1088" s="5">
        <v>18000</v>
      </c>
      <c r="E1088" s="7">
        <v>15</v>
      </c>
      <c r="F1088" t="s">
        <v>8219</v>
      </c>
      <c r="G1088" t="s">
        <v>8222</v>
      </c>
      <c r="H1088" t="s">
        <v>8244</v>
      </c>
      <c r="I1088" s="9">
        <v>1408913291</v>
      </c>
      <c r="J1088" s="9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80"/>
        <v>0.08</v>
      </c>
      <c r="P1088" s="17">
        <f t="shared" si="81"/>
        <v>7.5</v>
      </c>
      <c r="Q1088" s="13" t="s">
        <v>8330</v>
      </c>
      <c r="R1088" t="s">
        <v>8331</v>
      </c>
      <c r="S1088" s="18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11" t="s">
        <v>1087</v>
      </c>
      <c r="C1089" s="3" t="s">
        <v>5196</v>
      </c>
      <c r="D1089" s="5">
        <v>1100</v>
      </c>
      <c r="E1089" s="7">
        <v>0</v>
      </c>
      <c r="F1089" t="s">
        <v>8219</v>
      </c>
      <c r="G1089" t="s">
        <v>8222</v>
      </c>
      <c r="H1089" t="s">
        <v>8244</v>
      </c>
      <c r="I1089" s="9">
        <v>1402852087</v>
      </c>
      <c r="J1089" s="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80"/>
        <v>0</v>
      </c>
      <c r="P1089" s="17" t="str">
        <f t="shared" si="81"/>
        <v>N/A</v>
      </c>
      <c r="Q1089" s="13" t="s">
        <v>8330</v>
      </c>
      <c r="R1089" t="s">
        <v>8331</v>
      </c>
      <c r="S1089" s="18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11" t="s">
        <v>1088</v>
      </c>
      <c r="C1090" s="3" t="s">
        <v>5197</v>
      </c>
      <c r="D1090" s="5">
        <v>45000</v>
      </c>
      <c r="E1090" s="7">
        <v>6382.34</v>
      </c>
      <c r="F1090" t="s">
        <v>8219</v>
      </c>
      <c r="G1090" t="s">
        <v>8222</v>
      </c>
      <c r="H1090" t="s">
        <v>8244</v>
      </c>
      <c r="I1090" s="9">
        <v>1398366667</v>
      </c>
      <c r="J1090" s="9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si="80"/>
        <v>14.18</v>
      </c>
      <c r="P1090" s="17">
        <f t="shared" si="81"/>
        <v>43.42</v>
      </c>
      <c r="Q1090" s="13" t="s">
        <v>8330</v>
      </c>
      <c r="R1090" t="s">
        <v>8331</v>
      </c>
      <c r="S1090" s="18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11" t="s">
        <v>1089</v>
      </c>
      <c r="C1091" s="3" t="s">
        <v>5198</v>
      </c>
      <c r="D1091" s="5">
        <v>15000</v>
      </c>
      <c r="E1091" s="7">
        <v>1174</v>
      </c>
      <c r="F1091" t="s">
        <v>8219</v>
      </c>
      <c r="G1091" t="s">
        <v>8228</v>
      </c>
      <c r="H1091" t="s">
        <v>8247</v>
      </c>
      <c r="I1091" s="9">
        <v>1435293175</v>
      </c>
      <c r="J1091" s="9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ref="O1091:O1154" si="85">IFERROR(ROUND(E1091/D1091*100,2),0)</f>
        <v>7.83</v>
      </c>
      <c r="P1091" s="17">
        <f t="shared" ref="P1091:P1154" si="86">IFERROR(ROUND(E1091/L1091,2),"N/A")</f>
        <v>23.96</v>
      </c>
      <c r="Q1091" s="13" t="s">
        <v>8330</v>
      </c>
      <c r="R1091" t="s">
        <v>8331</v>
      </c>
      <c r="S1091" s="18">
        <f t="shared" ref="S1091:S1154" si="87">(((J1091/60)/60)/24)+DATE(1970,1,1)</f>
        <v>42151.189525462964</v>
      </c>
      <c r="T1091" s="1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11" t="s">
        <v>1090</v>
      </c>
      <c r="C1092" s="3" t="s">
        <v>5199</v>
      </c>
      <c r="D1092" s="5">
        <v>12999</v>
      </c>
      <c r="E1092" s="7">
        <v>5</v>
      </c>
      <c r="F1092" t="s">
        <v>8219</v>
      </c>
      <c r="G1092" t="s">
        <v>8224</v>
      </c>
      <c r="H1092" t="s">
        <v>8246</v>
      </c>
      <c r="I1092" s="9">
        <v>1432873653</v>
      </c>
      <c r="J1092" s="9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85"/>
        <v>0.04</v>
      </c>
      <c r="P1092" s="17">
        <f t="shared" si="86"/>
        <v>5</v>
      </c>
      <c r="Q1092" s="13" t="s">
        <v>8330</v>
      </c>
      <c r="R1092" t="s">
        <v>8331</v>
      </c>
      <c r="S1092" s="18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11" t="s">
        <v>1091</v>
      </c>
      <c r="C1093" s="3" t="s">
        <v>5200</v>
      </c>
      <c r="D1093" s="5">
        <v>200</v>
      </c>
      <c r="E1093" s="7">
        <v>25</v>
      </c>
      <c r="F1093" t="s">
        <v>8219</v>
      </c>
      <c r="G1093" t="s">
        <v>8223</v>
      </c>
      <c r="H1093" t="s">
        <v>8245</v>
      </c>
      <c r="I1093" s="9">
        <v>1460313672</v>
      </c>
      <c r="J1093" s="9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85"/>
        <v>12.5</v>
      </c>
      <c r="P1093" s="17">
        <f t="shared" si="86"/>
        <v>12.5</v>
      </c>
      <c r="Q1093" s="13" t="s">
        <v>8330</v>
      </c>
      <c r="R1093" t="s">
        <v>8331</v>
      </c>
      <c r="S1093" s="18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11" t="s">
        <v>1092</v>
      </c>
      <c r="C1094" s="3" t="s">
        <v>5201</v>
      </c>
      <c r="D1094" s="5">
        <v>2000</v>
      </c>
      <c r="E1094" s="7">
        <v>21</v>
      </c>
      <c r="F1094" t="s">
        <v>8219</v>
      </c>
      <c r="G1094" t="s">
        <v>8222</v>
      </c>
      <c r="H1094" t="s">
        <v>8244</v>
      </c>
      <c r="I1094" s="9">
        <v>1357432638</v>
      </c>
      <c r="J1094" s="9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85"/>
        <v>1.05</v>
      </c>
      <c r="P1094" s="17">
        <f t="shared" si="86"/>
        <v>3</v>
      </c>
      <c r="Q1094" s="13" t="s">
        <v>8330</v>
      </c>
      <c r="R1094" t="s">
        <v>8331</v>
      </c>
      <c r="S1094" s="18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11" t="s">
        <v>1093</v>
      </c>
      <c r="C1095" s="3" t="s">
        <v>5202</v>
      </c>
      <c r="D1095" s="5">
        <v>300</v>
      </c>
      <c r="E1095" s="7">
        <v>42.25</v>
      </c>
      <c r="F1095" t="s">
        <v>8219</v>
      </c>
      <c r="G1095" t="s">
        <v>8227</v>
      </c>
      <c r="H1095" t="s">
        <v>8249</v>
      </c>
      <c r="I1095" s="9">
        <v>1455232937</v>
      </c>
      <c r="J1095" s="9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85"/>
        <v>14.08</v>
      </c>
      <c r="P1095" s="17">
        <f t="shared" si="86"/>
        <v>10.56</v>
      </c>
      <c r="Q1095" s="13" t="s">
        <v>8330</v>
      </c>
      <c r="R1095" t="s">
        <v>8331</v>
      </c>
      <c r="S1095" s="18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11" t="s">
        <v>1094</v>
      </c>
      <c r="C1096" s="3" t="s">
        <v>5203</v>
      </c>
      <c r="D1096" s="5">
        <v>18000</v>
      </c>
      <c r="E1096" s="7">
        <v>3294.01</v>
      </c>
      <c r="F1096" t="s">
        <v>8219</v>
      </c>
      <c r="G1096" t="s">
        <v>8222</v>
      </c>
      <c r="H1096" t="s">
        <v>8244</v>
      </c>
      <c r="I1096" s="9">
        <v>1318180033</v>
      </c>
      <c r="J1096" s="9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85"/>
        <v>18.3</v>
      </c>
      <c r="P1096" s="17">
        <f t="shared" si="86"/>
        <v>122</v>
      </c>
      <c r="Q1096" s="13" t="s">
        <v>8330</v>
      </c>
      <c r="R1096" t="s">
        <v>8331</v>
      </c>
      <c r="S1096" s="18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11" t="s">
        <v>1095</v>
      </c>
      <c r="C1097" s="3" t="s">
        <v>5204</v>
      </c>
      <c r="D1097" s="5">
        <v>500000</v>
      </c>
      <c r="E1097" s="7">
        <v>25174</v>
      </c>
      <c r="F1097" t="s">
        <v>8219</v>
      </c>
      <c r="G1097" t="s">
        <v>8222</v>
      </c>
      <c r="H1097" t="s">
        <v>8244</v>
      </c>
      <c r="I1097" s="9">
        <v>1377867220</v>
      </c>
      <c r="J1097" s="9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85"/>
        <v>5.03</v>
      </c>
      <c r="P1097" s="17">
        <f t="shared" si="86"/>
        <v>267.81</v>
      </c>
      <c r="Q1097" s="13" t="s">
        <v>8330</v>
      </c>
      <c r="R1097" t="s">
        <v>8331</v>
      </c>
      <c r="S1097" s="18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11" t="s">
        <v>1096</v>
      </c>
      <c r="C1098" s="3" t="s">
        <v>5205</v>
      </c>
      <c r="D1098" s="5">
        <v>12000</v>
      </c>
      <c r="E1098" s="7">
        <v>2152</v>
      </c>
      <c r="F1098" t="s">
        <v>8219</v>
      </c>
      <c r="G1098" t="s">
        <v>8222</v>
      </c>
      <c r="H1098" t="s">
        <v>8244</v>
      </c>
      <c r="I1098" s="9">
        <v>1412393400</v>
      </c>
      <c r="J1098" s="9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85"/>
        <v>17.93</v>
      </c>
      <c r="P1098" s="17">
        <f t="shared" si="86"/>
        <v>74.209999999999994</v>
      </c>
      <c r="Q1098" s="13" t="s">
        <v>8330</v>
      </c>
      <c r="R1098" t="s">
        <v>8331</v>
      </c>
      <c r="S1098" s="18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11" t="s">
        <v>1097</v>
      </c>
      <c r="C1099" s="3" t="s">
        <v>5206</v>
      </c>
      <c r="D1099" s="5">
        <v>100000</v>
      </c>
      <c r="E1099" s="7">
        <v>47</v>
      </c>
      <c r="F1099" t="s">
        <v>8219</v>
      </c>
      <c r="G1099" t="s">
        <v>8222</v>
      </c>
      <c r="H1099" t="s">
        <v>8244</v>
      </c>
      <c r="I1099" s="9">
        <v>1393786877</v>
      </c>
      <c r="J1099" s="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85"/>
        <v>0.05</v>
      </c>
      <c r="P1099" s="17">
        <f t="shared" si="86"/>
        <v>6.71</v>
      </c>
      <c r="Q1099" s="13" t="s">
        <v>8330</v>
      </c>
      <c r="R1099" t="s">
        <v>8331</v>
      </c>
      <c r="S1099" s="18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11" t="s">
        <v>1098</v>
      </c>
      <c r="C1100" s="3" t="s">
        <v>5207</v>
      </c>
      <c r="D1100" s="5">
        <v>25000</v>
      </c>
      <c r="E1100" s="7">
        <v>1803</v>
      </c>
      <c r="F1100" t="s">
        <v>8219</v>
      </c>
      <c r="G1100" t="s">
        <v>8222</v>
      </c>
      <c r="H1100" t="s">
        <v>8244</v>
      </c>
      <c r="I1100" s="9">
        <v>1397413095</v>
      </c>
      <c r="J1100" s="9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85"/>
        <v>7.21</v>
      </c>
      <c r="P1100" s="17">
        <f t="shared" si="86"/>
        <v>81.95</v>
      </c>
      <c r="Q1100" s="13" t="s">
        <v>8330</v>
      </c>
      <c r="R1100" t="s">
        <v>8331</v>
      </c>
      <c r="S1100" s="18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11" t="s">
        <v>1099</v>
      </c>
      <c r="C1101" s="3" t="s">
        <v>5208</v>
      </c>
      <c r="D1101" s="5">
        <v>5000</v>
      </c>
      <c r="E1101" s="7">
        <v>25</v>
      </c>
      <c r="F1101" t="s">
        <v>8219</v>
      </c>
      <c r="G1101" t="s">
        <v>8223</v>
      </c>
      <c r="H1101" t="s">
        <v>8245</v>
      </c>
      <c r="I1101" s="9">
        <v>1431547468</v>
      </c>
      <c r="J1101" s="9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85"/>
        <v>0.5</v>
      </c>
      <c r="P1101" s="17">
        <f t="shared" si="86"/>
        <v>25</v>
      </c>
      <c r="Q1101" s="13" t="s">
        <v>8330</v>
      </c>
      <c r="R1101" t="s">
        <v>8331</v>
      </c>
      <c r="S1101" s="18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11" t="s">
        <v>1100</v>
      </c>
      <c r="C1102" s="3" t="s">
        <v>5209</v>
      </c>
      <c r="D1102" s="5">
        <v>4000</v>
      </c>
      <c r="E1102" s="7">
        <v>100</v>
      </c>
      <c r="F1102" t="s">
        <v>8219</v>
      </c>
      <c r="G1102" t="s">
        <v>8234</v>
      </c>
      <c r="H1102" t="s">
        <v>8247</v>
      </c>
      <c r="I1102" s="9">
        <v>1455417571</v>
      </c>
      <c r="J1102" s="9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85"/>
        <v>2.5</v>
      </c>
      <c r="P1102" s="17">
        <f t="shared" si="86"/>
        <v>10</v>
      </c>
      <c r="Q1102" s="13" t="s">
        <v>8330</v>
      </c>
      <c r="R1102" t="s">
        <v>8331</v>
      </c>
      <c r="S1102" s="18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11" t="s">
        <v>1101</v>
      </c>
      <c r="C1103" s="3" t="s">
        <v>5210</v>
      </c>
      <c r="D1103" s="5">
        <v>100000</v>
      </c>
      <c r="E1103" s="7">
        <v>41</v>
      </c>
      <c r="F1103" t="s">
        <v>8219</v>
      </c>
      <c r="G1103" t="s">
        <v>8222</v>
      </c>
      <c r="H1103" t="s">
        <v>8244</v>
      </c>
      <c r="I1103" s="9">
        <v>1468519920</v>
      </c>
      <c r="J1103" s="9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85"/>
        <v>0.04</v>
      </c>
      <c r="P1103" s="17">
        <f t="shared" si="86"/>
        <v>6.83</v>
      </c>
      <c r="Q1103" s="13" t="s">
        <v>8330</v>
      </c>
      <c r="R1103" t="s">
        <v>8331</v>
      </c>
      <c r="S1103" s="18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11" t="s">
        <v>1102</v>
      </c>
      <c r="C1104" s="3" t="s">
        <v>5211</v>
      </c>
      <c r="D1104" s="5">
        <v>8000</v>
      </c>
      <c r="E1104" s="7">
        <v>425</v>
      </c>
      <c r="F1104" t="s">
        <v>8219</v>
      </c>
      <c r="G1104" t="s">
        <v>8222</v>
      </c>
      <c r="H1104" t="s">
        <v>8244</v>
      </c>
      <c r="I1104" s="9">
        <v>1386568740</v>
      </c>
      <c r="J1104" s="9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85"/>
        <v>5.31</v>
      </c>
      <c r="P1104" s="17">
        <f t="shared" si="86"/>
        <v>17.71</v>
      </c>
      <c r="Q1104" s="13" t="s">
        <v>8330</v>
      </c>
      <c r="R1104" t="s">
        <v>8331</v>
      </c>
      <c r="S1104" s="18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11" t="s">
        <v>1103</v>
      </c>
      <c r="C1105" s="3" t="s">
        <v>5212</v>
      </c>
      <c r="D1105" s="5">
        <v>15000</v>
      </c>
      <c r="E1105" s="7">
        <v>243</v>
      </c>
      <c r="F1105" t="s">
        <v>8219</v>
      </c>
      <c r="G1105" t="s">
        <v>8222</v>
      </c>
      <c r="H1105" t="s">
        <v>8244</v>
      </c>
      <c r="I1105" s="9">
        <v>1466227190</v>
      </c>
      <c r="J1105" s="9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85"/>
        <v>1.62</v>
      </c>
      <c r="P1105" s="17">
        <f t="shared" si="86"/>
        <v>16.2</v>
      </c>
      <c r="Q1105" s="13" t="s">
        <v>8330</v>
      </c>
      <c r="R1105" t="s">
        <v>8331</v>
      </c>
      <c r="S1105" s="18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11" t="s">
        <v>1104</v>
      </c>
      <c r="C1106" s="3" t="s">
        <v>5213</v>
      </c>
      <c r="D1106" s="5">
        <v>60000</v>
      </c>
      <c r="E1106" s="7">
        <v>2971</v>
      </c>
      <c r="F1106" t="s">
        <v>8219</v>
      </c>
      <c r="G1106" t="s">
        <v>8223</v>
      </c>
      <c r="H1106" t="s">
        <v>8245</v>
      </c>
      <c r="I1106" s="9">
        <v>1402480221</v>
      </c>
      <c r="J1106" s="9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85"/>
        <v>4.95</v>
      </c>
      <c r="P1106" s="17">
        <f t="shared" si="86"/>
        <v>80.3</v>
      </c>
      <c r="Q1106" s="13" t="s">
        <v>8330</v>
      </c>
      <c r="R1106" t="s">
        <v>8331</v>
      </c>
      <c r="S1106" s="18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11" t="s">
        <v>1105</v>
      </c>
      <c r="C1107" s="3" t="s">
        <v>5214</v>
      </c>
      <c r="D1107" s="5">
        <v>900000</v>
      </c>
      <c r="E1107" s="7">
        <v>1431</v>
      </c>
      <c r="F1107" t="s">
        <v>8219</v>
      </c>
      <c r="G1107" t="s">
        <v>8222</v>
      </c>
      <c r="H1107" t="s">
        <v>8244</v>
      </c>
      <c r="I1107" s="9">
        <v>1395627327</v>
      </c>
      <c r="J1107" s="9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85"/>
        <v>0.16</v>
      </c>
      <c r="P1107" s="17">
        <f t="shared" si="86"/>
        <v>71.55</v>
      </c>
      <c r="Q1107" s="13" t="s">
        <v>8330</v>
      </c>
      <c r="R1107" t="s">
        <v>8331</v>
      </c>
      <c r="S1107" s="18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11" t="s">
        <v>1106</v>
      </c>
      <c r="C1108" s="3" t="s">
        <v>5215</v>
      </c>
      <c r="D1108" s="5">
        <v>400</v>
      </c>
      <c r="E1108" s="7">
        <v>165</v>
      </c>
      <c r="F1108" t="s">
        <v>8219</v>
      </c>
      <c r="G1108" t="s">
        <v>8222</v>
      </c>
      <c r="H1108" t="s">
        <v>8244</v>
      </c>
      <c r="I1108" s="9">
        <v>1333557975</v>
      </c>
      <c r="J1108" s="9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85"/>
        <v>41.25</v>
      </c>
      <c r="P1108" s="17">
        <f t="shared" si="86"/>
        <v>23.57</v>
      </c>
      <c r="Q1108" s="13" t="s">
        <v>8330</v>
      </c>
      <c r="R1108" t="s">
        <v>8331</v>
      </c>
      <c r="S1108" s="18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11" t="s">
        <v>1107</v>
      </c>
      <c r="C1109" s="3" t="s">
        <v>5216</v>
      </c>
      <c r="D1109" s="5">
        <v>10000</v>
      </c>
      <c r="E1109" s="7">
        <v>0</v>
      </c>
      <c r="F1109" t="s">
        <v>8219</v>
      </c>
      <c r="G1109" t="s">
        <v>8222</v>
      </c>
      <c r="H1109" t="s">
        <v>8244</v>
      </c>
      <c r="I1109" s="9">
        <v>1406148024</v>
      </c>
      <c r="J1109" s="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85"/>
        <v>0</v>
      </c>
      <c r="P1109" s="17" t="str">
        <f t="shared" si="86"/>
        <v>N/A</v>
      </c>
      <c r="Q1109" s="13" t="s">
        <v>8330</v>
      </c>
      <c r="R1109" t="s">
        <v>8331</v>
      </c>
      <c r="S1109" s="18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11" t="s">
        <v>1108</v>
      </c>
      <c r="C1110" s="3" t="s">
        <v>5217</v>
      </c>
      <c r="D1110" s="5">
        <v>25000</v>
      </c>
      <c r="E1110" s="7">
        <v>732.5</v>
      </c>
      <c r="F1110" t="s">
        <v>8219</v>
      </c>
      <c r="G1110" t="s">
        <v>8222</v>
      </c>
      <c r="H1110" t="s">
        <v>8244</v>
      </c>
      <c r="I1110" s="9">
        <v>1334326635</v>
      </c>
      <c r="J1110" s="9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85"/>
        <v>2.93</v>
      </c>
      <c r="P1110" s="17">
        <f t="shared" si="86"/>
        <v>34.880000000000003</v>
      </c>
      <c r="Q1110" s="13" t="s">
        <v>8330</v>
      </c>
      <c r="R1110" t="s">
        <v>8331</v>
      </c>
      <c r="S1110" s="18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11" t="s">
        <v>1109</v>
      </c>
      <c r="C1111" s="3" t="s">
        <v>5218</v>
      </c>
      <c r="D1111" s="5">
        <v>10000</v>
      </c>
      <c r="E1111" s="7">
        <v>45</v>
      </c>
      <c r="F1111" t="s">
        <v>8219</v>
      </c>
      <c r="G1111" t="s">
        <v>8222</v>
      </c>
      <c r="H1111" t="s">
        <v>8244</v>
      </c>
      <c r="I1111" s="9">
        <v>1479495790</v>
      </c>
      <c r="J1111" s="9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85"/>
        <v>0.45</v>
      </c>
      <c r="P1111" s="17">
        <f t="shared" si="86"/>
        <v>15</v>
      </c>
      <c r="Q1111" s="13" t="s">
        <v>8330</v>
      </c>
      <c r="R1111" t="s">
        <v>8331</v>
      </c>
      <c r="S1111" s="18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11" t="s">
        <v>1110</v>
      </c>
      <c r="C1112" s="3" t="s">
        <v>5219</v>
      </c>
      <c r="D1112" s="5">
        <v>50000</v>
      </c>
      <c r="E1112" s="7">
        <v>255</v>
      </c>
      <c r="F1112" t="s">
        <v>8219</v>
      </c>
      <c r="G1112" t="s">
        <v>8222</v>
      </c>
      <c r="H1112" t="s">
        <v>8244</v>
      </c>
      <c r="I1112" s="9">
        <v>1354919022</v>
      </c>
      <c r="J1112" s="9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85"/>
        <v>0.51</v>
      </c>
      <c r="P1112" s="17">
        <f t="shared" si="86"/>
        <v>23.18</v>
      </c>
      <c r="Q1112" s="13" t="s">
        <v>8330</v>
      </c>
      <c r="R1112" t="s">
        <v>8331</v>
      </c>
      <c r="S1112" s="18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11" t="s">
        <v>1111</v>
      </c>
      <c r="C1113" s="3" t="s">
        <v>5220</v>
      </c>
      <c r="D1113" s="5">
        <v>2500</v>
      </c>
      <c r="E1113" s="7">
        <v>1</v>
      </c>
      <c r="F1113" t="s">
        <v>8219</v>
      </c>
      <c r="G1113" t="s">
        <v>8222</v>
      </c>
      <c r="H1113" t="s">
        <v>8244</v>
      </c>
      <c r="I1113" s="9">
        <v>1452228790</v>
      </c>
      <c r="J1113" s="9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85"/>
        <v>0.04</v>
      </c>
      <c r="P1113" s="17">
        <f t="shared" si="86"/>
        <v>1</v>
      </c>
      <c r="Q1113" s="13" t="s">
        <v>8330</v>
      </c>
      <c r="R1113" t="s">
        <v>8331</v>
      </c>
      <c r="S1113" s="18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11" t="s">
        <v>1112</v>
      </c>
      <c r="C1114" s="3" t="s">
        <v>5221</v>
      </c>
      <c r="D1114" s="5">
        <v>88000</v>
      </c>
      <c r="E1114" s="7">
        <v>31272.92</v>
      </c>
      <c r="F1114" t="s">
        <v>8219</v>
      </c>
      <c r="G1114" t="s">
        <v>8222</v>
      </c>
      <c r="H1114" t="s">
        <v>8244</v>
      </c>
      <c r="I1114" s="9">
        <v>1421656200</v>
      </c>
      <c r="J1114" s="9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85"/>
        <v>35.54</v>
      </c>
      <c r="P1114" s="17">
        <f t="shared" si="86"/>
        <v>100.23</v>
      </c>
      <c r="Q1114" s="13" t="s">
        <v>8330</v>
      </c>
      <c r="R1114" t="s">
        <v>8331</v>
      </c>
      <c r="S1114" s="18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11" t="s">
        <v>1113</v>
      </c>
      <c r="C1115" s="3" t="s">
        <v>5222</v>
      </c>
      <c r="D1115" s="5">
        <v>1000</v>
      </c>
      <c r="E1115" s="7">
        <v>5</v>
      </c>
      <c r="F1115" t="s">
        <v>8219</v>
      </c>
      <c r="G1115" t="s">
        <v>8223</v>
      </c>
      <c r="H1115" t="s">
        <v>8245</v>
      </c>
      <c r="I1115" s="9">
        <v>1408058820</v>
      </c>
      <c r="J1115" s="9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85"/>
        <v>0.5</v>
      </c>
      <c r="P1115" s="17">
        <f t="shared" si="86"/>
        <v>5</v>
      </c>
      <c r="Q1115" s="13" t="s">
        <v>8330</v>
      </c>
      <c r="R1115" t="s">
        <v>8331</v>
      </c>
      <c r="S1115" s="18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11" t="s">
        <v>1114</v>
      </c>
      <c r="C1116" s="3" t="s">
        <v>5223</v>
      </c>
      <c r="D1116" s="5">
        <v>6000</v>
      </c>
      <c r="E1116" s="7">
        <v>10</v>
      </c>
      <c r="F1116" t="s">
        <v>8219</v>
      </c>
      <c r="G1116" t="s">
        <v>8223</v>
      </c>
      <c r="H1116" t="s">
        <v>8245</v>
      </c>
      <c r="I1116" s="9">
        <v>1381306687</v>
      </c>
      <c r="J1116" s="9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85"/>
        <v>0.17</v>
      </c>
      <c r="P1116" s="17">
        <f t="shared" si="86"/>
        <v>3.33</v>
      </c>
      <c r="Q1116" s="13" t="s">
        <v>8330</v>
      </c>
      <c r="R1116" t="s">
        <v>8331</v>
      </c>
      <c r="S1116" s="18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11" t="s">
        <v>1115</v>
      </c>
      <c r="C1117" s="3" t="s">
        <v>5224</v>
      </c>
      <c r="D1117" s="5">
        <v>40000</v>
      </c>
      <c r="E1117" s="7">
        <v>53</v>
      </c>
      <c r="F1117" t="s">
        <v>8219</v>
      </c>
      <c r="G1117" t="s">
        <v>8222</v>
      </c>
      <c r="H1117" t="s">
        <v>8244</v>
      </c>
      <c r="I1117" s="9">
        <v>1459352495</v>
      </c>
      <c r="J1117" s="9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85"/>
        <v>0.13</v>
      </c>
      <c r="P1117" s="17">
        <f t="shared" si="86"/>
        <v>13.25</v>
      </c>
      <c r="Q1117" s="13" t="s">
        <v>8330</v>
      </c>
      <c r="R1117" t="s">
        <v>8331</v>
      </c>
      <c r="S1117" s="18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11" t="s">
        <v>1116</v>
      </c>
      <c r="C1118" s="3" t="s">
        <v>5225</v>
      </c>
      <c r="D1118" s="5">
        <v>500000</v>
      </c>
      <c r="E1118" s="7">
        <v>178.52</v>
      </c>
      <c r="F1118" t="s">
        <v>8219</v>
      </c>
      <c r="G1118" t="s">
        <v>8222</v>
      </c>
      <c r="H1118" t="s">
        <v>8244</v>
      </c>
      <c r="I1118" s="9">
        <v>1339273208</v>
      </c>
      <c r="J1118" s="9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85"/>
        <v>0.04</v>
      </c>
      <c r="P1118" s="17">
        <f t="shared" si="86"/>
        <v>17.850000000000001</v>
      </c>
      <c r="Q1118" s="13" t="s">
        <v>8330</v>
      </c>
      <c r="R1118" t="s">
        <v>8331</v>
      </c>
      <c r="S1118" s="18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11" t="s">
        <v>1117</v>
      </c>
      <c r="C1119" s="3" t="s">
        <v>5226</v>
      </c>
      <c r="D1119" s="5">
        <v>1000</v>
      </c>
      <c r="E1119" s="7">
        <v>83</v>
      </c>
      <c r="F1119" t="s">
        <v>8219</v>
      </c>
      <c r="G1119" t="s">
        <v>8234</v>
      </c>
      <c r="H1119" t="s">
        <v>8247</v>
      </c>
      <c r="I1119" s="9">
        <v>1451053313</v>
      </c>
      <c r="J1119" s="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85"/>
        <v>8.3000000000000007</v>
      </c>
      <c r="P1119" s="17">
        <f t="shared" si="86"/>
        <v>10.38</v>
      </c>
      <c r="Q1119" s="13" t="s">
        <v>8330</v>
      </c>
      <c r="R1119" t="s">
        <v>8331</v>
      </c>
      <c r="S1119" s="18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11" t="s">
        <v>1118</v>
      </c>
      <c r="C1120" s="3" t="s">
        <v>5227</v>
      </c>
      <c r="D1120" s="5">
        <v>4500</v>
      </c>
      <c r="E1120" s="7">
        <v>109</v>
      </c>
      <c r="F1120" t="s">
        <v>8219</v>
      </c>
      <c r="G1120" t="s">
        <v>8224</v>
      </c>
      <c r="H1120" t="s">
        <v>8246</v>
      </c>
      <c r="I1120" s="9">
        <v>1396666779</v>
      </c>
      <c r="J1120" s="9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85"/>
        <v>2.42</v>
      </c>
      <c r="P1120" s="17">
        <f t="shared" si="86"/>
        <v>36.33</v>
      </c>
      <c r="Q1120" s="13" t="s">
        <v>8330</v>
      </c>
      <c r="R1120" t="s">
        <v>8331</v>
      </c>
      <c r="S1120" s="18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11" t="s">
        <v>1119</v>
      </c>
      <c r="C1121" s="3" t="s">
        <v>5228</v>
      </c>
      <c r="D1121" s="5">
        <v>2100</v>
      </c>
      <c r="E1121" s="7">
        <v>5</v>
      </c>
      <c r="F1121" t="s">
        <v>8219</v>
      </c>
      <c r="G1121" t="s">
        <v>8222</v>
      </c>
      <c r="H1121" t="s">
        <v>8244</v>
      </c>
      <c r="I1121" s="9">
        <v>1396810864</v>
      </c>
      <c r="J1121" s="9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85"/>
        <v>0.24</v>
      </c>
      <c r="P1121" s="17">
        <f t="shared" si="86"/>
        <v>5</v>
      </c>
      <c r="Q1121" s="13" t="s">
        <v>8330</v>
      </c>
      <c r="R1121" t="s">
        <v>8331</v>
      </c>
      <c r="S1121" s="18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11" t="s">
        <v>1120</v>
      </c>
      <c r="C1122" s="3" t="s">
        <v>5229</v>
      </c>
      <c r="D1122" s="5">
        <v>25000</v>
      </c>
      <c r="E1122" s="7">
        <v>0</v>
      </c>
      <c r="F1122" t="s">
        <v>8219</v>
      </c>
      <c r="G1122" t="s">
        <v>8222</v>
      </c>
      <c r="H1122" t="s">
        <v>8244</v>
      </c>
      <c r="I1122" s="9">
        <v>1319835400</v>
      </c>
      <c r="J1122" s="9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85"/>
        <v>0</v>
      </c>
      <c r="P1122" s="17" t="str">
        <f t="shared" si="86"/>
        <v>N/A</v>
      </c>
      <c r="Q1122" s="13" t="s">
        <v>8330</v>
      </c>
      <c r="R1122" t="s">
        <v>8331</v>
      </c>
      <c r="S1122" s="18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11" t="s">
        <v>1121</v>
      </c>
      <c r="C1123" s="3" t="s">
        <v>5230</v>
      </c>
      <c r="D1123" s="5">
        <v>250000</v>
      </c>
      <c r="E1123" s="7">
        <v>29</v>
      </c>
      <c r="F1123" t="s">
        <v>8219</v>
      </c>
      <c r="G1123" t="s">
        <v>8222</v>
      </c>
      <c r="H1123" t="s">
        <v>8244</v>
      </c>
      <c r="I1123" s="9">
        <v>1457904316</v>
      </c>
      <c r="J1123" s="9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85"/>
        <v>0.01</v>
      </c>
      <c r="P1123" s="17">
        <f t="shared" si="86"/>
        <v>5.8</v>
      </c>
      <c r="Q1123" s="13" t="s">
        <v>8330</v>
      </c>
      <c r="R1123" t="s">
        <v>8331</v>
      </c>
      <c r="S1123" s="18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11" t="s">
        <v>1122</v>
      </c>
      <c r="C1124" s="3" t="s">
        <v>5231</v>
      </c>
      <c r="D1124" s="5">
        <v>3200</v>
      </c>
      <c r="E1124" s="7">
        <v>0</v>
      </c>
      <c r="F1124" t="s">
        <v>8219</v>
      </c>
      <c r="G1124" t="s">
        <v>8223</v>
      </c>
      <c r="H1124" t="s">
        <v>8245</v>
      </c>
      <c r="I1124" s="9">
        <v>1369932825</v>
      </c>
      <c r="J1124" s="9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85"/>
        <v>0</v>
      </c>
      <c r="P1124" s="17" t="str">
        <f t="shared" si="86"/>
        <v>N/A</v>
      </c>
      <c r="Q1124" s="13" t="s">
        <v>8330</v>
      </c>
      <c r="R1124" t="s">
        <v>8331</v>
      </c>
      <c r="S1124" s="18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11" t="s">
        <v>1123</v>
      </c>
      <c r="C1125" s="3" t="s">
        <v>5232</v>
      </c>
      <c r="D1125" s="5">
        <v>5000</v>
      </c>
      <c r="E1125" s="7">
        <v>11</v>
      </c>
      <c r="F1125" t="s">
        <v>8219</v>
      </c>
      <c r="G1125" t="s">
        <v>8222</v>
      </c>
      <c r="H1125" t="s">
        <v>8244</v>
      </c>
      <c r="I1125" s="9">
        <v>1397910848</v>
      </c>
      <c r="J1125" s="9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85"/>
        <v>0.22</v>
      </c>
      <c r="P1125" s="17">
        <f t="shared" si="86"/>
        <v>3.67</v>
      </c>
      <c r="Q1125" s="13" t="s">
        <v>8330</v>
      </c>
      <c r="R1125" t="s">
        <v>8331</v>
      </c>
      <c r="S1125" s="18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11" t="s">
        <v>1124</v>
      </c>
      <c r="C1126" s="3" t="s">
        <v>5233</v>
      </c>
      <c r="D1126" s="5">
        <v>90000</v>
      </c>
      <c r="E1126" s="7">
        <v>425</v>
      </c>
      <c r="F1126" t="s">
        <v>8219</v>
      </c>
      <c r="G1126" t="s">
        <v>8222</v>
      </c>
      <c r="H1126" t="s">
        <v>8244</v>
      </c>
      <c r="I1126" s="9">
        <v>1430409651</v>
      </c>
      <c r="J1126" s="9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85"/>
        <v>0.47</v>
      </c>
      <c r="P1126" s="17">
        <f t="shared" si="86"/>
        <v>60.71</v>
      </c>
      <c r="Q1126" s="13" t="s">
        <v>8330</v>
      </c>
      <c r="R1126" t="s">
        <v>8332</v>
      </c>
      <c r="S1126" s="18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11" t="s">
        <v>1125</v>
      </c>
      <c r="C1127" s="3" t="s">
        <v>5234</v>
      </c>
      <c r="D1127" s="5">
        <v>3000</v>
      </c>
      <c r="E1127" s="7">
        <v>0</v>
      </c>
      <c r="F1127" t="s">
        <v>8219</v>
      </c>
      <c r="G1127" t="s">
        <v>8223</v>
      </c>
      <c r="H1127" t="s">
        <v>8245</v>
      </c>
      <c r="I1127" s="9">
        <v>1443193130</v>
      </c>
      <c r="J1127" s="9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85"/>
        <v>0</v>
      </c>
      <c r="P1127" s="17" t="str">
        <f t="shared" si="86"/>
        <v>N/A</v>
      </c>
      <c r="Q1127" s="13" t="s">
        <v>8330</v>
      </c>
      <c r="R1127" t="s">
        <v>8332</v>
      </c>
      <c r="S1127" s="18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11" t="s">
        <v>1126</v>
      </c>
      <c r="C1128" s="3" t="s">
        <v>5235</v>
      </c>
      <c r="D1128" s="5">
        <v>2000</v>
      </c>
      <c r="E1128" s="7">
        <v>10</v>
      </c>
      <c r="F1128" t="s">
        <v>8219</v>
      </c>
      <c r="G1128" t="s">
        <v>8222</v>
      </c>
      <c r="H1128" t="s">
        <v>8244</v>
      </c>
      <c r="I1128" s="9">
        <v>1468482694</v>
      </c>
      <c r="J1128" s="9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85"/>
        <v>0.5</v>
      </c>
      <c r="P1128" s="17">
        <f t="shared" si="86"/>
        <v>5</v>
      </c>
      <c r="Q1128" s="13" t="s">
        <v>8330</v>
      </c>
      <c r="R1128" t="s">
        <v>8332</v>
      </c>
      <c r="S1128" s="18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11" t="s">
        <v>1127</v>
      </c>
      <c r="C1129" s="3" t="s">
        <v>5236</v>
      </c>
      <c r="D1129" s="5">
        <v>35000</v>
      </c>
      <c r="E1129" s="7">
        <v>585</v>
      </c>
      <c r="F1129" t="s">
        <v>8219</v>
      </c>
      <c r="G1129" t="s">
        <v>8222</v>
      </c>
      <c r="H1129" t="s">
        <v>8244</v>
      </c>
      <c r="I1129" s="9">
        <v>1416000600</v>
      </c>
      <c r="J1129" s="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85"/>
        <v>1.67</v>
      </c>
      <c r="P1129" s="17">
        <f t="shared" si="86"/>
        <v>25.43</v>
      </c>
      <c r="Q1129" s="13" t="s">
        <v>8330</v>
      </c>
      <c r="R1129" t="s">
        <v>8332</v>
      </c>
      <c r="S1129" s="18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11" t="s">
        <v>1128</v>
      </c>
      <c r="C1130" s="3" t="s">
        <v>5237</v>
      </c>
      <c r="D1130" s="5">
        <v>1000</v>
      </c>
      <c r="E1130" s="7">
        <v>1</v>
      </c>
      <c r="F1130" t="s">
        <v>8219</v>
      </c>
      <c r="G1130" t="s">
        <v>8223</v>
      </c>
      <c r="H1130" t="s">
        <v>8245</v>
      </c>
      <c r="I1130" s="9">
        <v>1407425717</v>
      </c>
      <c r="J1130" s="9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85"/>
        <v>0.1</v>
      </c>
      <c r="P1130" s="17">
        <f t="shared" si="86"/>
        <v>1</v>
      </c>
      <c r="Q1130" s="13" t="s">
        <v>8330</v>
      </c>
      <c r="R1130" t="s">
        <v>8332</v>
      </c>
      <c r="S1130" s="18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11" t="s">
        <v>1129</v>
      </c>
      <c r="C1131" s="3" t="s">
        <v>5238</v>
      </c>
      <c r="D1131" s="5">
        <v>20000</v>
      </c>
      <c r="E1131" s="7">
        <v>21</v>
      </c>
      <c r="F1131" t="s">
        <v>8219</v>
      </c>
      <c r="G1131" t="s">
        <v>8222</v>
      </c>
      <c r="H1131" t="s">
        <v>8244</v>
      </c>
      <c r="I1131" s="9">
        <v>1465107693</v>
      </c>
      <c r="J1131" s="9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85"/>
        <v>0.11</v>
      </c>
      <c r="P1131" s="17">
        <f t="shared" si="86"/>
        <v>10.5</v>
      </c>
      <c r="Q1131" s="13" t="s">
        <v>8330</v>
      </c>
      <c r="R1131" t="s">
        <v>8332</v>
      </c>
      <c r="S1131" s="18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11" t="s">
        <v>1130</v>
      </c>
      <c r="C1132" s="3" t="s">
        <v>5239</v>
      </c>
      <c r="D1132" s="5">
        <v>5000</v>
      </c>
      <c r="E1132" s="7">
        <v>11</v>
      </c>
      <c r="F1132" t="s">
        <v>8219</v>
      </c>
      <c r="G1132" t="s">
        <v>8222</v>
      </c>
      <c r="H1132" t="s">
        <v>8244</v>
      </c>
      <c r="I1132" s="9">
        <v>1416963300</v>
      </c>
      <c r="J1132" s="9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85"/>
        <v>0.22</v>
      </c>
      <c r="P1132" s="17">
        <f t="shared" si="86"/>
        <v>3.67</v>
      </c>
      <c r="Q1132" s="13" t="s">
        <v>8330</v>
      </c>
      <c r="R1132" t="s">
        <v>8332</v>
      </c>
      <c r="S1132" s="18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11" t="s">
        <v>1131</v>
      </c>
      <c r="C1133" s="3" t="s">
        <v>5240</v>
      </c>
      <c r="D1133" s="5">
        <v>40000</v>
      </c>
      <c r="E1133" s="7">
        <v>0</v>
      </c>
      <c r="F1133" t="s">
        <v>8219</v>
      </c>
      <c r="G1133" t="s">
        <v>8224</v>
      </c>
      <c r="H1133" t="s">
        <v>8246</v>
      </c>
      <c r="I1133" s="9">
        <v>1450993668</v>
      </c>
      <c r="J1133" s="9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85"/>
        <v>0</v>
      </c>
      <c r="P1133" s="17" t="str">
        <f t="shared" si="86"/>
        <v>N/A</v>
      </c>
      <c r="Q1133" s="13" t="s">
        <v>8330</v>
      </c>
      <c r="R1133" t="s">
        <v>8332</v>
      </c>
      <c r="S1133" s="18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11" t="s">
        <v>1132</v>
      </c>
      <c r="C1134" s="3" t="s">
        <v>5241</v>
      </c>
      <c r="D1134" s="5">
        <v>10000</v>
      </c>
      <c r="E1134" s="7">
        <v>1438</v>
      </c>
      <c r="F1134" t="s">
        <v>8219</v>
      </c>
      <c r="G1134" t="s">
        <v>8227</v>
      </c>
      <c r="H1134" t="s">
        <v>8249</v>
      </c>
      <c r="I1134" s="9">
        <v>1483238771</v>
      </c>
      <c r="J1134" s="9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85"/>
        <v>14.38</v>
      </c>
      <c r="P1134" s="17">
        <f t="shared" si="86"/>
        <v>110.62</v>
      </c>
      <c r="Q1134" s="13" t="s">
        <v>8330</v>
      </c>
      <c r="R1134" t="s">
        <v>8332</v>
      </c>
      <c r="S1134" s="18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11" t="s">
        <v>1133</v>
      </c>
      <c r="C1135" s="3" t="s">
        <v>5242</v>
      </c>
      <c r="D1135" s="5">
        <v>3000</v>
      </c>
      <c r="E1135" s="7">
        <v>20</v>
      </c>
      <c r="F1135" t="s">
        <v>8219</v>
      </c>
      <c r="G1135" t="s">
        <v>8223</v>
      </c>
      <c r="H1135" t="s">
        <v>8245</v>
      </c>
      <c r="I1135" s="9">
        <v>1406799981</v>
      </c>
      <c r="J1135" s="9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85"/>
        <v>0.67</v>
      </c>
      <c r="P1135" s="17">
        <f t="shared" si="86"/>
        <v>20</v>
      </c>
      <c r="Q1135" s="13" t="s">
        <v>8330</v>
      </c>
      <c r="R1135" t="s">
        <v>8332</v>
      </c>
      <c r="S1135" s="18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11" t="s">
        <v>1134</v>
      </c>
      <c r="C1136" s="3" t="s">
        <v>5243</v>
      </c>
      <c r="D1136" s="5">
        <v>25000</v>
      </c>
      <c r="E1136" s="7">
        <v>1</v>
      </c>
      <c r="F1136" t="s">
        <v>8219</v>
      </c>
      <c r="G1136" t="s">
        <v>8224</v>
      </c>
      <c r="H1136" t="s">
        <v>8246</v>
      </c>
      <c r="I1136" s="9">
        <v>1417235580</v>
      </c>
      <c r="J1136" s="9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85"/>
        <v>0</v>
      </c>
      <c r="P1136" s="17">
        <f t="shared" si="86"/>
        <v>1</v>
      </c>
      <c r="Q1136" s="13" t="s">
        <v>8330</v>
      </c>
      <c r="R1136" t="s">
        <v>8332</v>
      </c>
      <c r="S1136" s="18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11" t="s">
        <v>1135</v>
      </c>
      <c r="C1137" s="3" t="s">
        <v>5244</v>
      </c>
      <c r="D1137" s="5">
        <v>1000</v>
      </c>
      <c r="E1137" s="7">
        <v>50</v>
      </c>
      <c r="F1137" t="s">
        <v>8219</v>
      </c>
      <c r="G1137" t="s">
        <v>8234</v>
      </c>
      <c r="H1137" t="s">
        <v>8247</v>
      </c>
      <c r="I1137" s="9">
        <v>1470527094</v>
      </c>
      <c r="J1137" s="9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85"/>
        <v>5</v>
      </c>
      <c r="P1137" s="17">
        <f t="shared" si="86"/>
        <v>50</v>
      </c>
      <c r="Q1137" s="13" t="s">
        <v>8330</v>
      </c>
      <c r="R1137" t="s">
        <v>8332</v>
      </c>
      <c r="S1137" s="18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11" t="s">
        <v>1136</v>
      </c>
      <c r="C1138" s="3" t="s">
        <v>5245</v>
      </c>
      <c r="D1138" s="5">
        <v>4190</v>
      </c>
      <c r="E1138" s="7">
        <v>270</v>
      </c>
      <c r="F1138" t="s">
        <v>8219</v>
      </c>
      <c r="G1138" t="s">
        <v>8228</v>
      </c>
      <c r="H1138" t="s">
        <v>8247</v>
      </c>
      <c r="I1138" s="9">
        <v>1450541229</v>
      </c>
      <c r="J1138" s="9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85"/>
        <v>6.44</v>
      </c>
      <c r="P1138" s="17">
        <f t="shared" si="86"/>
        <v>45</v>
      </c>
      <c r="Q1138" s="13" t="s">
        <v>8330</v>
      </c>
      <c r="R1138" t="s">
        <v>8332</v>
      </c>
      <c r="S1138" s="18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11" t="s">
        <v>1137</v>
      </c>
      <c r="C1139" s="3" t="s">
        <v>5246</v>
      </c>
      <c r="D1139" s="5">
        <v>25000</v>
      </c>
      <c r="E1139" s="7">
        <v>9875</v>
      </c>
      <c r="F1139" t="s">
        <v>8219</v>
      </c>
      <c r="G1139" t="s">
        <v>8222</v>
      </c>
      <c r="H1139" t="s">
        <v>8244</v>
      </c>
      <c r="I1139" s="9">
        <v>1461440421</v>
      </c>
      <c r="J1139" s="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85"/>
        <v>39.5</v>
      </c>
      <c r="P1139" s="17">
        <f t="shared" si="86"/>
        <v>253.21</v>
      </c>
      <c r="Q1139" s="13" t="s">
        <v>8330</v>
      </c>
      <c r="R1139" t="s">
        <v>8332</v>
      </c>
      <c r="S1139" s="18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11" t="s">
        <v>1138</v>
      </c>
      <c r="C1140" s="3" t="s">
        <v>5247</v>
      </c>
      <c r="D1140" s="5">
        <v>35000</v>
      </c>
      <c r="E1140" s="7">
        <v>125</v>
      </c>
      <c r="F1140" t="s">
        <v>8219</v>
      </c>
      <c r="G1140" t="s">
        <v>8222</v>
      </c>
      <c r="H1140" t="s">
        <v>8244</v>
      </c>
      <c r="I1140" s="9">
        <v>1485035131</v>
      </c>
      <c r="J1140" s="9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85"/>
        <v>0.36</v>
      </c>
      <c r="P1140" s="17">
        <f t="shared" si="86"/>
        <v>31.25</v>
      </c>
      <c r="Q1140" s="13" t="s">
        <v>8330</v>
      </c>
      <c r="R1140" t="s">
        <v>8332</v>
      </c>
      <c r="S1140" s="18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11" t="s">
        <v>1139</v>
      </c>
      <c r="C1141" s="3" t="s">
        <v>5248</v>
      </c>
      <c r="D1141" s="5">
        <v>8000</v>
      </c>
      <c r="E1141" s="7">
        <v>5</v>
      </c>
      <c r="F1141" t="s">
        <v>8219</v>
      </c>
      <c r="G1141" t="s">
        <v>8222</v>
      </c>
      <c r="H1141" t="s">
        <v>8244</v>
      </c>
      <c r="I1141" s="9">
        <v>1420100426</v>
      </c>
      <c r="J1141" s="9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85"/>
        <v>0.06</v>
      </c>
      <c r="P1141" s="17">
        <f t="shared" si="86"/>
        <v>5</v>
      </c>
      <c r="Q1141" s="13" t="s">
        <v>8330</v>
      </c>
      <c r="R1141" t="s">
        <v>8332</v>
      </c>
      <c r="S1141" s="18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11" t="s">
        <v>1140</v>
      </c>
      <c r="C1142" s="3" t="s">
        <v>5249</v>
      </c>
      <c r="D1142" s="5">
        <v>5000</v>
      </c>
      <c r="E1142" s="7">
        <v>0</v>
      </c>
      <c r="F1142" t="s">
        <v>8219</v>
      </c>
      <c r="G1142" t="s">
        <v>8223</v>
      </c>
      <c r="H1142" t="s">
        <v>8245</v>
      </c>
      <c r="I1142" s="9">
        <v>1438859121</v>
      </c>
      <c r="J1142" s="9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85"/>
        <v>0</v>
      </c>
      <c r="P1142" s="17" t="str">
        <f t="shared" si="86"/>
        <v>N/A</v>
      </c>
      <c r="Q1142" s="13" t="s">
        <v>8330</v>
      </c>
      <c r="R1142" t="s">
        <v>8332</v>
      </c>
      <c r="S1142" s="18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11" t="s">
        <v>1141</v>
      </c>
      <c r="C1143" s="3" t="s">
        <v>5250</v>
      </c>
      <c r="D1143" s="5">
        <v>500</v>
      </c>
      <c r="E1143" s="7">
        <v>0</v>
      </c>
      <c r="F1143" t="s">
        <v>8219</v>
      </c>
      <c r="G1143" t="s">
        <v>8234</v>
      </c>
      <c r="H1143" t="s">
        <v>8247</v>
      </c>
      <c r="I1143" s="9">
        <v>1436460450</v>
      </c>
      <c r="J1143" s="9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85"/>
        <v>0</v>
      </c>
      <c r="P1143" s="17" t="str">
        <f t="shared" si="86"/>
        <v>N/A</v>
      </c>
      <c r="Q1143" s="13" t="s">
        <v>8330</v>
      </c>
      <c r="R1143" t="s">
        <v>8332</v>
      </c>
      <c r="S1143" s="18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11" t="s">
        <v>1142</v>
      </c>
      <c r="C1144" s="3" t="s">
        <v>5251</v>
      </c>
      <c r="D1144" s="5">
        <v>4000</v>
      </c>
      <c r="E1144" s="7">
        <v>0</v>
      </c>
      <c r="F1144" t="s">
        <v>8219</v>
      </c>
      <c r="G1144" t="s">
        <v>8222</v>
      </c>
      <c r="H1144" t="s">
        <v>8244</v>
      </c>
      <c r="I1144" s="9">
        <v>1424131727</v>
      </c>
      <c r="J1144" s="9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85"/>
        <v>0</v>
      </c>
      <c r="P1144" s="17" t="str">
        <f t="shared" si="86"/>
        <v>N/A</v>
      </c>
      <c r="Q1144" s="13" t="s">
        <v>8330</v>
      </c>
      <c r="R1144" t="s">
        <v>8332</v>
      </c>
      <c r="S1144" s="18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11" t="s">
        <v>1143</v>
      </c>
      <c r="C1145" s="3" t="s">
        <v>5252</v>
      </c>
      <c r="D1145" s="5">
        <v>45000</v>
      </c>
      <c r="E1145" s="7">
        <v>186</v>
      </c>
      <c r="F1145" t="s">
        <v>8219</v>
      </c>
      <c r="G1145" t="s">
        <v>8222</v>
      </c>
      <c r="H1145" t="s">
        <v>8244</v>
      </c>
      <c r="I1145" s="9">
        <v>1450327126</v>
      </c>
      <c r="J1145" s="9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85"/>
        <v>0.41</v>
      </c>
      <c r="P1145" s="17">
        <f t="shared" si="86"/>
        <v>23.25</v>
      </c>
      <c r="Q1145" s="13" t="s">
        <v>8330</v>
      </c>
      <c r="R1145" t="s">
        <v>8332</v>
      </c>
      <c r="S1145" s="18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11" t="s">
        <v>1144</v>
      </c>
      <c r="C1146" s="3" t="s">
        <v>5253</v>
      </c>
      <c r="D1146" s="5">
        <v>9300</v>
      </c>
      <c r="E1146" s="7">
        <v>0</v>
      </c>
      <c r="F1146" t="s">
        <v>8219</v>
      </c>
      <c r="G1146" t="s">
        <v>8222</v>
      </c>
      <c r="H1146" t="s">
        <v>8244</v>
      </c>
      <c r="I1146" s="9">
        <v>1430281320</v>
      </c>
      <c r="J1146" s="9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85"/>
        <v>0</v>
      </c>
      <c r="P1146" s="17" t="str">
        <f t="shared" si="86"/>
        <v>N/A</v>
      </c>
      <c r="Q1146" s="13" t="s">
        <v>8333</v>
      </c>
      <c r="R1146" t="s">
        <v>8334</v>
      </c>
      <c r="S1146" s="18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11" t="s">
        <v>1145</v>
      </c>
      <c r="C1147" s="3" t="s">
        <v>5254</v>
      </c>
      <c r="D1147" s="5">
        <v>80000</v>
      </c>
      <c r="E1147" s="7">
        <v>100</v>
      </c>
      <c r="F1147" t="s">
        <v>8219</v>
      </c>
      <c r="G1147" t="s">
        <v>8222</v>
      </c>
      <c r="H1147" t="s">
        <v>8244</v>
      </c>
      <c r="I1147" s="9">
        <v>1412272592</v>
      </c>
      <c r="J1147" s="9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85"/>
        <v>0.13</v>
      </c>
      <c r="P1147" s="17">
        <f t="shared" si="86"/>
        <v>100</v>
      </c>
      <c r="Q1147" s="13" t="s">
        <v>8333</v>
      </c>
      <c r="R1147" t="s">
        <v>8334</v>
      </c>
      <c r="S1147" s="18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11" t="s">
        <v>1146</v>
      </c>
      <c r="C1148" s="3" t="s">
        <v>5255</v>
      </c>
      <c r="D1148" s="5">
        <v>6000</v>
      </c>
      <c r="E1148" s="7">
        <v>530</v>
      </c>
      <c r="F1148" t="s">
        <v>8219</v>
      </c>
      <c r="G1148" t="s">
        <v>8222</v>
      </c>
      <c r="H1148" t="s">
        <v>8244</v>
      </c>
      <c r="I1148" s="9">
        <v>1399071173</v>
      </c>
      <c r="J1148" s="9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85"/>
        <v>8.83</v>
      </c>
      <c r="P1148" s="17">
        <f t="shared" si="86"/>
        <v>44.17</v>
      </c>
      <c r="Q1148" s="13" t="s">
        <v>8333</v>
      </c>
      <c r="R1148" t="s">
        <v>8334</v>
      </c>
      <c r="S1148" s="18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11" t="s">
        <v>1147</v>
      </c>
      <c r="C1149" s="3" t="s">
        <v>5256</v>
      </c>
      <c r="D1149" s="5">
        <v>25000</v>
      </c>
      <c r="E1149" s="7">
        <v>0</v>
      </c>
      <c r="F1149" t="s">
        <v>8219</v>
      </c>
      <c r="G1149" t="s">
        <v>8227</v>
      </c>
      <c r="H1149" t="s">
        <v>8249</v>
      </c>
      <c r="I1149" s="9">
        <v>1413760783</v>
      </c>
      <c r="J1149" s="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85"/>
        <v>0</v>
      </c>
      <c r="P1149" s="17" t="str">
        <f t="shared" si="86"/>
        <v>N/A</v>
      </c>
      <c r="Q1149" s="13" t="s">
        <v>8333</v>
      </c>
      <c r="R1149" t="s">
        <v>8334</v>
      </c>
      <c r="S1149" s="18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11" t="s">
        <v>1148</v>
      </c>
      <c r="C1150" s="3" t="s">
        <v>5257</v>
      </c>
      <c r="D1150" s="5">
        <v>15000</v>
      </c>
      <c r="E1150" s="7">
        <v>73</v>
      </c>
      <c r="F1150" t="s">
        <v>8219</v>
      </c>
      <c r="G1150" t="s">
        <v>8222</v>
      </c>
      <c r="H1150" t="s">
        <v>8244</v>
      </c>
      <c r="I1150" s="9">
        <v>1480568781</v>
      </c>
      <c r="J1150" s="9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85"/>
        <v>0.49</v>
      </c>
      <c r="P1150" s="17">
        <f t="shared" si="86"/>
        <v>24.33</v>
      </c>
      <c r="Q1150" s="13" t="s">
        <v>8333</v>
      </c>
      <c r="R1150" t="s">
        <v>8334</v>
      </c>
      <c r="S1150" s="18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11" t="s">
        <v>1149</v>
      </c>
      <c r="C1151" s="3" t="s">
        <v>5258</v>
      </c>
      <c r="D1151" s="5">
        <v>50000</v>
      </c>
      <c r="E1151" s="7">
        <v>75</v>
      </c>
      <c r="F1151" t="s">
        <v>8219</v>
      </c>
      <c r="G1151" t="s">
        <v>8222</v>
      </c>
      <c r="H1151" t="s">
        <v>8244</v>
      </c>
      <c r="I1151" s="9">
        <v>1466096566</v>
      </c>
      <c r="J1151" s="9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85"/>
        <v>0.15</v>
      </c>
      <c r="P1151" s="17">
        <f t="shared" si="86"/>
        <v>37.5</v>
      </c>
      <c r="Q1151" s="13" t="s">
        <v>8333</v>
      </c>
      <c r="R1151" t="s">
        <v>8334</v>
      </c>
      <c r="S1151" s="18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11" t="s">
        <v>1150</v>
      </c>
      <c r="C1152" s="3" t="s">
        <v>5259</v>
      </c>
      <c r="D1152" s="5">
        <v>2500</v>
      </c>
      <c r="E1152" s="7">
        <v>252</v>
      </c>
      <c r="F1152" t="s">
        <v>8219</v>
      </c>
      <c r="G1152" t="s">
        <v>8222</v>
      </c>
      <c r="H1152" t="s">
        <v>8244</v>
      </c>
      <c r="I1152" s="9">
        <v>1452293675</v>
      </c>
      <c r="J1152" s="9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85"/>
        <v>10.08</v>
      </c>
      <c r="P1152" s="17">
        <f t="shared" si="86"/>
        <v>42</v>
      </c>
      <c r="Q1152" s="13" t="s">
        <v>8333</v>
      </c>
      <c r="R1152" t="s">
        <v>8334</v>
      </c>
      <c r="S1152" s="18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11" t="s">
        <v>1151</v>
      </c>
      <c r="C1153" s="3" t="s">
        <v>5260</v>
      </c>
      <c r="D1153" s="5">
        <v>25000</v>
      </c>
      <c r="E1153" s="7">
        <v>0</v>
      </c>
      <c r="F1153" t="s">
        <v>8219</v>
      </c>
      <c r="G1153" t="s">
        <v>8222</v>
      </c>
      <c r="H1153" t="s">
        <v>8244</v>
      </c>
      <c r="I1153" s="9">
        <v>1441592863</v>
      </c>
      <c r="J1153" s="9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85"/>
        <v>0</v>
      </c>
      <c r="P1153" s="17" t="str">
        <f t="shared" si="86"/>
        <v>N/A</v>
      </c>
      <c r="Q1153" s="13" t="s">
        <v>8333</v>
      </c>
      <c r="R1153" t="s">
        <v>8334</v>
      </c>
      <c r="S1153" s="18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11" t="s">
        <v>1152</v>
      </c>
      <c r="C1154" s="3" t="s">
        <v>5261</v>
      </c>
      <c r="D1154" s="5">
        <v>16000</v>
      </c>
      <c r="E1154" s="7">
        <v>911</v>
      </c>
      <c r="F1154" t="s">
        <v>8219</v>
      </c>
      <c r="G1154" t="s">
        <v>8222</v>
      </c>
      <c r="H1154" t="s">
        <v>8244</v>
      </c>
      <c r="I1154" s="9">
        <v>1431709312</v>
      </c>
      <c r="J1154" s="9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si="85"/>
        <v>5.69</v>
      </c>
      <c r="P1154" s="17">
        <f t="shared" si="86"/>
        <v>60.73</v>
      </c>
      <c r="Q1154" s="13" t="s">
        <v>8333</v>
      </c>
      <c r="R1154" t="s">
        <v>8334</v>
      </c>
      <c r="S1154" s="18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11" t="s">
        <v>1153</v>
      </c>
      <c r="C1155" s="3" t="s">
        <v>5262</v>
      </c>
      <c r="D1155" s="5">
        <v>8000</v>
      </c>
      <c r="E1155" s="7">
        <v>50</v>
      </c>
      <c r="F1155" t="s">
        <v>8219</v>
      </c>
      <c r="G1155" t="s">
        <v>8222</v>
      </c>
      <c r="H1155" t="s">
        <v>8244</v>
      </c>
      <c r="I1155" s="9">
        <v>1434647305</v>
      </c>
      <c r="J1155" s="9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ref="O1155:O1218" si="90">IFERROR(ROUND(E1155/D1155*100,2),0)</f>
        <v>0.63</v>
      </c>
      <c r="P1155" s="17">
        <f t="shared" ref="P1155:P1218" si="91">IFERROR(ROUND(E1155/L1155,2),"N/A")</f>
        <v>50</v>
      </c>
      <c r="Q1155" s="13" t="s">
        <v>8333</v>
      </c>
      <c r="R1155" t="s">
        <v>8334</v>
      </c>
      <c r="S1155" s="18">
        <f t="shared" ref="S1155:S1218" si="92">(((J1155/60)/60)/24)+DATE(1970,1,1)</f>
        <v>42143.714178240742</v>
      </c>
      <c r="T1155" s="1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11" t="s">
        <v>1154</v>
      </c>
      <c r="C1156" s="3" t="s">
        <v>5263</v>
      </c>
      <c r="D1156" s="5">
        <v>5000</v>
      </c>
      <c r="E1156" s="7">
        <v>325</v>
      </c>
      <c r="F1156" t="s">
        <v>8219</v>
      </c>
      <c r="G1156" t="s">
        <v>8222</v>
      </c>
      <c r="H1156" t="s">
        <v>8244</v>
      </c>
      <c r="I1156" s="9">
        <v>1441507006</v>
      </c>
      <c r="J1156" s="9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90"/>
        <v>6.5</v>
      </c>
      <c r="P1156" s="17">
        <f t="shared" si="91"/>
        <v>108.33</v>
      </c>
      <c r="Q1156" s="13" t="s">
        <v>8333</v>
      </c>
      <c r="R1156" t="s">
        <v>8334</v>
      </c>
      <c r="S1156" s="18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11" t="s">
        <v>1155</v>
      </c>
      <c r="C1157" s="3" t="s">
        <v>5264</v>
      </c>
      <c r="D1157" s="5">
        <v>25000</v>
      </c>
      <c r="E1157" s="7">
        <v>188</v>
      </c>
      <c r="F1157" t="s">
        <v>8219</v>
      </c>
      <c r="G1157" t="s">
        <v>8222</v>
      </c>
      <c r="H1157" t="s">
        <v>8244</v>
      </c>
      <c r="I1157" s="9">
        <v>1408040408</v>
      </c>
      <c r="J1157" s="9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90"/>
        <v>0.75</v>
      </c>
      <c r="P1157" s="17">
        <f t="shared" si="91"/>
        <v>23.5</v>
      </c>
      <c r="Q1157" s="13" t="s">
        <v>8333</v>
      </c>
      <c r="R1157" t="s">
        <v>8334</v>
      </c>
      <c r="S1157" s="18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11" t="s">
        <v>1156</v>
      </c>
      <c r="C1158" s="3" t="s">
        <v>5265</v>
      </c>
      <c r="D1158" s="5">
        <v>6500</v>
      </c>
      <c r="E1158" s="7">
        <v>0</v>
      </c>
      <c r="F1158" t="s">
        <v>8219</v>
      </c>
      <c r="G1158" t="s">
        <v>8222</v>
      </c>
      <c r="H1158" t="s">
        <v>8244</v>
      </c>
      <c r="I1158" s="9">
        <v>1424742162</v>
      </c>
      <c r="J1158" s="9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90"/>
        <v>0</v>
      </c>
      <c r="P1158" s="17" t="str">
        <f t="shared" si="91"/>
        <v>N/A</v>
      </c>
      <c r="Q1158" s="13" t="s">
        <v>8333</v>
      </c>
      <c r="R1158" t="s">
        <v>8334</v>
      </c>
      <c r="S1158" s="18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11" t="s">
        <v>1157</v>
      </c>
      <c r="C1159" s="3" t="s">
        <v>5266</v>
      </c>
      <c r="D1159" s="5">
        <v>10000</v>
      </c>
      <c r="E1159" s="7">
        <v>151</v>
      </c>
      <c r="F1159" t="s">
        <v>8219</v>
      </c>
      <c r="G1159" t="s">
        <v>8222</v>
      </c>
      <c r="H1159" t="s">
        <v>8244</v>
      </c>
      <c r="I1159" s="9">
        <v>1417795480</v>
      </c>
      <c r="J1159" s="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90"/>
        <v>1.51</v>
      </c>
      <c r="P1159" s="17">
        <f t="shared" si="91"/>
        <v>50.33</v>
      </c>
      <c r="Q1159" s="13" t="s">
        <v>8333</v>
      </c>
      <c r="R1159" t="s">
        <v>8334</v>
      </c>
      <c r="S1159" s="18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11" t="s">
        <v>1158</v>
      </c>
      <c r="C1160" s="3" t="s">
        <v>5267</v>
      </c>
      <c r="D1160" s="5">
        <v>7500</v>
      </c>
      <c r="E1160" s="7">
        <v>35</v>
      </c>
      <c r="F1160" t="s">
        <v>8219</v>
      </c>
      <c r="G1160" t="s">
        <v>8222</v>
      </c>
      <c r="H1160" t="s">
        <v>8244</v>
      </c>
      <c r="I1160" s="9">
        <v>1418091128</v>
      </c>
      <c r="J1160" s="9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90"/>
        <v>0.47</v>
      </c>
      <c r="P1160" s="17">
        <f t="shared" si="91"/>
        <v>11.67</v>
      </c>
      <c r="Q1160" s="13" t="s">
        <v>8333</v>
      </c>
      <c r="R1160" t="s">
        <v>8334</v>
      </c>
      <c r="S1160" s="18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11" t="s">
        <v>1159</v>
      </c>
      <c r="C1161" s="3" t="s">
        <v>5268</v>
      </c>
      <c r="D1161" s="5">
        <v>6750</v>
      </c>
      <c r="E1161" s="7">
        <v>0</v>
      </c>
      <c r="F1161" t="s">
        <v>8219</v>
      </c>
      <c r="G1161" t="s">
        <v>8222</v>
      </c>
      <c r="H1161" t="s">
        <v>8244</v>
      </c>
      <c r="I1161" s="9">
        <v>1435679100</v>
      </c>
      <c r="J1161" s="9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90"/>
        <v>0</v>
      </c>
      <c r="P1161" s="17" t="str">
        <f t="shared" si="91"/>
        <v>N/A</v>
      </c>
      <c r="Q1161" s="13" t="s">
        <v>8333</v>
      </c>
      <c r="R1161" t="s">
        <v>8334</v>
      </c>
      <c r="S1161" s="18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11" t="s">
        <v>1160</v>
      </c>
      <c r="C1162" s="3" t="s">
        <v>5269</v>
      </c>
      <c r="D1162" s="5">
        <v>30000</v>
      </c>
      <c r="E1162" s="7">
        <v>1155</v>
      </c>
      <c r="F1162" t="s">
        <v>8219</v>
      </c>
      <c r="G1162" t="s">
        <v>8222</v>
      </c>
      <c r="H1162" t="s">
        <v>8244</v>
      </c>
      <c r="I1162" s="9">
        <v>1427510586</v>
      </c>
      <c r="J1162" s="9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90"/>
        <v>3.85</v>
      </c>
      <c r="P1162" s="17">
        <f t="shared" si="91"/>
        <v>60.79</v>
      </c>
      <c r="Q1162" s="13" t="s">
        <v>8333</v>
      </c>
      <c r="R1162" t="s">
        <v>8334</v>
      </c>
      <c r="S1162" s="18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11" t="s">
        <v>1161</v>
      </c>
      <c r="C1163" s="3" t="s">
        <v>5270</v>
      </c>
      <c r="D1163" s="5">
        <v>18000</v>
      </c>
      <c r="E1163" s="7">
        <v>0</v>
      </c>
      <c r="F1163" t="s">
        <v>8219</v>
      </c>
      <c r="G1163" t="s">
        <v>8222</v>
      </c>
      <c r="H1163" t="s">
        <v>8244</v>
      </c>
      <c r="I1163" s="9">
        <v>1432047989</v>
      </c>
      <c r="J1163" s="9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90"/>
        <v>0</v>
      </c>
      <c r="P1163" s="17" t="str">
        <f t="shared" si="91"/>
        <v>N/A</v>
      </c>
      <c r="Q1163" s="13" t="s">
        <v>8333</v>
      </c>
      <c r="R1163" t="s">
        <v>8334</v>
      </c>
      <c r="S1163" s="18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11" t="s">
        <v>1162</v>
      </c>
      <c r="C1164" s="3" t="s">
        <v>5271</v>
      </c>
      <c r="D1164" s="5">
        <v>60000</v>
      </c>
      <c r="E1164" s="7">
        <v>35</v>
      </c>
      <c r="F1164" t="s">
        <v>8219</v>
      </c>
      <c r="G1164" t="s">
        <v>8222</v>
      </c>
      <c r="H1164" t="s">
        <v>8244</v>
      </c>
      <c r="I1164" s="9">
        <v>1411662264</v>
      </c>
      <c r="J1164" s="9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90"/>
        <v>0.06</v>
      </c>
      <c r="P1164" s="17">
        <f t="shared" si="91"/>
        <v>17.5</v>
      </c>
      <c r="Q1164" s="13" t="s">
        <v>8333</v>
      </c>
      <c r="R1164" t="s">
        <v>8334</v>
      </c>
      <c r="S1164" s="18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11" t="s">
        <v>1163</v>
      </c>
      <c r="C1165" s="3" t="s">
        <v>5272</v>
      </c>
      <c r="D1165" s="5">
        <v>5200</v>
      </c>
      <c r="E1165" s="7">
        <v>0</v>
      </c>
      <c r="F1165" t="s">
        <v>8219</v>
      </c>
      <c r="G1165" t="s">
        <v>8222</v>
      </c>
      <c r="H1165" t="s">
        <v>8244</v>
      </c>
      <c r="I1165" s="9">
        <v>1407604920</v>
      </c>
      <c r="J1165" s="9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90"/>
        <v>0</v>
      </c>
      <c r="P1165" s="17" t="str">
        <f t="shared" si="91"/>
        <v>N/A</v>
      </c>
      <c r="Q1165" s="13" t="s">
        <v>8333</v>
      </c>
      <c r="R1165" t="s">
        <v>8334</v>
      </c>
      <c r="S1165" s="18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11" t="s">
        <v>1164</v>
      </c>
      <c r="C1166" s="3" t="s">
        <v>5273</v>
      </c>
      <c r="D1166" s="5">
        <v>10000</v>
      </c>
      <c r="E1166" s="7">
        <v>0</v>
      </c>
      <c r="F1166" t="s">
        <v>8219</v>
      </c>
      <c r="G1166" t="s">
        <v>8222</v>
      </c>
      <c r="H1166" t="s">
        <v>8244</v>
      </c>
      <c r="I1166" s="9">
        <v>1466270582</v>
      </c>
      <c r="J1166" s="9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90"/>
        <v>0</v>
      </c>
      <c r="P1166" s="17" t="str">
        <f t="shared" si="91"/>
        <v>N/A</v>
      </c>
      <c r="Q1166" s="13" t="s">
        <v>8333</v>
      </c>
      <c r="R1166" t="s">
        <v>8334</v>
      </c>
      <c r="S1166" s="18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11" t="s">
        <v>1165</v>
      </c>
      <c r="C1167" s="3" t="s">
        <v>5274</v>
      </c>
      <c r="D1167" s="5">
        <v>10000</v>
      </c>
      <c r="E1167" s="7">
        <v>2070.5</v>
      </c>
      <c r="F1167" t="s">
        <v>8219</v>
      </c>
      <c r="G1167" t="s">
        <v>8222</v>
      </c>
      <c r="H1167" t="s">
        <v>8244</v>
      </c>
      <c r="I1167" s="9">
        <v>1404623330</v>
      </c>
      <c r="J1167" s="9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90"/>
        <v>20.71</v>
      </c>
      <c r="P1167" s="17">
        <f t="shared" si="91"/>
        <v>82.82</v>
      </c>
      <c r="Q1167" s="13" t="s">
        <v>8333</v>
      </c>
      <c r="R1167" t="s">
        <v>8334</v>
      </c>
      <c r="S1167" s="18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11" t="s">
        <v>1166</v>
      </c>
      <c r="C1168" s="3" t="s">
        <v>5275</v>
      </c>
      <c r="D1168" s="5">
        <v>15000</v>
      </c>
      <c r="E1168" s="7">
        <v>2871</v>
      </c>
      <c r="F1168" t="s">
        <v>8219</v>
      </c>
      <c r="G1168" t="s">
        <v>8222</v>
      </c>
      <c r="H1168" t="s">
        <v>8244</v>
      </c>
      <c r="I1168" s="9">
        <v>1435291200</v>
      </c>
      <c r="J1168" s="9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90"/>
        <v>19.14</v>
      </c>
      <c r="P1168" s="17">
        <f t="shared" si="91"/>
        <v>358.88</v>
      </c>
      <c r="Q1168" s="13" t="s">
        <v>8333</v>
      </c>
      <c r="R1168" t="s">
        <v>8334</v>
      </c>
      <c r="S1168" s="18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11" t="s">
        <v>1167</v>
      </c>
      <c r="C1169" s="3" t="s">
        <v>5276</v>
      </c>
      <c r="D1169" s="5">
        <v>60000</v>
      </c>
      <c r="E1169" s="7">
        <v>979</v>
      </c>
      <c r="F1169" t="s">
        <v>8219</v>
      </c>
      <c r="G1169" t="s">
        <v>8222</v>
      </c>
      <c r="H1169" t="s">
        <v>8244</v>
      </c>
      <c r="I1169" s="9">
        <v>1410543495</v>
      </c>
      <c r="J1169" s="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90"/>
        <v>1.63</v>
      </c>
      <c r="P1169" s="17">
        <f t="shared" si="91"/>
        <v>61.19</v>
      </c>
      <c r="Q1169" s="13" t="s">
        <v>8333</v>
      </c>
      <c r="R1169" t="s">
        <v>8334</v>
      </c>
      <c r="S1169" s="18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11" t="s">
        <v>1168</v>
      </c>
      <c r="C1170" s="3" t="s">
        <v>5277</v>
      </c>
      <c r="D1170" s="5">
        <v>18000</v>
      </c>
      <c r="E1170" s="7">
        <v>1020</v>
      </c>
      <c r="F1170" t="s">
        <v>8219</v>
      </c>
      <c r="G1170" t="s">
        <v>8222</v>
      </c>
      <c r="H1170" t="s">
        <v>8244</v>
      </c>
      <c r="I1170" s="9">
        <v>1474507065</v>
      </c>
      <c r="J1170" s="9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90"/>
        <v>5.67</v>
      </c>
      <c r="P1170" s="17">
        <f t="shared" si="91"/>
        <v>340</v>
      </c>
      <c r="Q1170" s="13" t="s">
        <v>8333</v>
      </c>
      <c r="R1170" t="s">
        <v>8334</v>
      </c>
      <c r="S1170" s="18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11" t="s">
        <v>1169</v>
      </c>
      <c r="C1171" s="3" t="s">
        <v>5278</v>
      </c>
      <c r="D1171" s="5">
        <v>10000</v>
      </c>
      <c r="E1171" s="7">
        <v>17</v>
      </c>
      <c r="F1171" t="s">
        <v>8219</v>
      </c>
      <c r="G1171" t="s">
        <v>8222</v>
      </c>
      <c r="H1171" t="s">
        <v>8244</v>
      </c>
      <c r="I1171" s="9">
        <v>1424593763</v>
      </c>
      <c r="J1171" s="9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90"/>
        <v>0.17</v>
      </c>
      <c r="P1171" s="17">
        <f t="shared" si="91"/>
        <v>5.67</v>
      </c>
      <c r="Q1171" s="13" t="s">
        <v>8333</v>
      </c>
      <c r="R1171" t="s">
        <v>8334</v>
      </c>
      <c r="S1171" s="18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11" t="s">
        <v>1170</v>
      </c>
      <c r="C1172" s="3" t="s">
        <v>5279</v>
      </c>
      <c r="D1172" s="5">
        <v>25000</v>
      </c>
      <c r="E1172" s="7">
        <v>100</v>
      </c>
      <c r="F1172" t="s">
        <v>8219</v>
      </c>
      <c r="G1172" t="s">
        <v>8223</v>
      </c>
      <c r="H1172" t="s">
        <v>8245</v>
      </c>
      <c r="I1172" s="9">
        <v>1433021171</v>
      </c>
      <c r="J1172" s="9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90"/>
        <v>0.4</v>
      </c>
      <c r="P1172" s="17">
        <f t="shared" si="91"/>
        <v>50</v>
      </c>
      <c r="Q1172" s="13" t="s">
        <v>8333</v>
      </c>
      <c r="R1172" t="s">
        <v>8334</v>
      </c>
      <c r="S1172" s="18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11" t="s">
        <v>1171</v>
      </c>
      <c r="C1173" s="3" t="s">
        <v>5280</v>
      </c>
      <c r="D1173" s="5">
        <v>25000</v>
      </c>
      <c r="E1173" s="7">
        <v>25</v>
      </c>
      <c r="F1173" t="s">
        <v>8219</v>
      </c>
      <c r="G1173" t="s">
        <v>8222</v>
      </c>
      <c r="H1173" t="s">
        <v>8244</v>
      </c>
      <c r="I1173" s="9">
        <v>1415909927</v>
      </c>
      <c r="J1173" s="9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90"/>
        <v>0.1</v>
      </c>
      <c r="P1173" s="17">
        <f t="shared" si="91"/>
        <v>25</v>
      </c>
      <c r="Q1173" s="13" t="s">
        <v>8333</v>
      </c>
      <c r="R1173" t="s">
        <v>8334</v>
      </c>
      <c r="S1173" s="18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11" t="s">
        <v>1172</v>
      </c>
      <c r="C1174" s="3" t="s">
        <v>5281</v>
      </c>
      <c r="D1174" s="5">
        <v>9000</v>
      </c>
      <c r="E1174" s="7">
        <v>0</v>
      </c>
      <c r="F1174" t="s">
        <v>8219</v>
      </c>
      <c r="G1174" t="s">
        <v>8222</v>
      </c>
      <c r="H1174" t="s">
        <v>8244</v>
      </c>
      <c r="I1174" s="9">
        <v>1408551752</v>
      </c>
      <c r="J1174" s="9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90"/>
        <v>0</v>
      </c>
      <c r="P1174" s="17" t="str">
        <f t="shared" si="91"/>
        <v>N/A</v>
      </c>
      <c r="Q1174" s="13" t="s">
        <v>8333</v>
      </c>
      <c r="R1174" t="s">
        <v>8334</v>
      </c>
      <c r="S1174" s="18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11" t="s">
        <v>1173</v>
      </c>
      <c r="C1175" s="3" t="s">
        <v>5282</v>
      </c>
      <c r="D1175" s="5">
        <v>125000</v>
      </c>
      <c r="E1175" s="7">
        <v>30</v>
      </c>
      <c r="F1175" t="s">
        <v>8219</v>
      </c>
      <c r="G1175" t="s">
        <v>8222</v>
      </c>
      <c r="H1175" t="s">
        <v>8244</v>
      </c>
      <c r="I1175" s="9">
        <v>1438576057</v>
      </c>
      <c r="J1175" s="9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90"/>
        <v>0.02</v>
      </c>
      <c r="P1175" s="17">
        <f t="shared" si="91"/>
        <v>30</v>
      </c>
      <c r="Q1175" s="13" t="s">
        <v>8333</v>
      </c>
      <c r="R1175" t="s">
        <v>8334</v>
      </c>
      <c r="S1175" s="18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11" t="s">
        <v>1174</v>
      </c>
      <c r="C1176" s="3" t="s">
        <v>5283</v>
      </c>
      <c r="D1176" s="5">
        <v>15000</v>
      </c>
      <c r="E1176" s="7">
        <v>886</v>
      </c>
      <c r="F1176" t="s">
        <v>8219</v>
      </c>
      <c r="G1176" t="s">
        <v>8222</v>
      </c>
      <c r="H1176" t="s">
        <v>8244</v>
      </c>
      <c r="I1176" s="9">
        <v>1462738327</v>
      </c>
      <c r="J1176" s="9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90"/>
        <v>5.91</v>
      </c>
      <c r="P1176" s="17">
        <f t="shared" si="91"/>
        <v>46.63</v>
      </c>
      <c r="Q1176" s="13" t="s">
        <v>8333</v>
      </c>
      <c r="R1176" t="s">
        <v>8334</v>
      </c>
      <c r="S1176" s="18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11" t="s">
        <v>1175</v>
      </c>
      <c r="C1177" s="3" t="s">
        <v>5284</v>
      </c>
      <c r="D1177" s="5">
        <v>20000</v>
      </c>
      <c r="E1177" s="7">
        <v>585</v>
      </c>
      <c r="F1177" t="s">
        <v>8219</v>
      </c>
      <c r="G1177" t="s">
        <v>8222</v>
      </c>
      <c r="H1177" t="s">
        <v>8244</v>
      </c>
      <c r="I1177" s="9">
        <v>1436981339</v>
      </c>
      <c r="J1177" s="9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90"/>
        <v>2.93</v>
      </c>
      <c r="P1177" s="17">
        <f t="shared" si="91"/>
        <v>65</v>
      </c>
      <c r="Q1177" s="13" t="s">
        <v>8333</v>
      </c>
      <c r="R1177" t="s">
        <v>8334</v>
      </c>
      <c r="S1177" s="18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11" t="s">
        <v>1176</v>
      </c>
      <c r="C1178" s="3" t="s">
        <v>5285</v>
      </c>
      <c r="D1178" s="5">
        <v>175000</v>
      </c>
      <c r="E1178" s="7">
        <v>10</v>
      </c>
      <c r="F1178" t="s">
        <v>8219</v>
      </c>
      <c r="G1178" t="s">
        <v>8224</v>
      </c>
      <c r="H1178" t="s">
        <v>8246</v>
      </c>
      <c r="I1178" s="9">
        <v>1488805200</v>
      </c>
      <c r="J1178" s="9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90"/>
        <v>0.01</v>
      </c>
      <c r="P1178" s="17">
        <f t="shared" si="91"/>
        <v>10</v>
      </c>
      <c r="Q1178" s="13" t="s">
        <v>8333</v>
      </c>
      <c r="R1178" t="s">
        <v>8334</v>
      </c>
      <c r="S1178" s="18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11" t="s">
        <v>1177</v>
      </c>
      <c r="C1179" s="3" t="s">
        <v>5286</v>
      </c>
      <c r="D1179" s="5">
        <v>6000</v>
      </c>
      <c r="E1179" s="7">
        <v>0</v>
      </c>
      <c r="F1179" t="s">
        <v>8219</v>
      </c>
      <c r="G1179" t="s">
        <v>8223</v>
      </c>
      <c r="H1179" t="s">
        <v>8245</v>
      </c>
      <c r="I1179" s="9">
        <v>1413388296</v>
      </c>
      <c r="J1179" s="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90"/>
        <v>0</v>
      </c>
      <c r="P1179" s="17" t="str">
        <f t="shared" si="91"/>
        <v>N/A</v>
      </c>
      <c r="Q1179" s="13" t="s">
        <v>8333</v>
      </c>
      <c r="R1179" t="s">
        <v>8334</v>
      </c>
      <c r="S1179" s="18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11" t="s">
        <v>1178</v>
      </c>
      <c r="C1180" s="3" t="s">
        <v>5287</v>
      </c>
      <c r="D1180" s="5">
        <v>75000</v>
      </c>
      <c r="E1180" s="7">
        <v>5</v>
      </c>
      <c r="F1180" t="s">
        <v>8219</v>
      </c>
      <c r="G1180" t="s">
        <v>8222</v>
      </c>
      <c r="H1180" t="s">
        <v>8244</v>
      </c>
      <c r="I1180" s="9">
        <v>1408225452</v>
      </c>
      <c r="J1180" s="9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90"/>
        <v>0.01</v>
      </c>
      <c r="P1180" s="17">
        <f t="shared" si="91"/>
        <v>5</v>
      </c>
      <c r="Q1180" s="13" t="s">
        <v>8333</v>
      </c>
      <c r="R1180" t="s">
        <v>8334</v>
      </c>
      <c r="S1180" s="18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11" t="s">
        <v>1179</v>
      </c>
      <c r="C1181" s="3" t="s">
        <v>5288</v>
      </c>
      <c r="D1181" s="5">
        <v>60000</v>
      </c>
      <c r="E1181" s="7">
        <v>3200</v>
      </c>
      <c r="F1181" t="s">
        <v>8219</v>
      </c>
      <c r="G1181" t="s">
        <v>8227</v>
      </c>
      <c r="H1181" t="s">
        <v>8249</v>
      </c>
      <c r="I1181" s="9">
        <v>1446052627</v>
      </c>
      <c r="J1181" s="9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90"/>
        <v>5.33</v>
      </c>
      <c r="P1181" s="17">
        <f t="shared" si="91"/>
        <v>640</v>
      </c>
      <c r="Q1181" s="13" t="s">
        <v>8333</v>
      </c>
      <c r="R1181" t="s">
        <v>8334</v>
      </c>
      <c r="S1181" s="18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11" t="s">
        <v>1180</v>
      </c>
      <c r="C1182" s="3" t="s">
        <v>5289</v>
      </c>
      <c r="D1182" s="5">
        <v>50000</v>
      </c>
      <c r="E1182" s="7">
        <v>5875</v>
      </c>
      <c r="F1182" t="s">
        <v>8219</v>
      </c>
      <c r="G1182" t="s">
        <v>8222</v>
      </c>
      <c r="H1182" t="s">
        <v>8244</v>
      </c>
      <c r="I1182" s="9">
        <v>1403983314</v>
      </c>
      <c r="J1182" s="9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90"/>
        <v>11.75</v>
      </c>
      <c r="P1182" s="17">
        <f t="shared" si="91"/>
        <v>69.12</v>
      </c>
      <c r="Q1182" s="13" t="s">
        <v>8333</v>
      </c>
      <c r="R1182" t="s">
        <v>8334</v>
      </c>
      <c r="S1182" s="18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11" t="s">
        <v>1181</v>
      </c>
      <c r="C1183" s="3" t="s">
        <v>5290</v>
      </c>
      <c r="D1183" s="5">
        <v>50000</v>
      </c>
      <c r="E1183" s="7">
        <v>4</v>
      </c>
      <c r="F1183" t="s">
        <v>8219</v>
      </c>
      <c r="G1183" t="s">
        <v>8222</v>
      </c>
      <c r="H1183" t="s">
        <v>8244</v>
      </c>
      <c r="I1183" s="9">
        <v>1425197321</v>
      </c>
      <c r="J1183" s="9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90"/>
        <v>0.01</v>
      </c>
      <c r="P1183" s="17">
        <f t="shared" si="91"/>
        <v>1.33</v>
      </c>
      <c r="Q1183" s="13" t="s">
        <v>8333</v>
      </c>
      <c r="R1183" t="s">
        <v>8334</v>
      </c>
      <c r="S1183" s="18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11" t="s">
        <v>1182</v>
      </c>
      <c r="C1184" s="3" t="s">
        <v>5291</v>
      </c>
      <c r="D1184" s="5">
        <v>1000</v>
      </c>
      <c r="E1184" s="7">
        <v>42</v>
      </c>
      <c r="F1184" t="s">
        <v>8219</v>
      </c>
      <c r="G1184" t="s">
        <v>8222</v>
      </c>
      <c r="H1184" t="s">
        <v>8244</v>
      </c>
      <c r="I1184" s="9">
        <v>1484239320</v>
      </c>
      <c r="J1184" s="9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90"/>
        <v>4.2</v>
      </c>
      <c r="P1184" s="17">
        <f t="shared" si="91"/>
        <v>10.5</v>
      </c>
      <c r="Q1184" s="13" t="s">
        <v>8333</v>
      </c>
      <c r="R1184" t="s">
        <v>8334</v>
      </c>
      <c r="S1184" s="18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11" t="s">
        <v>1183</v>
      </c>
      <c r="C1185" s="3" t="s">
        <v>5292</v>
      </c>
      <c r="D1185" s="5">
        <v>2500</v>
      </c>
      <c r="E1185" s="7">
        <v>100</v>
      </c>
      <c r="F1185" t="s">
        <v>8219</v>
      </c>
      <c r="G1185" t="s">
        <v>8222</v>
      </c>
      <c r="H1185" t="s">
        <v>8244</v>
      </c>
      <c r="I1185" s="9">
        <v>1478059140</v>
      </c>
      <c r="J1185" s="9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90"/>
        <v>4</v>
      </c>
      <c r="P1185" s="17">
        <f t="shared" si="91"/>
        <v>33.33</v>
      </c>
      <c r="Q1185" s="13" t="s">
        <v>8333</v>
      </c>
      <c r="R1185" t="s">
        <v>8334</v>
      </c>
      <c r="S1185" s="18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11" t="s">
        <v>1184</v>
      </c>
      <c r="C1186" s="3" t="s">
        <v>5293</v>
      </c>
      <c r="D1186" s="5">
        <v>22000</v>
      </c>
      <c r="E1186" s="7">
        <v>23086</v>
      </c>
      <c r="F1186" t="s">
        <v>8217</v>
      </c>
      <c r="G1186" t="s">
        <v>8223</v>
      </c>
      <c r="H1186" t="s">
        <v>8245</v>
      </c>
      <c r="I1186" s="9">
        <v>1486391011</v>
      </c>
      <c r="J1186" s="9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90"/>
        <v>104.94</v>
      </c>
      <c r="P1186" s="17">
        <f t="shared" si="91"/>
        <v>61.56</v>
      </c>
      <c r="Q1186" s="13" t="s">
        <v>8335</v>
      </c>
      <c r="R1186" t="s">
        <v>8336</v>
      </c>
      <c r="S1186" s="18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11" t="s">
        <v>1185</v>
      </c>
      <c r="C1187" s="3" t="s">
        <v>5294</v>
      </c>
      <c r="D1187" s="5">
        <v>12500</v>
      </c>
      <c r="E1187" s="7">
        <v>13180</v>
      </c>
      <c r="F1187" t="s">
        <v>8217</v>
      </c>
      <c r="G1187" t="s">
        <v>8222</v>
      </c>
      <c r="H1187" t="s">
        <v>8244</v>
      </c>
      <c r="I1187" s="9">
        <v>1433736000</v>
      </c>
      <c r="J1187" s="9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90"/>
        <v>105.44</v>
      </c>
      <c r="P1187" s="17">
        <f t="shared" si="91"/>
        <v>118.74</v>
      </c>
      <c r="Q1187" s="13" t="s">
        <v>8335</v>
      </c>
      <c r="R1187" t="s">
        <v>8336</v>
      </c>
      <c r="S1187" s="18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11" t="s">
        <v>1186</v>
      </c>
      <c r="C1188" s="3" t="s">
        <v>5295</v>
      </c>
      <c r="D1188" s="5">
        <v>7500</v>
      </c>
      <c r="E1188" s="7">
        <v>8005</v>
      </c>
      <c r="F1188" t="s">
        <v>8217</v>
      </c>
      <c r="G1188" t="s">
        <v>8223</v>
      </c>
      <c r="H1188" t="s">
        <v>8245</v>
      </c>
      <c r="I1188" s="9">
        <v>1433198520</v>
      </c>
      <c r="J1188" s="9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90"/>
        <v>106.73</v>
      </c>
      <c r="P1188" s="17">
        <f t="shared" si="91"/>
        <v>65.08</v>
      </c>
      <c r="Q1188" s="13" t="s">
        <v>8335</v>
      </c>
      <c r="R1188" t="s">
        <v>8336</v>
      </c>
      <c r="S1188" s="18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11" t="s">
        <v>1187</v>
      </c>
      <c r="C1189" s="3" t="s">
        <v>5296</v>
      </c>
      <c r="D1189" s="5">
        <v>8750</v>
      </c>
      <c r="E1189" s="7">
        <v>9111</v>
      </c>
      <c r="F1189" t="s">
        <v>8217</v>
      </c>
      <c r="G1189" t="s">
        <v>8222</v>
      </c>
      <c r="H1189" t="s">
        <v>8244</v>
      </c>
      <c r="I1189" s="9">
        <v>1431885600</v>
      </c>
      <c r="J1189" s="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90"/>
        <v>104.13</v>
      </c>
      <c r="P1189" s="17">
        <f t="shared" si="91"/>
        <v>130.16</v>
      </c>
      <c r="Q1189" s="13" t="s">
        <v>8335</v>
      </c>
      <c r="R1189" t="s">
        <v>8336</v>
      </c>
      <c r="S1189" s="18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11" t="s">
        <v>1188</v>
      </c>
      <c r="C1190" s="3" t="s">
        <v>5297</v>
      </c>
      <c r="D1190" s="5">
        <v>2000</v>
      </c>
      <c r="E1190" s="7">
        <v>3211</v>
      </c>
      <c r="F1190" t="s">
        <v>8217</v>
      </c>
      <c r="G1190" t="s">
        <v>8227</v>
      </c>
      <c r="H1190" t="s">
        <v>8249</v>
      </c>
      <c r="I1190" s="9">
        <v>1482943740</v>
      </c>
      <c r="J1190" s="9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90"/>
        <v>160.55000000000001</v>
      </c>
      <c r="P1190" s="17">
        <f t="shared" si="91"/>
        <v>37.78</v>
      </c>
      <c r="Q1190" s="13" t="s">
        <v>8335</v>
      </c>
      <c r="R1190" t="s">
        <v>8336</v>
      </c>
      <c r="S1190" s="18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11" t="s">
        <v>1189</v>
      </c>
      <c r="C1191" s="3" t="s">
        <v>5298</v>
      </c>
      <c r="D1191" s="5">
        <v>9000</v>
      </c>
      <c r="E1191" s="7">
        <v>9700</v>
      </c>
      <c r="F1191" t="s">
        <v>8217</v>
      </c>
      <c r="G1191" t="s">
        <v>8222</v>
      </c>
      <c r="H1191" t="s">
        <v>8244</v>
      </c>
      <c r="I1191" s="9">
        <v>1467242995</v>
      </c>
      <c r="J1191" s="9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90"/>
        <v>107.78</v>
      </c>
      <c r="P1191" s="17">
        <f t="shared" si="91"/>
        <v>112.79</v>
      </c>
      <c r="Q1191" s="13" t="s">
        <v>8335</v>
      </c>
      <c r="R1191" t="s">
        <v>8336</v>
      </c>
      <c r="S1191" s="18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11" t="s">
        <v>1190</v>
      </c>
      <c r="C1192" s="3" t="s">
        <v>5299</v>
      </c>
      <c r="D1192" s="5">
        <v>500</v>
      </c>
      <c r="E1192" s="7">
        <v>675</v>
      </c>
      <c r="F1192" t="s">
        <v>8217</v>
      </c>
      <c r="G1192" t="s">
        <v>8222</v>
      </c>
      <c r="H1192" t="s">
        <v>8244</v>
      </c>
      <c r="I1192" s="9">
        <v>1409500725</v>
      </c>
      <c r="J1192" s="9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90"/>
        <v>135</v>
      </c>
      <c r="P1192" s="17">
        <f t="shared" si="91"/>
        <v>51.92</v>
      </c>
      <c r="Q1192" s="13" t="s">
        <v>8335</v>
      </c>
      <c r="R1192" t="s">
        <v>8336</v>
      </c>
      <c r="S1192" s="18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11" t="s">
        <v>1191</v>
      </c>
      <c r="C1193" s="3" t="s">
        <v>5300</v>
      </c>
      <c r="D1193" s="5">
        <v>2700</v>
      </c>
      <c r="E1193" s="7">
        <v>2945</v>
      </c>
      <c r="F1193" t="s">
        <v>8217</v>
      </c>
      <c r="G1193" t="s">
        <v>8222</v>
      </c>
      <c r="H1193" t="s">
        <v>8244</v>
      </c>
      <c r="I1193" s="9">
        <v>1458480560</v>
      </c>
      <c r="J1193" s="9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90"/>
        <v>109.07</v>
      </c>
      <c r="P1193" s="17">
        <f t="shared" si="91"/>
        <v>89.24</v>
      </c>
      <c r="Q1193" s="13" t="s">
        <v>8335</v>
      </c>
      <c r="R1193" t="s">
        <v>8336</v>
      </c>
      <c r="S1193" s="18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11" t="s">
        <v>1192</v>
      </c>
      <c r="C1194" s="3" t="s">
        <v>5301</v>
      </c>
      <c r="D1194" s="5">
        <v>100</v>
      </c>
      <c r="E1194" s="7">
        <v>290</v>
      </c>
      <c r="F1194" t="s">
        <v>8217</v>
      </c>
      <c r="G1194" t="s">
        <v>8223</v>
      </c>
      <c r="H1194" t="s">
        <v>8245</v>
      </c>
      <c r="I1194" s="9">
        <v>1486814978</v>
      </c>
      <c r="J1194" s="9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90"/>
        <v>290</v>
      </c>
      <c r="P1194" s="17">
        <f t="shared" si="91"/>
        <v>19.329999999999998</v>
      </c>
      <c r="Q1194" s="13" t="s">
        <v>8335</v>
      </c>
      <c r="R1194" t="s">
        <v>8336</v>
      </c>
      <c r="S1194" s="18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11" t="s">
        <v>1193</v>
      </c>
      <c r="C1195" s="3" t="s">
        <v>5302</v>
      </c>
      <c r="D1195" s="5">
        <v>21000</v>
      </c>
      <c r="E1195" s="7">
        <v>21831</v>
      </c>
      <c r="F1195" t="s">
        <v>8217</v>
      </c>
      <c r="G1195" t="s">
        <v>8222</v>
      </c>
      <c r="H1195" t="s">
        <v>8244</v>
      </c>
      <c r="I1195" s="9">
        <v>1460223453</v>
      </c>
      <c r="J1195" s="9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90"/>
        <v>103.96</v>
      </c>
      <c r="P1195" s="17">
        <f t="shared" si="91"/>
        <v>79.97</v>
      </c>
      <c r="Q1195" s="13" t="s">
        <v>8335</v>
      </c>
      <c r="R1195" t="s">
        <v>8336</v>
      </c>
      <c r="S1195" s="18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11" t="s">
        <v>1194</v>
      </c>
      <c r="C1196" s="3" t="s">
        <v>5303</v>
      </c>
      <c r="D1196" s="5">
        <v>12500</v>
      </c>
      <c r="E1196" s="7">
        <v>40280</v>
      </c>
      <c r="F1196" t="s">
        <v>8217</v>
      </c>
      <c r="G1196" t="s">
        <v>8239</v>
      </c>
      <c r="H1196" t="s">
        <v>8247</v>
      </c>
      <c r="I1196" s="9">
        <v>1428493379</v>
      </c>
      <c r="J1196" s="9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90"/>
        <v>322.24</v>
      </c>
      <c r="P1196" s="17">
        <f t="shared" si="91"/>
        <v>56.41</v>
      </c>
      <c r="Q1196" s="13" t="s">
        <v>8335</v>
      </c>
      <c r="R1196" t="s">
        <v>8336</v>
      </c>
      <c r="S1196" s="18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11" t="s">
        <v>1195</v>
      </c>
      <c r="C1197" s="3" t="s">
        <v>5304</v>
      </c>
      <c r="D1197" s="5">
        <v>10000</v>
      </c>
      <c r="E1197" s="7">
        <v>13500</v>
      </c>
      <c r="F1197" t="s">
        <v>8217</v>
      </c>
      <c r="G1197" t="s">
        <v>8235</v>
      </c>
      <c r="H1197" t="s">
        <v>8247</v>
      </c>
      <c r="I1197" s="9">
        <v>1450602000</v>
      </c>
      <c r="J1197" s="9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90"/>
        <v>135</v>
      </c>
      <c r="P1197" s="17">
        <f t="shared" si="91"/>
        <v>79.41</v>
      </c>
      <c r="Q1197" s="13" t="s">
        <v>8335</v>
      </c>
      <c r="R1197" t="s">
        <v>8336</v>
      </c>
      <c r="S1197" s="18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11" t="s">
        <v>1196</v>
      </c>
      <c r="C1198" s="3" t="s">
        <v>5305</v>
      </c>
      <c r="D1198" s="5">
        <v>14500</v>
      </c>
      <c r="E1198" s="7">
        <v>39137</v>
      </c>
      <c r="F1198" t="s">
        <v>8217</v>
      </c>
      <c r="G1198" t="s">
        <v>8223</v>
      </c>
      <c r="H1198" t="s">
        <v>8245</v>
      </c>
      <c r="I1198" s="9">
        <v>1450467539</v>
      </c>
      <c r="J1198" s="9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90"/>
        <v>269.91000000000003</v>
      </c>
      <c r="P1198" s="17">
        <f t="shared" si="91"/>
        <v>76.44</v>
      </c>
      <c r="Q1198" s="13" t="s">
        <v>8335</v>
      </c>
      <c r="R1198" t="s">
        <v>8336</v>
      </c>
      <c r="S1198" s="18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11" t="s">
        <v>1197</v>
      </c>
      <c r="C1199" s="3" t="s">
        <v>5306</v>
      </c>
      <c r="D1199" s="5">
        <v>15000</v>
      </c>
      <c r="E1199" s="7">
        <v>37994</v>
      </c>
      <c r="F1199" t="s">
        <v>8217</v>
      </c>
      <c r="G1199" t="s">
        <v>8222</v>
      </c>
      <c r="H1199" t="s">
        <v>8244</v>
      </c>
      <c r="I1199" s="9">
        <v>1465797540</v>
      </c>
      <c r="J1199" s="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90"/>
        <v>253.29</v>
      </c>
      <c r="P1199" s="17">
        <f t="shared" si="91"/>
        <v>121</v>
      </c>
      <c r="Q1199" s="13" t="s">
        <v>8335</v>
      </c>
      <c r="R1199" t="s">
        <v>8336</v>
      </c>
      <c r="S1199" s="18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11" t="s">
        <v>1198</v>
      </c>
      <c r="C1200" s="3" t="s">
        <v>5307</v>
      </c>
      <c r="D1200" s="5">
        <v>3500</v>
      </c>
      <c r="E1200" s="7">
        <v>9121</v>
      </c>
      <c r="F1200" t="s">
        <v>8217</v>
      </c>
      <c r="G1200" t="s">
        <v>8222</v>
      </c>
      <c r="H1200" t="s">
        <v>8244</v>
      </c>
      <c r="I1200" s="9">
        <v>1451530800</v>
      </c>
      <c r="J1200" s="9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90"/>
        <v>260.60000000000002</v>
      </c>
      <c r="P1200" s="17">
        <f t="shared" si="91"/>
        <v>54.62</v>
      </c>
      <c r="Q1200" s="13" t="s">
        <v>8335</v>
      </c>
      <c r="R1200" t="s">
        <v>8336</v>
      </c>
      <c r="S1200" s="18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11" t="s">
        <v>1199</v>
      </c>
      <c r="C1201" s="3" t="s">
        <v>5308</v>
      </c>
      <c r="D1201" s="5">
        <v>2658</v>
      </c>
      <c r="E1201" s="7">
        <v>2693</v>
      </c>
      <c r="F1201" t="s">
        <v>8217</v>
      </c>
      <c r="G1201" t="s">
        <v>8223</v>
      </c>
      <c r="H1201" t="s">
        <v>8245</v>
      </c>
      <c r="I1201" s="9">
        <v>1436380200</v>
      </c>
      <c r="J1201" s="9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90"/>
        <v>101.32</v>
      </c>
      <c r="P1201" s="17">
        <f t="shared" si="91"/>
        <v>299.22000000000003</v>
      </c>
      <c r="Q1201" s="13" t="s">
        <v>8335</v>
      </c>
      <c r="R1201" t="s">
        <v>8336</v>
      </c>
      <c r="S1201" s="18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11" t="s">
        <v>1200</v>
      </c>
      <c r="C1202" s="3" t="s">
        <v>5309</v>
      </c>
      <c r="D1202" s="5">
        <v>4800</v>
      </c>
      <c r="E1202" s="7">
        <v>6029</v>
      </c>
      <c r="F1202" t="s">
        <v>8217</v>
      </c>
      <c r="G1202" t="s">
        <v>8222</v>
      </c>
      <c r="H1202" t="s">
        <v>8244</v>
      </c>
      <c r="I1202" s="9">
        <v>1429183656</v>
      </c>
      <c r="J1202" s="9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90"/>
        <v>125.6</v>
      </c>
      <c r="P1202" s="17">
        <f t="shared" si="91"/>
        <v>58.53</v>
      </c>
      <c r="Q1202" s="13" t="s">
        <v>8335</v>
      </c>
      <c r="R1202" t="s">
        <v>8336</v>
      </c>
      <c r="S1202" s="18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11" t="s">
        <v>1201</v>
      </c>
      <c r="C1203" s="3" t="s">
        <v>5310</v>
      </c>
      <c r="D1203" s="5">
        <v>6000</v>
      </c>
      <c r="E1203" s="7">
        <v>6146.27</v>
      </c>
      <c r="F1203" t="s">
        <v>8217</v>
      </c>
      <c r="G1203" t="s">
        <v>8223</v>
      </c>
      <c r="H1203" t="s">
        <v>8245</v>
      </c>
      <c r="I1203" s="9">
        <v>1468593246</v>
      </c>
      <c r="J1203" s="9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90"/>
        <v>102.44</v>
      </c>
      <c r="P1203" s="17">
        <f t="shared" si="91"/>
        <v>55.37</v>
      </c>
      <c r="Q1203" s="13" t="s">
        <v>8335</v>
      </c>
      <c r="R1203" t="s">
        <v>8336</v>
      </c>
      <c r="S1203" s="18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11" t="s">
        <v>1202</v>
      </c>
      <c r="C1204" s="3" t="s">
        <v>5311</v>
      </c>
      <c r="D1204" s="5">
        <v>25000</v>
      </c>
      <c r="E1204" s="7">
        <v>49811</v>
      </c>
      <c r="F1204" t="s">
        <v>8217</v>
      </c>
      <c r="G1204" t="s">
        <v>8224</v>
      </c>
      <c r="H1204" t="s">
        <v>8246</v>
      </c>
      <c r="I1204" s="9">
        <v>1435388154</v>
      </c>
      <c r="J1204" s="9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90"/>
        <v>199.24</v>
      </c>
      <c r="P1204" s="17">
        <f t="shared" si="91"/>
        <v>183.8</v>
      </c>
      <c r="Q1204" s="13" t="s">
        <v>8335</v>
      </c>
      <c r="R1204" t="s">
        <v>8336</v>
      </c>
      <c r="S1204" s="18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11" t="s">
        <v>1203</v>
      </c>
      <c r="C1205" s="3" t="s">
        <v>5312</v>
      </c>
      <c r="D1205" s="5">
        <v>16300</v>
      </c>
      <c r="E1205" s="7">
        <v>16700</v>
      </c>
      <c r="F1205" t="s">
        <v>8217</v>
      </c>
      <c r="G1205" t="s">
        <v>8222</v>
      </c>
      <c r="H1205" t="s">
        <v>8244</v>
      </c>
      <c r="I1205" s="9">
        <v>1433083527</v>
      </c>
      <c r="J1205" s="9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90"/>
        <v>102.45</v>
      </c>
      <c r="P1205" s="17">
        <f t="shared" si="91"/>
        <v>165.35</v>
      </c>
      <c r="Q1205" s="13" t="s">
        <v>8335</v>
      </c>
      <c r="R1205" t="s">
        <v>8336</v>
      </c>
      <c r="S1205" s="18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11" t="s">
        <v>1204</v>
      </c>
      <c r="C1206" s="3" t="s">
        <v>5313</v>
      </c>
      <c r="D1206" s="5">
        <v>13000</v>
      </c>
      <c r="E1206" s="7">
        <v>13383</v>
      </c>
      <c r="F1206" t="s">
        <v>8217</v>
      </c>
      <c r="G1206" t="s">
        <v>8222</v>
      </c>
      <c r="H1206" t="s">
        <v>8244</v>
      </c>
      <c r="I1206" s="9">
        <v>1449205200</v>
      </c>
      <c r="J1206" s="9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90"/>
        <v>102.95</v>
      </c>
      <c r="P1206" s="17">
        <f t="shared" si="91"/>
        <v>234.79</v>
      </c>
      <c r="Q1206" s="13" t="s">
        <v>8335</v>
      </c>
      <c r="R1206" t="s">
        <v>8336</v>
      </c>
      <c r="S1206" s="18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11" t="s">
        <v>1205</v>
      </c>
      <c r="C1207" s="3" t="s">
        <v>5314</v>
      </c>
      <c r="D1207" s="5">
        <v>13000</v>
      </c>
      <c r="E1207" s="7">
        <v>13112</v>
      </c>
      <c r="F1207" t="s">
        <v>8217</v>
      </c>
      <c r="G1207" t="s">
        <v>8234</v>
      </c>
      <c r="H1207" t="s">
        <v>8247</v>
      </c>
      <c r="I1207" s="9">
        <v>1434197351</v>
      </c>
      <c r="J1207" s="9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90"/>
        <v>100.86</v>
      </c>
      <c r="P1207" s="17">
        <f t="shared" si="91"/>
        <v>211.48</v>
      </c>
      <c r="Q1207" s="13" t="s">
        <v>8335</v>
      </c>
      <c r="R1207" t="s">
        <v>8336</v>
      </c>
      <c r="S1207" s="18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11" t="s">
        <v>1206</v>
      </c>
      <c r="C1208" s="3" t="s">
        <v>5315</v>
      </c>
      <c r="D1208" s="5">
        <v>900</v>
      </c>
      <c r="E1208" s="7">
        <v>1035</v>
      </c>
      <c r="F1208" t="s">
        <v>8217</v>
      </c>
      <c r="G1208" t="s">
        <v>8237</v>
      </c>
      <c r="H1208" t="s">
        <v>8247</v>
      </c>
      <c r="I1208" s="9">
        <v>1489238940</v>
      </c>
      <c r="J1208" s="9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90"/>
        <v>115</v>
      </c>
      <c r="P1208" s="17">
        <f t="shared" si="91"/>
        <v>32.340000000000003</v>
      </c>
      <c r="Q1208" s="13" t="s">
        <v>8335</v>
      </c>
      <c r="R1208" t="s">
        <v>8336</v>
      </c>
      <c r="S1208" s="18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11" t="s">
        <v>1207</v>
      </c>
      <c r="C1209" s="3" t="s">
        <v>5316</v>
      </c>
      <c r="D1209" s="5">
        <v>16700</v>
      </c>
      <c r="E1209" s="7">
        <v>17396</v>
      </c>
      <c r="F1209" t="s">
        <v>8217</v>
      </c>
      <c r="G1209" t="s">
        <v>8235</v>
      </c>
      <c r="H1209" t="s">
        <v>8247</v>
      </c>
      <c r="I1209" s="9">
        <v>1459418400</v>
      </c>
      <c r="J1209" s="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90"/>
        <v>104.17</v>
      </c>
      <c r="P1209" s="17">
        <f t="shared" si="91"/>
        <v>123.38</v>
      </c>
      <c r="Q1209" s="13" t="s">
        <v>8335</v>
      </c>
      <c r="R1209" t="s">
        <v>8336</v>
      </c>
      <c r="S1209" s="18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11" t="s">
        <v>1208</v>
      </c>
      <c r="C1210" s="3" t="s">
        <v>5317</v>
      </c>
      <c r="D1210" s="5">
        <v>10000</v>
      </c>
      <c r="E1210" s="7">
        <v>15530</v>
      </c>
      <c r="F1210" t="s">
        <v>8217</v>
      </c>
      <c r="G1210" t="s">
        <v>8222</v>
      </c>
      <c r="H1210" t="s">
        <v>8244</v>
      </c>
      <c r="I1210" s="9">
        <v>1458835264</v>
      </c>
      <c r="J1210" s="9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90"/>
        <v>155.30000000000001</v>
      </c>
      <c r="P1210" s="17">
        <f t="shared" si="91"/>
        <v>207.07</v>
      </c>
      <c r="Q1210" s="13" t="s">
        <v>8335</v>
      </c>
      <c r="R1210" t="s">
        <v>8336</v>
      </c>
      <c r="S1210" s="18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11" t="s">
        <v>1209</v>
      </c>
      <c r="C1211" s="3" t="s">
        <v>5318</v>
      </c>
      <c r="D1211" s="5">
        <v>6000</v>
      </c>
      <c r="E1211" s="7">
        <v>6360</v>
      </c>
      <c r="F1211" t="s">
        <v>8217</v>
      </c>
      <c r="G1211" t="s">
        <v>8222</v>
      </c>
      <c r="H1211" t="s">
        <v>8244</v>
      </c>
      <c r="I1211" s="9">
        <v>1488053905</v>
      </c>
      <c r="J1211" s="9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90"/>
        <v>106</v>
      </c>
      <c r="P1211" s="17">
        <f t="shared" si="91"/>
        <v>138.26</v>
      </c>
      <c r="Q1211" s="13" t="s">
        <v>8335</v>
      </c>
      <c r="R1211" t="s">
        <v>8336</v>
      </c>
      <c r="S1211" s="18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11" t="s">
        <v>1210</v>
      </c>
      <c r="C1212" s="3" t="s">
        <v>5319</v>
      </c>
      <c r="D1212" s="5">
        <v>20000</v>
      </c>
      <c r="E1212" s="7">
        <v>50863</v>
      </c>
      <c r="F1212" t="s">
        <v>8217</v>
      </c>
      <c r="G1212" t="s">
        <v>8233</v>
      </c>
      <c r="H1212" t="s">
        <v>8253</v>
      </c>
      <c r="I1212" s="9">
        <v>1433106000</v>
      </c>
      <c r="J1212" s="9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90"/>
        <v>254.32</v>
      </c>
      <c r="P1212" s="17">
        <f t="shared" si="91"/>
        <v>493.82</v>
      </c>
      <c r="Q1212" s="13" t="s">
        <v>8335</v>
      </c>
      <c r="R1212" t="s">
        <v>8336</v>
      </c>
      <c r="S1212" s="18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11" t="s">
        <v>1211</v>
      </c>
      <c r="C1213" s="3" t="s">
        <v>5320</v>
      </c>
      <c r="D1213" s="5">
        <v>1000</v>
      </c>
      <c r="E1213" s="7">
        <v>1011</v>
      </c>
      <c r="F1213" t="s">
        <v>8217</v>
      </c>
      <c r="G1213" t="s">
        <v>8227</v>
      </c>
      <c r="H1213" t="s">
        <v>8249</v>
      </c>
      <c r="I1213" s="9">
        <v>1465505261</v>
      </c>
      <c r="J1213" s="9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90"/>
        <v>101.1</v>
      </c>
      <c r="P1213" s="17">
        <f t="shared" si="91"/>
        <v>168.5</v>
      </c>
      <c r="Q1213" s="13" t="s">
        <v>8335</v>
      </c>
      <c r="R1213" t="s">
        <v>8336</v>
      </c>
      <c r="S1213" s="18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11" t="s">
        <v>1212</v>
      </c>
      <c r="C1214" s="3" t="s">
        <v>5321</v>
      </c>
      <c r="D1214" s="5">
        <v>2500</v>
      </c>
      <c r="E1214" s="7">
        <v>3226</v>
      </c>
      <c r="F1214" t="s">
        <v>8217</v>
      </c>
      <c r="G1214" t="s">
        <v>8222</v>
      </c>
      <c r="H1214" t="s">
        <v>8244</v>
      </c>
      <c r="I1214" s="9">
        <v>1448586000</v>
      </c>
      <c r="J1214" s="9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90"/>
        <v>129.04</v>
      </c>
      <c r="P1214" s="17">
        <f t="shared" si="91"/>
        <v>38.869999999999997</v>
      </c>
      <c r="Q1214" s="13" t="s">
        <v>8335</v>
      </c>
      <c r="R1214" t="s">
        <v>8336</v>
      </c>
      <c r="S1214" s="18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11" t="s">
        <v>1213</v>
      </c>
      <c r="C1215" s="3" t="s">
        <v>5322</v>
      </c>
      <c r="D1215" s="5">
        <v>6500</v>
      </c>
      <c r="E1215" s="7">
        <v>6645</v>
      </c>
      <c r="F1215" t="s">
        <v>8217</v>
      </c>
      <c r="G1215" t="s">
        <v>8223</v>
      </c>
      <c r="H1215" t="s">
        <v>8245</v>
      </c>
      <c r="I1215" s="9">
        <v>1485886100</v>
      </c>
      <c r="J1215" s="9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90"/>
        <v>102.23</v>
      </c>
      <c r="P1215" s="17">
        <f t="shared" si="91"/>
        <v>61.53</v>
      </c>
      <c r="Q1215" s="13" t="s">
        <v>8335</v>
      </c>
      <c r="R1215" t="s">
        <v>8336</v>
      </c>
      <c r="S1215" s="18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11" t="s">
        <v>1214</v>
      </c>
      <c r="C1216" s="3" t="s">
        <v>5323</v>
      </c>
      <c r="D1216" s="5">
        <v>2000</v>
      </c>
      <c r="E1216" s="7">
        <v>2636</v>
      </c>
      <c r="F1216" t="s">
        <v>8217</v>
      </c>
      <c r="G1216" t="s">
        <v>8222</v>
      </c>
      <c r="H1216" t="s">
        <v>8244</v>
      </c>
      <c r="I1216" s="9">
        <v>1433880605</v>
      </c>
      <c r="J1216" s="9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90"/>
        <v>131.80000000000001</v>
      </c>
      <c r="P1216" s="17">
        <f t="shared" si="91"/>
        <v>105.44</v>
      </c>
      <c r="Q1216" s="13" t="s">
        <v>8335</v>
      </c>
      <c r="R1216" t="s">
        <v>8336</v>
      </c>
      <c r="S1216" s="18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11" t="s">
        <v>1215</v>
      </c>
      <c r="C1217" s="3" t="s">
        <v>5324</v>
      </c>
      <c r="D1217" s="5">
        <v>5000</v>
      </c>
      <c r="E1217" s="7">
        <v>39304.01</v>
      </c>
      <c r="F1217" t="s">
        <v>8217</v>
      </c>
      <c r="G1217" t="s">
        <v>8222</v>
      </c>
      <c r="H1217" t="s">
        <v>8244</v>
      </c>
      <c r="I1217" s="9">
        <v>1401487756</v>
      </c>
      <c r="J1217" s="9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90"/>
        <v>786.08</v>
      </c>
      <c r="P1217" s="17">
        <f t="shared" si="91"/>
        <v>71.59</v>
      </c>
      <c r="Q1217" s="13" t="s">
        <v>8335</v>
      </c>
      <c r="R1217" t="s">
        <v>8336</v>
      </c>
      <c r="S1217" s="18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11" t="s">
        <v>1216</v>
      </c>
      <c r="C1218" s="3" t="s">
        <v>5325</v>
      </c>
      <c r="D1218" s="5">
        <v>14000</v>
      </c>
      <c r="E1218" s="7">
        <v>20398</v>
      </c>
      <c r="F1218" t="s">
        <v>8217</v>
      </c>
      <c r="G1218" t="s">
        <v>8222</v>
      </c>
      <c r="H1218" t="s">
        <v>8244</v>
      </c>
      <c r="I1218" s="9">
        <v>1443826980</v>
      </c>
      <c r="J1218" s="9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si="90"/>
        <v>145.69999999999999</v>
      </c>
      <c r="P1218" s="17">
        <f t="shared" si="91"/>
        <v>91.88</v>
      </c>
      <c r="Q1218" s="13" t="s">
        <v>8335</v>
      </c>
      <c r="R1218" t="s">
        <v>8336</v>
      </c>
      <c r="S1218" s="18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11" t="s">
        <v>1217</v>
      </c>
      <c r="C1219" s="3" t="s">
        <v>5326</v>
      </c>
      <c r="D1219" s="5">
        <v>26500</v>
      </c>
      <c r="E1219" s="7">
        <v>27189</v>
      </c>
      <c r="F1219" t="s">
        <v>8217</v>
      </c>
      <c r="G1219" t="s">
        <v>8222</v>
      </c>
      <c r="H1219" t="s">
        <v>8244</v>
      </c>
      <c r="I1219" s="9">
        <v>1468524340</v>
      </c>
      <c r="J1219" s="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ref="O1219:O1282" si="95">IFERROR(ROUND(E1219/D1219*100,2),0)</f>
        <v>102.6</v>
      </c>
      <c r="P1219" s="17">
        <f t="shared" ref="P1219:P1282" si="96">IFERROR(ROUND(E1219/L1219,2),"N/A")</f>
        <v>148.57</v>
      </c>
      <c r="Q1219" s="13" t="s">
        <v>8335</v>
      </c>
      <c r="R1219" t="s">
        <v>8336</v>
      </c>
      <c r="S1219" s="18">
        <f t="shared" ref="S1219:S1282" si="97">(((J1219/60)/60)/24)+DATE(1970,1,1)</f>
        <v>42535.809490740736</v>
      </c>
      <c r="T1219" s="1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11" t="s">
        <v>1218</v>
      </c>
      <c r="C1220" s="3" t="s">
        <v>5327</v>
      </c>
      <c r="D1220" s="5">
        <v>9000</v>
      </c>
      <c r="E1220" s="7">
        <v>15505</v>
      </c>
      <c r="F1220" t="s">
        <v>8217</v>
      </c>
      <c r="G1220" t="s">
        <v>8222</v>
      </c>
      <c r="H1220" t="s">
        <v>8244</v>
      </c>
      <c r="I1220" s="9">
        <v>1446346800</v>
      </c>
      <c r="J1220" s="9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95"/>
        <v>172.28</v>
      </c>
      <c r="P1220" s="17">
        <f t="shared" si="96"/>
        <v>174.21</v>
      </c>
      <c r="Q1220" s="13" t="s">
        <v>8335</v>
      </c>
      <c r="R1220" t="s">
        <v>8336</v>
      </c>
      <c r="S1220" s="18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11" t="s">
        <v>1219</v>
      </c>
      <c r="C1221" s="3" t="s">
        <v>5328</v>
      </c>
      <c r="D1221" s="5">
        <v>16350</v>
      </c>
      <c r="E1221" s="7">
        <v>26024</v>
      </c>
      <c r="F1221" t="s">
        <v>8217</v>
      </c>
      <c r="G1221" t="s">
        <v>8222</v>
      </c>
      <c r="H1221" t="s">
        <v>8244</v>
      </c>
      <c r="I1221" s="9">
        <v>1476961513</v>
      </c>
      <c r="J1221" s="9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95"/>
        <v>159.16999999999999</v>
      </c>
      <c r="P1221" s="17">
        <f t="shared" si="96"/>
        <v>102.86</v>
      </c>
      <c r="Q1221" s="13" t="s">
        <v>8335</v>
      </c>
      <c r="R1221" t="s">
        <v>8336</v>
      </c>
      <c r="S1221" s="18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11" t="s">
        <v>1220</v>
      </c>
      <c r="C1222" s="3" t="s">
        <v>5329</v>
      </c>
      <c r="D1222" s="5">
        <v>15000</v>
      </c>
      <c r="E1222" s="7">
        <v>15565</v>
      </c>
      <c r="F1222" t="s">
        <v>8217</v>
      </c>
      <c r="G1222" t="s">
        <v>8234</v>
      </c>
      <c r="H1222" t="s">
        <v>8247</v>
      </c>
      <c r="I1222" s="9">
        <v>1440515112</v>
      </c>
      <c r="J1222" s="9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95"/>
        <v>103.77</v>
      </c>
      <c r="P1222" s="17">
        <f t="shared" si="96"/>
        <v>111.18</v>
      </c>
      <c r="Q1222" s="13" t="s">
        <v>8335</v>
      </c>
      <c r="R1222" t="s">
        <v>8336</v>
      </c>
      <c r="S1222" s="18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11" t="s">
        <v>1221</v>
      </c>
      <c r="C1223" s="3" t="s">
        <v>5330</v>
      </c>
      <c r="D1223" s="5">
        <v>2200</v>
      </c>
      <c r="E1223" s="7">
        <v>2451.0100000000002</v>
      </c>
      <c r="F1223" t="s">
        <v>8217</v>
      </c>
      <c r="G1223" t="s">
        <v>8223</v>
      </c>
      <c r="H1223" t="s">
        <v>8245</v>
      </c>
      <c r="I1223" s="9">
        <v>1480809600</v>
      </c>
      <c r="J1223" s="9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95"/>
        <v>111.41</v>
      </c>
      <c r="P1223" s="17">
        <f t="shared" si="96"/>
        <v>23.8</v>
      </c>
      <c r="Q1223" s="13" t="s">
        <v>8335</v>
      </c>
      <c r="R1223" t="s">
        <v>8336</v>
      </c>
      <c r="S1223" s="18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11" t="s">
        <v>1222</v>
      </c>
      <c r="C1224" s="3" t="s">
        <v>5331</v>
      </c>
      <c r="D1224" s="5">
        <v>4000</v>
      </c>
      <c r="E1224" s="7">
        <v>11215</v>
      </c>
      <c r="F1224" t="s">
        <v>8217</v>
      </c>
      <c r="G1224" t="s">
        <v>8227</v>
      </c>
      <c r="H1224" t="s">
        <v>8249</v>
      </c>
      <c r="I1224" s="9">
        <v>1459483200</v>
      </c>
      <c r="J1224" s="9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95"/>
        <v>280.38</v>
      </c>
      <c r="P1224" s="17">
        <f t="shared" si="96"/>
        <v>81.27</v>
      </c>
      <c r="Q1224" s="13" t="s">
        <v>8335</v>
      </c>
      <c r="R1224" t="s">
        <v>8336</v>
      </c>
      <c r="S1224" s="18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11" t="s">
        <v>1223</v>
      </c>
      <c r="C1225" s="3" t="s">
        <v>5332</v>
      </c>
      <c r="D1225" s="5">
        <v>19800</v>
      </c>
      <c r="E1225" s="7">
        <v>22197</v>
      </c>
      <c r="F1225" t="s">
        <v>8217</v>
      </c>
      <c r="G1225" t="s">
        <v>8222</v>
      </c>
      <c r="H1225" t="s">
        <v>8244</v>
      </c>
      <c r="I1225" s="9">
        <v>1478754909</v>
      </c>
      <c r="J1225" s="9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95"/>
        <v>112.11</v>
      </c>
      <c r="P1225" s="17">
        <f t="shared" si="96"/>
        <v>116.21</v>
      </c>
      <c r="Q1225" s="13" t="s">
        <v>8335</v>
      </c>
      <c r="R1225" t="s">
        <v>8336</v>
      </c>
      <c r="S1225" s="18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11" t="s">
        <v>1224</v>
      </c>
      <c r="C1226" s="3" t="s">
        <v>5333</v>
      </c>
      <c r="D1226" s="5">
        <v>15000</v>
      </c>
      <c r="E1226" s="7">
        <v>1060</v>
      </c>
      <c r="F1226" t="s">
        <v>8218</v>
      </c>
      <c r="G1226" t="s">
        <v>8222</v>
      </c>
      <c r="H1226" t="s">
        <v>8244</v>
      </c>
      <c r="I1226" s="9">
        <v>1402060302</v>
      </c>
      <c r="J1226" s="9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95"/>
        <v>7.07</v>
      </c>
      <c r="P1226" s="17">
        <f t="shared" si="96"/>
        <v>58.89</v>
      </c>
      <c r="Q1226" s="13" t="s">
        <v>8322</v>
      </c>
      <c r="R1226" t="s">
        <v>8337</v>
      </c>
      <c r="S1226" s="18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11" t="s">
        <v>1225</v>
      </c>
      <c r="C1227" s="3" t="s">
        <v>5334</v>
      </c>
      <c r="D1227" s="5">
        <v>3000</v>
      </c>
      <c r="E1227" s="7">
        <v>132</v>
      </c>
      <c r="F1227" t="s">
        <v>8218</v>
      </c>
      <c r="G1227" t="s">
        <v>8222</v>
      </c>
      <c r="H1227" t="s">
        <v>8244</v>
      </c>
      <c r="I1227" s="9">
        <v>1382478278</v>
      </c>
      <c r="J1227" s="9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95"/>
        <v>4.4000000000000004</v>
      </c>
      <c r="P1227" s="17">
        <f t="shared" si="96"/>
        <v>44</v>
      </c>
      <c r="Q1227" s="13" t="s">
        <v>8322</v>
      </c>
      <c r="R1227" t="s">
        <v>8337</v>
      </c>
      <c r="S1227" s="18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11" t="s">
        <v>1226</v>
      </c>
      <c r="C1228" s="3" t="s">
        <v>5335</v>
      </c>
      <c r="D1228" s="5">
        <v>50000</v>
      </c>
      <c r="E1228" s="7">
        <v>1937</v>
      </c>
      <c r="F1228" t="s">
        <v>8218</v>
      </c>
      <c r="G1228" t="s">
        <v>8222</v>
      </c>
      <c r="H1228" t="s">
        <v>8244</v>
      </c>
      <c r="I1228" s="9">
        <v>1398042000</v>
      </c>
      <c r="J1228" s="9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95"/>
        <v>3.87</v>
      </c>
      <c r="P1228" s="17">
        <f t="shared" si="96"/>
        <v>48.43</v>
      </c>
      <c r="Q1228" s="13" t="s">
        <v>8322</v>
      </c>
      <c r="R1228" t="s">
        <v>8337</v>
      </c>
      <c r="S1228" s="18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11" t="s">
        <v>1227</v>
      </c>
      <c r="C1229" s="3" t="s">
        <v>5336</v>
      </c>
      <c r="D1229" s="5">
        <v>2000</v>
      </c>
      <c r="E1229" s="7">
        <v>0</v>
      </c>
      <c r="F1229" t="s">
        <v>8218</v>
      </c>
      <c r="G1229" t="s">
        <v>8222</v>
      </c>
      <c r="H1229" t="s">
        <v>8244</v>
      </c>
      <c r="I1229" s="9">
        <v>1407394800</v>
      </c>
      <c r="J1229" s="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95"/>
        <v>0</v>
      </c>
      <c r="P1229" s="17" t="str">
        <f t="shared" si="96"/>
        <v>N/A</v>
      </c>
      <c r="Q1229" s="13" t="s">
        <v>8322</v>
      </c>
      <c r="R1229" t="s">
        <v>8337</v>
      </c>
      <c r="S1229" s="18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11" t="s">
        <v>1228</v>
      </c>
      <c r="C1230" s="3" t="s">
        <v>5337</v>
      </c>
      <c r="D1230" s="5">
        <v>5000</v>
      </c>
      <c r="E1230" s="7">
        <v>1465</v>
      </c>
      <c r="F1230" t="s">
        <v>8218</v>
      </c>
      <c r="G1230" t="s">
        <v>8222</v>
      </c>
      <c r="H1230" t="s">
        <v>8244</v>
      </c>
      <c r="I1230" s="9">
        <v>1317231008</v>
      </c>
      <c r="J1230" s="9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95"/>
        <v>29.3</v>
      </c>
      <c r="P1230" s="17">
        <f t="shared" si="96"/>
        <v>61.04</v>
      </c>
      <c r="Q1230" s="13" t="s">
        <v>8322</v>
      </c>
      <c r="R1230" t="s">
        <v>8337</v>
      </c>
      <c r="S1230" s="18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11" t="s">
        <v>1229</v>
      </c>
      <c r="C1231" s="3" t="s">
        <v>5338</v>
      </c>
      <c r="D1231" s="5">
        <v>2750</v>
      </c>
      <c r="E1231" s="7">
        <v>25</v>
      </c>
      <c r="F1231" t="s">
        <v>8218</v>
      </c>
      <c r="G1231" t="s">
        <v>8222</v>
      </c>
      <c r="H1231" t="s">
        <v>8244</v>
      </c>
      <c r="I1231" s="9">
        <v>1334592000</v>
      </c>
      <c r="J1231" s="9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95"/>
        <v>0.91</v>
      </c>
      <c r="P1231" s="17">
        <f t="shared" si="96"/>
        <v>25</v>
      </c>
      <c r="Q1231" s="13" t="s">
        <v>8322</v>
      </c>
      <c r="R1231" t="s">
        <v>8337</v>
      </c>
      <c r="S1231" s="18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11" t="s">
        <v>1230</v>
      </c>
      <c r="C1232" s="3" t="s">
        <v>5339</v>
      </c>
      <c r="D1232" s="5">
        <v>500000</v>
      </c>
      <c r="E1232" s="7">
        <v>0</v>
      </c>
      <c r="F1232" t="s">
        <v>8218</v>
      </c>
      <c r="G1232" t="s">
        <v>8222</v>
      </c>
      <c r="H1232" t="s">
        <v>8244</v>
      </c>
      <c r="I1232" s="9">
        <v>1298589630</v>
      </c>
      <c r="J1232" s="9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95"/>
        <v>0</v>
      </c>
      <c r="P1232" s="17" t="str">
        <f t="shared" si="96"/>
        <v>N/A</v>
      </c>
      <c r="Q1232" s="13" t="s">
        <v>8322</v>
      </c>
      <c r="R1232" t="s">
        <v>8337</v>
      </c>
      <c r="S1232" s="18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11" t="s">
        <v>1231</v>
      </c>
      <c r="C1233" s="3" t="s">
        <v>5340</v>
      </c>
      <c r="D1233" s="5">
        <v>5000</v>
      </c>
      <c r="E1233" s="7">
        <v>0</v>
      </c>
      <c r="F1233" t="s">
        <v>8218</v>
      </c>
      <c r="G1233" t="s">
        <v>8222</v>
      </c>
      <c r="H1233" t="s">
        <v>8244</v>
      </c>
      <c r="I1233" s="9">
        <v>1440723600</v>
      </c>
      <c r="J1233" s="9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95"/>
        <v>0</v>
      </c>
      <c r="P1233" s="17" t="str">
        <f t="shared" si="96"/>
        <v>N/A</v>
      </c>
      <c r="Q1233" s="13" t="s">
        <v>8322</v>
      </c>
      <c r="R1233" t="s">
        <v>8337</v>
      </c>
      <c r="S1233" s="18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11" t="s">
        <v>1232</v>
      </c>
      <c r="C1234" s="3" t="s">
        <v>5341</v>
      </c>
      <c r="D1234" s="5">
        <v>5000</v>
      </c>
      <c r="E1234" s="7">
        <v>40</v>
      </c>
      <c r="F1234" t="s">
        <v>8218</v>
      </c>
      <c r="G1234" t="s">
        <v>8222</v>
      </c>
      <c r="H1234" t="s">
        <v>8244</v>
      </c>
      <c r="I1234" s="9">
        <v>1381090870</v>
      </c>
      <c r="J1234" s="9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95"/>
        <v>0.8</v>
      </c>
      <c r="P1234" s="17">
        <f t="shared" si="96"/>
        <v>40</v>
      </c>
      <c r="Q1234" s="13" t="s">
        <v>8322</v>
      </c>
      <c r="R1234" t="s">
        <v>8337</v>
      </c>
      <c r="S1234" s="18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11" t="s">
        <v>1233</v>
      </c>
      <c r="C1235" s="3" t="s">
        <v>5342</v>
      </c>
      <c r="D1235" s="5">
        <v>1000</v>
      </c>
      <c r="E1235" s="7">
        <v>116</v>
      </c>
      <c r="F1235" t="s">
        <v>8218</v>
      </c>
      <c r="G1235" t="s">
        <v>8222</v>
      </c>
      <c r="H1235" t="s">
        <v>8244</v>
      </c>
      <c r="I1235" s="9">
        <v>1329864374</v>
      </c>
      <c r="J1235" s="9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95"/>
        <v>11.6</v>
      </c>
      <c r="P1235" s="17">
        <f t="shared" si="96"/>
        <v>19.329999999999998</v>
      </c>
      <c r="Q1235" s="13" t="s">
        <v>8322</v>
      </c>
      <c r="R1235" t="s">
        <v>8337</v>
      </c>
      <c r="S1235" s="18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11" t="s">
        <v>1234</v>
      </c>
      <c r="C1236" s="3" t="s">
        <v>5343</v>
      </c>
      <c r="D1236" s="5">
        <v>50000</v>
      </c>
      <c r="E1236" s="7">
        <v>0</v>
      </c>
      <c r="F1236" t="s">
        <v>8218</v>
      </c>
      <c r="G1236" t="s">
        <v>8223</v>
      </c>
      <c r="H1236" t="s">
        <v>8245</v>
      </c>
      <c r="I1236" s="9">
        <v>1422903342</v>
      </c>
      <c r="J1236" s="9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95"/>
        <v>0</v>
      </c>
      <c r="P1236" s="17" t="str">
        <f t="shared" si="96"/>
        <v>N/A</v>
      </c>
      <c r="Q1236" s="13" t="s">
        <v>8322</v>
      </c>
      <c r="R1236" t="s">
        <v>8337</v>
      </c>
      <c r="S1236" s="18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11" t="s">
        <v>1235</v>
      </c>
      <c r="C1237" s="3" t="s">
        <v>5344</v>
      </c>
      <c r="D1237" s="5">
        <v>7534</v>
      </c>
      <c r="E1237" s="7">
        <v>210</v>
      </c>
      <c r="F1237" t="s">
        <v>8218</v>
      </c>
      <c r="G1237" t="s">
        <v>8222</v>
      </c>
      <c r="H1237" t="s">
        <v>8244</v>
      </c>
      <c r="I1237" s="9">
        <v>1387077299</v>
      </c>
      <c r="J1237" s="9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95"/>
        <v>2.79</v>
      </c>
      <c r="P1237" s="17">
        <f t="shared" si="96"/>
        <v>35</v>
      </c>
      <c r="Q1237" s="13" t="s">
        <v>8322</v>
      </c>
      <c r="R1237" t="s">
        <v>8337</v>
      </c>
      <c r="S1237" s="18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11" t="s">
        <v>1236</v>
      </c>
      <c r="C1238" s="3" t="s">
        <v>5345</v>
      </c>
      <c r="D1238" s="5">
        <v>2500</v>
      </c>
      <c r="E1238" s="7">
        <v>0</v>
      </c>
      <c r="F1238" t="s">
        <v>8218</v>
      </c>
      <c r="G1238" t="s">
        <v>8222</v>
      </c>
      <c r="H1238" t="s">
        <v>8244</v>
      </c>
      <c r="I1238" s="9">
        <v>1343491200</v>
      </c>
      <c r="J1238" s="9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95"/>
        <v>0</v>
      </c>
      <c r="P1238" s="17" t="str">
        <f t="shared" si="96"/>
        <v>N/A</v>
      </c>
      <c r="Q1238" s="13" t="s">
        <v>8322</v>
      </c>
      <c r="R1238" t="s">
        <v>8337</v>
      </c>
      <c r="S1238" s="18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11" t="s">
        <v>1237</v>
      </c>
      <c r="C1239" s="3" t="s">
        <v>5346</v>
      </c>
      <c r="D1239" s="5">
        <v>25000</v>
      </c>
      <c r="E1239" s="7">
        <v>0</v>
      </c>
      <c r="F1239" t="s">
        <v>8218</v>
      </c>
      <c r="G1239" t="s">
        <v>8222</v>
      </c>
      <c r="H1239" t="s">
        <v>8244</v>
      </c>
      <c r="I1239" s="9">
        <v>1345790865</v>
      </c>
      <c r="J1239" s="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95"/>
        <v>0</v>
      </c>
      <c r="P1239" s="17" t="str">
        <f t="shared" si="96"/>
        <v>N/A</v>
      </c>
      <c r="Q1239" s="13" t="s">
        <v>8322</v>
      </c>
      <c r="R1239" t="s">
        <v>8337</v>
      </c>
      <c r="S1239" s="18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11" t="s">
        <v>1238</v>
      </c>
      <c r="C1240" s="3" t="s">
        <v>5347</v>
      </c>
      <c r="D1240" s="5">
        <v>1000</v>
      </c>
      <c r="E1240" s="7">
        <v>178</v>
      </c>
      <c r="F1240" t="s">
        <v>8218</v>
      </c>
      <c r="G1240" t="s">
        <v>8222</v>
      </c>
      <c r="H1240" t="s">
        <v>8244</v>
      </c>
      <c r="I1240" s="9">
        <v>1312641536</v>
      </c>
      <c r="J1240" s="9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95"/>
        <v>17.8</v>
      </c>
      <c r="P1240" s="17">
        <f t="shared" si="96"/>
        <v>59.33</v>
      </c>
      <c r="Q1240" s="13" t="s">
        <v>8322</v>
      </c>
      <c r="R1240" t="s">
        <v>8337</v>
      </c>
      <c r="S1240" s="18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11" t="s">
        <v>1239</v>
      </c>
      <c r="C1241" s="3" t="s">
        <v>5348</v>
      </c>
      <c r="D1241" s="5">
        <v>2500</v>
      </c>
      <c r="E1241" s="7">
        <v>0</v>
      </c>
      <c r="F1241" t="s">
        <v>8218</v>
      </c>
      <c r="G1241" t="s">
        <v>8222</v>
      </c>
      <c r="H1241" t="s">
        <v>8244</v>
      </c>
      <c r="I1241" s="9">
        <v>1325804767</v>
      </c>
      <c r="J1241" s="9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95"/>
        <v>0</v>
      </c>
      <c r="P1241" s="17" t="str">
        <f t="shared" si="96"/>
        <v>N/A</v>
      </c>
      <c r="Q1241" s="13" t="s">
        <v>8322</v>
      </c>
      <c r="R1241" t="s">
        <v>8337</v>
      </c>
      <c r="S1241" s="18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11" t="s">
        <v>1240</v>
      </c>
      <c r="C1242" s="3" t="s">
        <v>5349</v>
      </c>
      <c r="D1242" s="5">
        <v>8000</v>
      </c>
      <c r="E1242" s="7">
        <v>241</v>
      </c>
      <c r="F1242" t="s">
        <v>8218</v>
      </c>
      <c r="G1242" t="s">
        <v>8222</v>
      </c>
      <c r="H1242" t="s">
        <v>8244</v>
      </c>
      <c r="I1242" s="9">
        <v>1373665860</v>
      </c>
      <c r="J1242" s="9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95"/>
        <v>3.01</v>
      </c>
      <c r="P1242" s="17">
        <f t="shared" si="96"/>
        <v>30.13</v>
      </c>
      <c r="Q1242" s="13" t="s">
        <v>8322</v>
      </c>
      <c r="R1242" t="s">
        <v>8337</v>
      </c>
      <c r="S1242" s="18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11" t="s">
        <v>1241</v>
      </c>
      <c r="C1243" s="3" t="s">
        <v>5350</v>
      </c>
      <c r="D1243" s="5">
        <v>5000</v>
      </c>
      <c r="E1243" s="7">
        <v>2537</v>
      </c>
      <c r="F1243" t="s">
        <v>8218</v>
      </c>
      <c r="G1243" t="s">
        <v>8222</v>
      </c>
      <c r="H1243" t="s">
        <v>8244</v>
      </c>
      <c r="I1243" s="9">
        <v>1414994340</v>
      </c>
      <c r="J1243" s="9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95"/>
        <v>50.74</v>
      </c>
      <c r="P1243" s="17">
        <f t="shared" si="96"/>
        <v>74.62</v>
      </c>
      <c r="Q1243" s="13" t="s">
        <v>8322</v>
      </c>
      <c r="R1243" t="s">
        <v>8337</v>
      </c>
      <c r="S1243" s="18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11" t="s">
        <v>1242</v>
      </c>
      <c r="C1244" s="3" t="s">
        <v>5351</v>
      </c>
      <c r="D1244" s="5">
        <v>911</v>
      </c>
      <c r="E1244" s="7">
        <v>5</v>
      </c>
      <c r="F1244" t="s">
        <v>8218</v>
      </c>
      <c r="G1244" t="s">
        <v>8222</v>
      </c>
      <c r="H1244" t="s">
        <v>8244</v>
      </c>
      <c r="I1244" s="9">
        <v>1315747080</v>
      </c>
      <c r="J1244" s="9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95"/>
        <v>0.55000000000000004</v>
      </c>
      <c r="P1244" s="17">
        <f t="shared" si="96"/>
        <v>5</v>
      </c>
      <c r="Q1244" s="13" t="s">
        <v>8322</v>
      </c>
      <c r="R1244" t="s">
        <v>8337</v>
      </c>
      <c r="S1244" s="18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11" t="s">
        <v>1243</v>
      </c>
      <c r="C1245" s="3" t="s">
        <v>5352</v>
      </c>
      <c r="D1245" s="5">
        <v>12000</v>
      </c>
      <c r="E1245" s="7">
        <v>1691</v>
      </c>
      <c r="F1245" t="s">
        <v>8218</v>
      </c>
      <c r="G1245" t="s">
        <v>8222</v>
      </c>
      <c r="H1245" t="s">
        <v>8244</v>
      </c>
      <c r="I1245" s="9">
        <v>1310158800</v>
      </c>
      <c r="J1245" s="9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95"/>
        <v>14.09</v>
      </c>
      <c r="P1245" s="17">
        <f t="shared" si="96"/>
        <v>44.5</v>
      </c>
      <c r="Q1245" s="13" t="s">
        <v>8322</v>
      </c>
      <c r="R1245" t="s">
        <v>8337</v>
      </c>
      <c r="S1245" s="18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11" t="s">
        <v>1244</v>
      </c>
      <c r="C1246" s="3" t="s">
        <v>5353</v>
      </c>
      <c r="D1246" s="5">
        <v>2000</v>
      </c>
      <c r="E1246" s="7">
        <v>2076</v>
      </c>
      <c r="F1246" t="s">
        <v>8217</v>
      </c>
      <c r="G1246" t="s">
        <v>8222</v>
      </c>
      <c r="H1246" t="s">
        <v>8244</v>
      </c>
      <c r="I1246" s="9">
        <v>1366664400</v>
      </c>
      <c r="J1246" s="9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95"/>
        <v>103.8</v>
      </c>
      <c r="P1246" s="17">
        <f t="shared" si="96"/>
        <v>46.13</v>
      </c>
      <c r="Q1246" s="13" t="s">
        <v>8322</v>
      </c>
      <c r="R1246" t="s">
        <v>8323</v>
      </c>
      <c r="S1246" s="18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11" t="s">
        <v>1245</v>
      </c>
      <c r="C1247" s="3" t="s">
        <v>5354</v>
      </c>
      <c r="D1247" s="5">
        <v>2000</v>
      </c>
      <c r="E1247" s="7">
        <v>2405</v>
      </c>
      <c r="F1247" t="s">
        <v>8217</v>
      </c>
      <c r="G1247" t="s">
        <v>8222</v>
      </c>
      <c r="H1247" t="s">
        <v>8244</v>
      </c>
      <c r="I1247" s="9">
        <v>1402755834</v>
      </c>
      <c r="J1247" s="9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95"/>
        <v>120.25</v>
      </c>
      <c r="P1247" s="17">
        <f t="shared" si="96"/>
        <v>141.47</v>
      </c>
      <c r="Q1247" s="13" t="s">
        <v>8322</v>
      </c>
      <c r="R1247" t="s">
        <v>8323</v>
      </c>
      <c r="S1247" s="18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11" t="s">
        <v>1246</v>
      </c>
      <c r="C1248" s="3" t="s">
        <v>5355</v>
      </c>
      <c r="D1248" s="5">
        <v>2000</v>
      </c>
      <c r="E1248" s="7">
        <v>2340</v>
      </c>
      <c r="F1248" t="s">
        <v>8217</v>
      </c>
      <c r="G1248" t="s">
        <v>8222</v>
      </c>
      <c r="H1248" t="s">
        <v>8244</v>
      </c>
      <c r="I1248" s="9">
        <v>1323136949</v>
      </c>
      <c r="J1248" s="9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95"/>
        <v>117</v>
      </c>
      <c r="P1248" s="17">
        <f t="shared" si="96"/>
        <v>75.48</v>
      </c>
      <c r="Q1248" s="13" t="s">
        <v>8322</v>
      </c>
      <c r="R1248" t="s">
        <v>8323</v>
      </c>
      <c r="S1248" s="18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11" t="s">
        <v>1247</v>
      </c>
      <c r="C1249" s="3" t="s">
        <v>5356</v>
      </c>
      <c r="D1249" s="5">
        <v>3500</v>
      </c>
      <c r="E1249" s="7">
        <v>4275</v>
      </c>
      <c r="F1249" t="s">
        <v>8217</v>
      </c>
      <c r="G1249" t="s">
        <v>8222</v>
      </c>
      <c r="H1249" t="s">
        <v>8244</v>
      </c>
      <c r="I1249" s="9">
        <v>1367823655</v>
      </c>
      <c r="J1249" s="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95"/>
        <v>122.14</v>
      </c>
      <c r="P1249" s="17">
        <f t="shared" si="96"/>
        <v>85.5</v>
      </c>
      <c r="Q1249" s="13" t="s">
        <v>8322</v>
      </c>
      <c r="R1249" t="s">
        <v>8323</v>
      </c>
      <c r="S1249" s="18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11" t="s">
        <v>1248</v>
      </c>
      <c r="C1250" s="3" t="s">
        <v>5357</v>
      </c>
      <c r="D1250" s="5">
        <v>2500</v>
      </c>
      <c r="E1250" s="7">
        <v>3791</v>
      </c>
      <c r="F1250" t="s">
        <v>8217</v>
      </c>
      <c r="G1250" t="s">
        <v>8222</v>
      </c>
      <c r="H1250" t="s">
        <v>8244</v>
      </c>
      <c r="I1250" s="9">
        <v>1402642740</v>
      </c>
      <c r="J1250" s="9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95"/>
        <v>151.63999999999999</v>
      </c>
      <c r="P1250" s="17">
        <f t="shared" si="96"/>
        <v>64.25</v>
      </c>
      <c r="Q1250" s="13" t="s">
        <v>8322</v>
      </c>
      <c r="R1250" t="s">
        <v>8323</v>
      </c>
      <c r="S1250" s="18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11" t="s">
        <v>1249</v>
      </c>
      <c r="C1251" s="3" t="s">
        <v>5358</v>
      </c>
      <c r="D1251" s="5">
        <v>5000</v>
      </c>
      <c r="E1251" s="7">
        <v>5222</v>
      </c>
      <c r="F1251" t="s">
        <v>8217</v>
      </c>
      <c r="G1251" t="s">
        <v>8222</v>
      </c>
      <c r="H1251" t="s">
        <v>8244</v>
      </c>
      <c r="I1251" s="9">
        <v>1341683211</v>
      </c>
      <c r="J1251" s="9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95"/>
        <v>104.44</v>
      </c>
      <c r="P1251" s="17">
        <f t="shared" si="96"/>
        <v>64.47</v>
      </c>
      <c r="Q1251" s="13" t="s">
        <v>8322</v>
      </c>
      <c r="R1251" t="s">
        <v>8323</v>
      </c>
      <c r="S1251" s="18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11" t="s">
        <v>1250</v>
      </c>
      <c r="C1252" s="3" t="s">
        <v>5359</v>
      </c>
      <c r="D1252" s="5">
        <v>30000</v>
      </c>
      <c r="E1252" s="7">
        <v>60046</v>
      </c>
      <c r="F1252" t="s">
        <v>8217</v>
      </c>
      <c r="G1252" t="s">
        <v>8222</v>
      </c>
      <c r="H1252" t="s">
        <v>8244</v>
      </c>
      <c r="I1252" s="9">
        <v>1410017131</v>
      </c>
      <c r="J1252" s="9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95"/>
        <v>200.15</v>
      </c>
      <c r="P1252" s="17">
        <f t="shared" si="96"/>
        <v>118.2</v>
      </c>
      <c r="Q1252" s="13" t="s">
        <v>8322</v>
      </c>
      <c r="R1252" t="s">
        <v>8323</v>
      </c>
      <c r="S1252" s="18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11" t="s">
        <v>1251</v>
      </c>
      <c r="C1253" s="3" t="s">
        <v>5360</v>
      </c>
      <c r="D1253" s="5">
        <v>6000</v>
      </c>
      <c r="E1253" s="7">
        <v>6108</v>
      </c>
      <c r="F1253" t="s">
        <v>8217</v>
      </c>
      <c r="G1253" t="s">
        <v>8222</v>
      </c>
      <c r="H1253" t="s">
        <v>8244</v>
      </c>
      <c r="I1253" s="9">
        <v>1316979167</v>
      </c>
      <c r="J1253" s="9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95"/>
        <v>101.8</v>
      </c>
      <c r="P1253" s="17">
        <f t="shared" si="96"/>
        <v>82.54</v>
      </c>
      <c r="Q1253" s="13" t="s">
        <v>8322</v>
      </c>
      <c r="R1253" t="s">
        <v>8323</v>
      </c>
      <c r="S1253" s="18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11" t="s">
        <v>1252</v>
      </c>
      <c r="C1254" s="3" t="s">
        <v>5361</v>
      </c>
      <c r="D1254" s="5">
        <v>3500</v>
      </c>
      <c r="E1254" s="7">
        <v>4818</v>
      </c>
      <c r="F1254" t="s">
        <v>8217</v>
      </c>
      <c r="G1254" t="s">
        <v>8222</v>
      </c>
      <c r="H1254" t="s">
        <v>8244</v>
      </c>
      <c r="I1254" s="9">
        <v>1382658169</v>
      </c>
      <c r="J1254" s="9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95"/>
        <v>137.66</v>
      </c>
      <c r="P1254" s="17">
        <f t="shared" si="96"/>
        <v>34.17</v>
      </c>
      <c r="Q1254" s="13" t="s">
        <v>8322</v>
      </c>
      <c r="R1254" t="s">
        <v>8323</v>
      </c>
      <c r="S1254" s="18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11" t="s">
        <v>1253</v>
      </c>
      <c r="C1255" s="3" t="s">
        <v>5362</v>
      </c>
      <c r="D1255" s="5">
        <v>10</v>
      </c>
      <c r="E1255" s="7">
        <v>30383.32</v>
      </c>
      <c r="F1255" t="s">
        <v>8217</v>
      </c>
      <c r="G1255" t="s">
        <v>8222</v>
      </c>
      <c r="H1255" t="s">
        <v>8244</v>
      </c>
      <c r="I1255" s="9">
        <v>1409770107</v>
      </c>
      <c r="J1255" s="9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95"/>
        <v>303833.2</v>
      </c>
      <c r="P1255" s="17">
        <f t="shared" si="96"/>
        <v>42.73</v>
      </c>
      <c r="Q1255" s="13" t="s">
        <v>8322</v>
      </c>
      <c r="R1255" t="s">
        <v>8323</v>
      </c>
      <c r="S1255" s="18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11" t="s">
        <v>1254</v>
      </c>
      <c r="C1256" s="3" t="s">
        <v>5363</v>
      </c>
      <c r="D1256" s="5">
        <v>6700</v>
      </c>
      <c r="E1256" s="7">
        <v>13323</v>
      </c>
      <c r="F1256" t="s">
        <v>8217</v>
      </c>
      <c r="G1256" t="s">
        <v>8222</v>
      </c>
      <c r="H1256" t="s">
        <v>8244</v>
      </c>
      <c r="I1256" s="9">
        <v>1293857940</v>
      </c>
      <c r="J1256" s="9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95"/>
        <v>198.85</v>
      </c>
      <c r="P1256" s="17">
        <f t="shared" si="96"/>
        <v>94.49</v>
      </c>
      <c r="Q1256" s="13" t="s">
        <v>8322</v>
      </c>
      <c r="R1256" t="s">
        <v>8323</v>
      </c>
      <c r="S1256" s="18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11" t="s">
        <v>1255</v>
      </c>
      <c r="C1257" s="3" t="s">
        <v>5364</v>
      </c>
      <c r="D1257" s="5">
        <v>3000</v>
      </c>
      <c r="E1257" s="7">
        <v>6071</v>
      </c>
      <c r="F1257" t="s">
        <v>8217</v>
      </c>
      <c r="G1257" t="s">
        <v>8222</v>
      </c>
      <c r="H1257" t="s">
        <v>8244</v>
      </c>
      <c r="I1257" s="9">
        <v>1385932652</v>
      </c>
      <c r="J1257" s="9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95"/>
        <v>202.37</v>
      </c>
      <c r="P1257" s="17">
        <f t="shared" si="96"/>
        <v>55.7</v>
      </c>
      <c r="Q1257" s="13" t="s">
        <v>8322</v>
      </c>
      <c r="R1257" t="s">
        <v>8323</v>
      </c>
      <c r="S1257" s="18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11" t="s">
        <v>1256</v>
      </c>
      <c r="C1258" s="3" t="s">
        <v>5365</v>
      </c>
      <c r="D1258" s="5">
        <v>30000</v>
      </c>
      <c r="E1258" s="7">
        <v>35389.129999999997</v>
      </c>
      <c r="F1258" t="s">
        <v>8217</v>
      </c>
      <c r="G1258" t="s">
        <v>8222</v>
      </c>
      <c r="H1258" t="s">
        <v>8244</v>
      </c>
      <c r="I1258" s="9">
        <v>1329084231</v>
      </c>
      <c r="J1258" s="9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95"/>
        <v>117.96</v>
      </c>
      <c r="P1258" s="17">
        <f t="shared" si="96"/>
        <v>98.03</v>
      </c>
      <c r="Q1258" s="13" t="s">
        <v>8322</v>
      </c>
      <c r="R1258" t="s">
        <v>8323</v>
      </c>
      <c r="S1258" s="18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11" t="s">
        <v>1257</v>
      </c>
      <c r="C1259" s="3" t="s">
        <v>5366</v>
      </c>
      <c r="D1259" s="5">
        <v>5500</v>
      </c>
      <c r="E1259" s="7">
        <v>16210</v>
      </c>
      <c r="F1259" t="s">
        <v>8217</v>
      </c>
      <c r="G1259" t="s">
        <v>8222</v>
      </c>
      <c r="H1259" t="s">
        <v>8244</v>
      </c>
      <c r="I1259" s="9">
        <v>1301792590</v>
      </c>
      <c r="J1259" s="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95"/>
        <v>294.73</v>
      </c>
      <c r="P1259" s="17">
        <f t="shared" si="96"/>
        <v>92.1</v>
      </c>
      <c r="Q1259" s="13" t="s">
        <v>8322</v>
      </c>
      <c r="R1259" t="s">
        <v>8323</v>
      </c>
      <c r="S1259" s="18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11" t="s">
        <v>1258</v>
      </c>
      <c r="C1260" s="3" t="s">
        <v>5367</v>
      </c>
      <c r="D1260" s="5">
        <v>12000</v>
      </c>
      <c r="E1260" s="7">
        <v>25577.56</v>
      </c>
      <c r="F1260" t="s">
        <v>8217</v>
      </c>
      <c r="G1260" t="s">
        <v>8222</v>
      </c>
      <c r="H1260" t="s">
        <v>8244</v>
      </c>
      <c r="I1260" s="9">
        <v>1377960012</v>
      </c>
      <c r="J1260" s="9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95"/>
        <v>213.15</v>
      </c>
      <c r="P1260" s="17">
        <f t="shared" si="96"/>
        <v>38.18</v>
      </c>
      <c r="Q1260" s="13" t="s">
        <v>8322</v>
      </c>
      <c r="R1260" t="s">
        <v>8323</v>
      </c>
      <c r="S1260" s="18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11" t="s">
        <v>1259</v>
      </c>
      <c r="C1261" s="3" t="s">
        <v>5368</v>
      </c>
      <c r="D1261" s="5">
        <v>2500</v>
      </c>
      <c r="E1261" s="7">
        <v>2606</v>
      </c>
      <c r="F1261" t="s">
        <v>8217</v>
      </c>
      <c r="G1261" t="s">
        <v>8222</v>
      </c>
      <c r="H1261" t="s">
        <v>8244</v>
      </c>
      <c r="I1261" s="9">
        <v>1402286340</v>
      </c>
      <c r="J1261" s="9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95"/>
        <v>104.24</v>
      </c>
      <c r="P1261" s="17">
        <f t="shared" si="96"/>
        <v>27.15</v>
      </c>
      <c r="Q1261" s="13" t="s">
        <v>8322</v>
      </c>
      <c r="R1261" t="s">
        <v>8323</v>
      </c>
      <c r="S1261" s="18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11" t="s">
        <v>1260</v>
      </c>
      <c r="C1262" s="3" t="s">
        <v>5369</v>
      </c>
      <c r="D1262" s="5">
        <v>3300</v>
      </c>
      <c r="E1262" s="7">
        <v>3751</v>
      </c>
      <c r="F1262" t="s">
        <v>8217</v>
      </c>
      <c r="G1262" t="s">
        <v>8222</v>
      </c>
      <c r="H1262" t="s">
        <v>8244</v>
      </c>
      <c r="I1262" s="9">
        <v>1393445620</v>
      </c>
      <c r="J1262" s="9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95"/>
        <v>113.67</v>
      </c>
      <c r="P1262" s="17">
        <f t="shared" si="96"/>
        <v>50.69</v>
      </c>
      <c r="Q1262" s="13" t="s">
        <v>8322</v>
      </c>
      <c r="R1262" t="s">
        <v>8323</v>
      </c>
      <c r="S1262" s="18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11" t="s">
        <v>1261</v>
      </c>
      <c r="C1263" s="3" t="s">
        <v>5370</v>
      </c>
      <c r="D1263" s="5">
        <v>2000</v>
      </c>
      <c r="E1263" s="7">
        <v>2025</v>
      </c>
      <c r="F1263" t="s">
        <v>8217</v>
      </c>
      <c r="G1263" t="s">
        <v>8222</v>
      </c>
      <c r="H1263" t="s">
        <v>8244</v>
      </c>
      <c r="I1263" s="9">
        <v>1390983227</v>
      </c>
      <c r="J1263" s="9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95"/>
        <v>101.25</v>
      </c>
      <c r="P1263" s="17">
        <f t="shared" si="96"/>
        <v>38.94</v>
      </c>
      <c r="Q1263" s="13" t="s">
        <v>8322</v>
      </c>
      <c r="R1263" t="s">
        <v>8323</v>
      </c>
      <c r="S1263" s="18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11" t="s">
        <v>1262</v>
      </c>
      <c r="C1264" s="3" t="s">
        <v>5371</v>
      </c>
      <c r="D1264" s="5">
        <v>6500</v>
      </c>
      <c r="E1264" s="7">
        <v>8152</v>
      </c>
      <c r="F1264" t="s">
        <v>8217</v>
      </c>
      <c r="G1264" t="s">
        <v>8227</v>
      </c>
      <c r="H1264" t="s">
        <v>8249</v>
      </c>
      <c r="I1264" s="9">
        <v>1392574692</v>
      </c>
      <c r="J1264" s="9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95"/>
        <v>125.42</v>
      </c>
      <c r="P1264" s="17">
        <f t="shared" si="96"/>
        <v>77.64</v>
      </c>
      <c r="Q1264" s="13" t="s">
        <v>8322</v>
      </c>
      <c r="R1264" t="s">
        <v>8323</v>
      </c>
      <c r="S1264" s="18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11" t="s">
        <v>1263</v>
      </c>
      <c r="C1265" s="3" t="s">
        <v>5372</v>
      </c>
      <c r="D1265" s="5">
        <v>1500</v>
      </c>
      <c r="E1265" s="7">
        <v>1785</v>
      </c>
      <c r="F1265" t="s">
        <v>8217</v>
      </c>
      <c r="G1265" t="s">
        <v>8222</v>
      </c>
      <c r="H1265" t="s">
        <v>8244</v>
      </c>
      <c r="I1265" s="9">
        <v>1396054800</v>
      </c>
      <c r="J1265" s="9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95"/>
        <v>119</v>
      </c>
      <c r="P1265" s="17">
        <f t="shared" si="96"/>
        <v>43.54</v>
      </c>
      <c r="Q1265" s="13" t="s">
        <v>8322</v>
      </c>
      <c r="R1265" t="s">
        <v>8323</v>
      </c>
      <c r="S1265" s="18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11" t="s">
        <v>1264</v>
      </c>
      <c r="C1266" s="3" t="s">
        <v>5373</v>
      </c>
      <c r="D1266" s="5">
        <v>650</v>
      </c>
      <c r="E1266" s="7">
        <v>1082</v>
      </c>
      <c r="F1266" t="s">
        <v>8217</v>
      </c>
      <c r="G1266" t="s">
        <v>8222</v>
      </c>
      <c r="H1266" t="s">
        <v>8244</v>
      </c>
      <c r="I1266" s="9">
        <v>1383062083</v>
      </c>
      <c r="J1266" s="9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95"/>
        <v>166.46</v>
      </c>
      <c r="P1266" s="17">
        <f t="shared" si="96"/>
        <v>31.82</v>
      </c>
      <c r="Q1266" s="13" t="s">
        <v>8322</v>
      </c>
      <c r="R1266" t="s">
        <v>8323</v>
      </c>
      <c r="S1266" s="18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11" t="s">
        <v>1265</v>
      </c>
      <c r="C1267" s="3" t="s">
        <v>5374</v>
      </c>
      <c r="D1267" s="5">
        <v>3500</v>
      </c>
      <c r="E1267" s="7">
        <v>4170.17</v>
      </c>
      <c r="F1267" t="s">
        <v>8217</v>
      </c>
      <c r="G1267" t="s">
        <v>8222</v>
      </c>
      <c r="H1267" t="s">
        <v>8244</v>
      </c>
      <c r="I1267" s="9">
        <v>1291131815</v>
      </c>
      <c r="J1267" s="9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95"/>
        <v>119.15</v>
      </c>
      <c r="P1267" s="17">
        <f t="shared" si="96"/>
        <v>63.18</v>
      </c>
      <c r="Q1267" s="13" t="s">
        <v>8322</v>
      </c>
      <c r="R1267" t="s">
        <v>8323</v>
      </c>
      <c r="S1267" s="18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11" t="s">
        <v>1266</v>
      </c>
      <c r="C1268" s="3" t="s">
        <v>5375</v>
      </c>
      <c r="D1268" s="5">
        <v>9500</v>
      </c>
      <c r="E1268" s="7">
        <v>9545</v>
      </c>
      <c r="F1268" t="s">
        <v>8217</v>
      </c>
      <c r="G1268" t="s">
        <v>8222</v>
      </c>
      <c r="H1268" t="s">
        <v>8244</v>
      </c>
      <c r="I1268" s="9">
        <v>1389474145</v>
      </c>
      <c r="J1268" s="9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95"/>
        <v>100.47</v>
      </c>
      <c r="P1268" s="17">
        <f t="shared" si="96"/>
        <v>190.9</v>
      </c>
      <c r="Q1268" s="13" t="s">
        <v>8322</v>
      </c>
      <c r="R1268" t="s">
        <v>8323</v>
      </c>
      <c r="S1268" s="18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11" t="s">
        <v>1267</v>
      </c>
      <c r="C1269" s="3" t="s">
        <v>5376</v>
      </c>
      <c r="D1269" s="5">
        <v>22000</v>
      </c>
      <c r="E1269" s="7">
        <v>22396</v>
      </c>
      <c r="F1269" t="s">
        <v>8217</v>
      </c>
      <c r="G1269" t="s">
        <v>8222</v>
      </c>
      <c r="H1269" t="s">
        <v>8244</v>
      </c>
      <c r="I1269" s="9">
        <v>1374674558</v>
      </c>
      <c r="J1269" s="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95"/>
        <v>101.8</v>
      </c>
      <c r="P1269" s="17">
        <f t="shared" si="96"/>
        <v>140.86000000000001</v>
      </c>
      <c r="Q1269" s="13" t="s">
        <v>8322</v>
      </c>
      <c r="R1269" t="s">
        <v>8323</v>
      </c>
      <c r="S1269" s="18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11" t="s">
        <v>1268</v>
      </c>
      <c r="C1270" s="3" t="s">
        <v>5377</v>
      </c>
      <c r="D1270" s="5">
        <v>12000</v>
      </c>
      <c r="E1270" s="7">
        <v>14000</v>
      </c>
      <c r="F1270" t="s">
        <v>8217</v>
      </c>
      <c r="G1270" t="s">
        <v>8222</v>
      </c>
      <c r="H1270" t="s">
        <v>8244</v>
      </c>
      <c r="I1270" s="9">
        <v>1379708247</v>
      </c>
      <c r="J1270" s="9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95"/>
        <v>116.67</v>
      </c>
      <c r="P1270" s="17">
        <f t="shared" si="96"/>
        <v>76.92</v>
      </c>
      <c r="Q1270" s="13" t="s">
        <v>8322</v>
      </c>
      <c r="R1270" t="s">
        <v>8323</v>
      </c>
      <c r="S1270" s="18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11" t="s">
        <v>1269</v>
      </c>
      <c r="C1271" s="3" t="s">
        <v>5378</v>
      </c>
      <c r="D1271" s="5">
        <v>18800</v>
      </c>
      <c r="E1271" s="7">
        <v>20426</v>
      </c>
      <c r="F1271" t="s">
        <v>8217</v>
      </c>
      <c r="G1271" t="s">
        <v>8222</v>
      </c>
      <c r="H1271" t="s">
        <v>8244</v>
      </c>
      <c r="I1271" s="9">
        <v>1460764800</v>
      </c>
      <c r="J1271" s="9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95"/>
        <v>108.65</v>
      </c>
      <c r="P1271" s="17">
        <f t="shared" si="96"/>
        <v>99.16</v>
      </c>
      <c r="Q1271" s="13" t="s">
        <v>8322</v>
      </c>
      <c r="R1271" t="s">
        <v>8323</v>
      </c>
      <c r="S1271" s="18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11" t="s">
        <v>1270</v>
      </c>
      <c r="C1272" s="3" t="s">
        <v>5379</v>
      </c>
      <c r="D1272" s="5">
        <v>10000</v>
      </c>
      <c r="E1272" s="7">
        <v>11472</v>
      </c>
      <c r="F1272" t="s">
        <v>8217</v>
      </c>
      <c r="G1272" t="s">
        <v>8222</v>
      </c>
      <c r="H1272" t="s">
        <v>8244</v>
      </c>
      <c r="I1272" s="9">
        <v>1332704042</v>
      </c>
      <c r="J1272" s="9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95"/>
        <v>114.72</v>
      </c>
      <c r="P1272" s="17">
        <f t="shared" si="96"/>
        <v>67.88</v>
      </c>
      <c r="Q1272" s="13" t="s">
        <v>8322</v>
      </c>
      <c r="R1272" t="s">
        <v>8323</v>
      </c>
      <c r="S1272" s="18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11" t="s">
        <v>1271</v>
      </c>
      <c r="C1273" s="3" t="s">
        <v>5380</v>
      </c>
      <c r="D1273" s="5">
        <v>7500</v>
      </c>
      <c r="E1273" s="7">
        <v>7635</v>
      </c>
      <c r="F1273" t="s">
        <v>8217</v>
      </c>
      <c r="G1273" t="s">
        <v>8222</v>
      </c>
      <c r="H1273" t="s">
        <v>8244</v>
      </c>
      <c r="I1273" s="9">
        <v>1384363459</v>
      </c>
      <c r="J1273" s="9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95"/>
        <v>101.8</v>
      </c>
      <c r="P1273" s="17">
        <f t="shared" si="96"/>
        <v>246.29</v>
      </c>
      <c r="Q1273" s="13" t="s">
        <v>8322</v>
      </c>
      <c r="R1273" t="s">
        <v>8323</v>
      </c>
      <c r="S1273" s="18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11" t="s">
        <v>1272</v>
      </c>
      <c r="C1274" s="3" t="s">
        <v>5381</v>
      </c>
      <c r="D1274" s="5">
        <v>5000</v>
      </c>
      <c r="E1274" s="7">
        <v>5300</v>
      </c>
      <c r="F1274" t="s">
        <v>8217</v>
      </c>
      <c r="G1274" t="s">
        <v>8222</v>
      </c>
      <c r="H1274" t="s">
        <v>8244</v>
      </c>
      <c r="I1274" s="9">
        <v>1276574400</v>
      </c>
      <c r="J1274" s="9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95"/>
        <v>106</v>
      </c>
      <c r="P1274" s="17">
        <f t="shared" si="96"/>
        <v>189.29</v>
      </c>
      <c r="Q1274" s="13" t="s">
        <v>8322</v>
      </c>
      <c r="R1274" t="s">
        <v>8323</v>
      </c>
      <c r="S1274" s="18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11" t="s">
        <v>1273</v>
      </c>
      <c r="C1275" s="3" t="s">
        <v>5382</v>
      </c>
      <c r="D1275" s="5">
        <v>4000</v>
      </c>
      <c r="E1275" s="7">
        <v>4140</v>
      </c>
      <c r="F1275" t="s">
        <v>8217</v>
      </c>
      <c r="G1275" t="s">
        <v>8227</v>
      </c>
      <c r="H1275" t="s">
        <v>8249</v>
      </c>
      <c r="I1275" s="9">
        <v>1409506291</v>
      </c>
      <c r="J1275" s="9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95"/>
        <v>103.5</v>
      </c>
      <c r="P1275" s="17">
        <f t="shared" si="96"/>
        <v>76.67</v>
      </c>
      <c r="Q1275" s="13" t="s">
        <v>8322</v>
      </c>
      <c r="R1275" t="s">
        <v>8323</v>
      </c>
      <c r="S1275" s="18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11" t="s">
        <v>1274</v>
      </c>
      <c r="C1276" s="3" t="s">
        <v>5383</v>
      </c>
      <c r="D1276" s="5">
        <v>25000</v>
      </c>
      <c r="E1276" s="7">
        <v>38743.839999999997</v>
      </c>
      <c r="F1276" t="s">
        <v>8217</v>
      </c>
      <c r="G1276" t="s">
        <v>8222</v>
      </c>
      <c r="H1276" t="s">
        <v>8244</v>
      </c>
      <c r="I1276" s="9">
        <v>1346344425</v>
      </c>
      <c r="J1276" s="9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95"/>
        <v>154.97999999999999</v>
      </c>
      <c r="P1276" s="17">
        <f t="shared" si="96"/>
        <v>82.96</v>
      </c>
      <c r="Q1276" s="13" t="s">
        <v>8322</v>
      </c>
      <c r="R1276" t="s">
        <v>8323</v>
      </c>
      <c r="S1276" s="18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11" t="s">
        <v>1275</v>
      </c>
      <c r="C1277" s="3" t="s">
        <v>5384</v>
      </c>
      <c r="D1277" s="5">
        <v>15000</v>
      </c>
      <c r="E1277" s="7">
        <v>24321.1</v>
      </c>
      <c r="F1277" t="s">
        <v>8217</v>
      </c>
      <c r="G1277" t="s">
        <v>8222</v>
      </c>
      <c r="H1277" t="s">
        <v>8244</v>
      </c>
      <c r="I1277" s="9">
        <v>1375908587</v>
      </c>
      <c r="J1277" s="9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95"/>
        <v>162.13999999999999</v>
      </c>
      <c r="P1277" s="17">
        <f t="shared" si="96"/>
        <v>62.52</v>
      </c>
      <c r="Q1277" s="13" t="s">
        <v>8322</v>
      </c>
      <c r="R1277" t="s">
        <v>8323</v>
      </c>
      <c r="S1277" s="18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11" t="s">
        <v>1276</v>
      </c>
      <c r="C1278" s="3" t="s">
        <v>5385</v>
      </c>
      <c r="D1278" s="5">
        <v>3000</v>
      </c>
      <c r="E1278" s="7">
        <v>3132.63</v>
      </c>
      <c r="F1278" t="s">
        <v>8217</v>
      </c>
      <c r="G1278" t="s">
        <v>8222</v>
      </c>
      <c r="H1278" t="s">
        <v>8244</v>
      </c>
      <c r="I1278" s="9">
        <v>1251777600</v>
      </c>
      <c r="J1278" s="9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95"/>
        <v>104.42</v>
      </c>
      <c r="P1278" s="17">
        <f t="shared" si="96"/>
        <v>46.07</v>
      </c>
      <c r="Q1278" s="13" t="s">
        <v>8322</v>
      </c>
      <c r="R1278" t="s">
        <v>8323</v>
      </c>
      <c r="S1278" s="18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11" t="s">
        <v>1277</v>
      </c>
      <c r="C1279" s="3" t="s">
        <v>5386</v>
      </c>
      <c r="D1279" s="5">
        <v>15000</v>
      </c>
      <c r="E1279" s="7">
        <v>15918.65</v>
      </c>
      <c r="F1279" t="s">
        <v>8217</v>
      </c>
      <c r="G1279" t="s">
        <v>8222</v>
      </c>
      <c r="H1279" t="s">
        <v>8244</v>
      </c>
      <c r="I1279" s="9">
        <v>1346765347</v>
      </c>
      <c r="J1279" s="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95"/>
        <v>106.12</v>
      </c>
      <c r="P1279" s="17">
        <f t="shared" si="96"/>
        <v>38.54</v>
      </c>
      <c r="Q1279" s="13" t="s">
        <v>8322</v>
      </c>
      <c r="R1279" t="s">
        <v>8323</v>
      </c>
      <c r="S1279" s="18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11" t="s">
        <v>1278</v>
      </c>
      <c r="C1280" s="3" t="s">
        <v>5387</v>
      </c>
      <c r="D1280" s="5">
        <v>6500</v>
      </c>
      <c r="E1280" s="7">
        <v>10071</v>
      </c>
      <c r="F1280" t="s">
        <v>8217</v>
      </c>
      <c r="G1280" t="s">
        <v>8222</v>
      </c>
      <c r="H1280" t="s">
        <v>8244</v>
      </c>
      <c r="I1280" s="9">
        <v>1403661600</v>
      </c>
      <c r="J1280" s="9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95"/>
        <v>154.94</v>
      </c>
      <c r="P1280" s="17">
        <f t="shared" si="96"/>
        <v>53.01</v>
      </c>
      <c r="Q1280" s="13" t="s">
        <v>8322</v>
      </c>
      <c r="R1280" t="s">
        <v>8323</v>
      </c>
      <c r="S1280" s="18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11" t="s">
        <v>1279</v>
      </c>
      <c r="C1281" s="3" t="s">
        <v>5388</v>
      </c>
      <c r="D1281" s="5">
        <v>12516</v>
      </c>
      <c r="E1281" s="7">
        <v>13864.17</v>
      </c>
      <c r="F1281" t="s">
        <v>8217</v>
      </c>
      <c r="G1281" t="s">
        <v>8222</v>
      </c>
      <c r="H1281" t="s">
        <v>8244</v>
      </c>
      <c r="I1281" s="9">
        <v>1395624170</v>
      </c>
      <c r="J1281" s="9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95"/>
        <v>110.77</v>
      </c>
      <c r="P1281" s="17">
        <f t="shared" si="96"/>
        <v>73.36</v>
      </c>
      <c r="Q1281" s="13" t="s">
        <v>8322</v>
      </c>
      <c r="R1281" t="s">
        <v>8323</v>
      </c>
      <c r="S1281" s="18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11" t="s">
        <v>1280</v>
      </c>
      <c r="C1282" s="3" t="s">
        <v>5389</v>
      </c>
      <c r="D1282" s="5">
        <v>15000</v>
      </c>
      <c r="E1282" s="7">
        <v>16636.78</v>
      </c>
      <c r="F1282" t="s">
        <v>8217</v>
      </c>
      <c r="G1282" t="s">
        <v>8222</v>
      </c>
      <c r="H1282" t="s">
        <v>8244</v>
      </c>
      <c r="I1282" s="9">
        <v>1299003054</v>
      </c>
      <c r="J1282" s="9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si="95"/>
        <v>110.91</v>
      </c>
      <c r="P1282" s="17">
        <f t="shared" si="96"/>
        <v>127.98</v>
      </c>
      <c r="Q1282" s="13" t="s">
        <v>8322</v>
      </c>
      <c r="R1282" t="s">
        <v>8323</v>
      </c>
      <c r="S1282" s="18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11" t="s">
        <v>1281</v>
      </c>
      <c r="C1283" s="3" t="s">
        <v>5390</v>
      </c>
      <c r="D1283" s="5">
        <v>7000</v>
      </c>
      <c r="E1283" s="7">
        <v>7750</v>
      </c>
      <c r="F1283" t="s">
        <v>8217</v>
      </c>
      <c r="G1283" t="s">
        <v>8222</v>
      </c>
      <c r="H1283" t="s">
        <v>8244</v>
      </c>
      <c r="I1283" s="9">
        <v>1375033836</v>
      </c>
      <c r="J1283" s="9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ref="O1283:O1346" si="100">IFERROR(ROUND(E1283/D1283*100,2),0)</f>
        <v>110.71</v>
      </c>
      <c r="P1283" s="17">
        <f t="shared" ref="P1283:P1346" si="101">IFERROR(ROUND(E1283/L1283,2),"N/A")</f>
        <v>104.73</v>
      </c>
      <c r="Q1283" s="13" t="s">
        <v>8322</v>
      </c>
      <c r="R1283" t="s">
        <v>8323</v>
      </c>
      <c r="S1283" s="18">
        <f t="shared" ref="S1283:S1346" si="102">(((J1283/60)/60)/24)+DATE(1970,1,1)</f>
        <v>41463.743472222224</v>
      </c>
      <c r="T1283" s="1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11" t="s">
        <v>1282</v>
      </c>
      <c r="C1284" s="3" t="s">
        <v>5391</v>
      </c>
      <c r="D1284" s="5">
        <v>15000</v>
      </c>
      <c r="E1284" s="7">
        <v>18542</v>
      </c>
      <c r="F1284" t="s">
        <v>8217</v>
      </c>
      <c r="G1284" t="s">
        <v>8222</v>
      </c>
      <c r="H1284" t="s">
        <v>8244</v>
      </c>
      <c r="I1284" s="9">
        <v>1386565140</v>
      </c>
      <c r="J1284" s="9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100"/>
        <v>123.61</v>
      </c>
      <c r="P1284" s="17">
        <f t="shared" si="101"/>
        <v>67.67</v>
      </c>
      <c r="Q1284" s="13" t="s">
        <v>8322</v>
      </c>
      <c r="R1284" t="s">
        <v>8323</v>
      </c>
      <c r="S1284" s="18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11" t="s">
        <v>1283</v>
      </c>
      <c r="C1285" s="3" t="s">
        <v>5392</v>
      </c>
      <c r="D1285" s="5">
        <v>1000</v>
      </c>
      <c r="E1285" s="7">
        <v>2110.5</v>
      </c>
      <c r="F1285" t="s">
        <v>8217</v>
      </c>
      <c r="G1285" t="s">
        <v>8222</v>
      </c>
      <c r="H1285" t="s">
        <v>8244</v>
      </c>
      <c r="I1285" s="9">
        <v>1362974400</v>
      </c>
      <c r="J1285" s="9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100"/>
        <v>211.05</v>
      </c>
      <c r="P1285" s="17">
        <f t="shared" si="101"/>
        <v>95.93</v>
      </c>
      <c r="Q1285" s="13" t="s">
        <v>8322</v>
      </c>
      <c r="R1285" t="s">
        <v>8323</v>
      </c>
      <c r="S1285" s="18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11" t="s">
        <v>1284</v>
      </c>
      <c r="C1286" s="3" t="s">
        <v>5393</v>
      </c>
      <c r="D1286" s="5">
        <v>2000</v>
      </c>
      <c r="E1286" s="7">
        <v>2020</v>
      </c>
      <c r="F1286" t="s">
        <v>8217</v>
      </c>
      <c r="G1286" t="s">
        <v>8222</v>
      </c>
      <c r="H1286" t="s">
        <v>8244</v>
      </c>
      <c r="I1286" s="9">
        <v>1483203540</v>
      </c>
      <c r="J1286" s="9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100"/>
        <v>101</v>
      </c>
      <c r="P1286" s="17">
        <f t="shared" si="101"/>
        <v>65.16</v>
      </c>
      <c r="Q1286" s="13" t="s">
        <v>8314</v>
      </c>
      <c r="R1286" t="s">
        <v>8315</v>
      </c>
      <c r="S1286" s="18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11" t="s">
        <v>1285</v>
      </c>
      <c r="C1287" s="3" t="s">
        <v>5394</v>
      </c>
      <c r="D1287" s="5">
        <v>2000</v>
      </c>
      <c r="E1287" s="7">
        <v>2033</v>
      </c>
      <c r="F1287" t="s">
        <v>8217</v>
      </c>
      <c r="G1287" t="s">
        <v>8223</v>
      </c>
      <c r="H1287" t="s">
        <v>8245</v>
      </c>
      <c r="I1287" s="9">
        <v>1434808775</v>
      </c>
      <c r="J1287" s="9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100"/>
        <v>101.65</v>
      </c>
      <c r="P1287" s="17">
        <f t="shared" si="101"/>
        <v>32.270000000000003</v>
      </c>
      <c r="Q1287" s="13" t="s">
        <v>8314</v>
      </c>
      <c r="R1287" t="s">
        <v>8315</v>
      </c>
      <c r="S1287" s="18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11" t="s">
        <v>1286</v>
      </c>
      <c r="C1288" s="3" t="s">
        <v>5395</v>
      </c>
      <c r="D1288" s="5">
        <v>1500</v>
      </c>
      <c r="E1288" s="7">
        <v>1625</v>
      </c>
      <c r="F1288" t="s">
        <v>8217</v>
      </c>
      <c r="G1288" t="s">
        <v>8223</v>
      </c>
      <c r="H1288" t="s">
        <v>8245</v>
      </c>
      <c r="I1288" s="9">
        <v>1424181600</v>
      </c>
      <c r="J1288" s="9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100"/>
        <v>108.33</v>
      </c>
      <c r="P1288" s="17">
        <f t="shared" si="101"/>
        <v>81.25</v>
      </c>
      <c r="Q1288" s="13" t="s">
        <v>8314</v>
      </c>
      <c r="R1288" t="s">
        <v>8315</v>
      </c>
      <c r="S1288" s="18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11" t="s">
        <v>1287</v>
      </c>
      <c r="C1289" s="3" t="s">
        <v>5396</v>
      </c>
      <c r="D1289" s="5">
        <v>250</v>
      </c>
      <c r="E1289" s="7">
        <v>605</v>
      </c>
      <c r="F1289" t="s">
        <v>8217</v>
      </c>
      <c r="G1289" t="s">
        <v>8223</v>
      </c>
      <c r="H1289" t="s">
        <v>8245</v>
      </c>
      <c r="I1289" s="9">
        <v>1434120856</v>
      </c>
      <c r="J1289" s="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100"/>
        <v>242</v>
      </c>
      <c r="P1289" s="17">
        <f t="shared" si="101"/>
        <v>24.2</v>
      </c>
      <c r="Q1289" s="13" t="s">
        <v>8314</v>
      </c>
      <c r="R1289" t="s">
        <v>8315</v>
      </c>
      <c r="S1289" s="18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11" t="s">
        <v>1288</v>
      </c>
      <c r="C1290" s="3" t="s">
        <v>5397</v>
      </c>
      <c r="D1290" s="5">
        <v>4000</v>
      </c>
      <c r="E1290" s="7">
        <v>4018</v>
      </c>
      <c r="F1290" t="s">
        <v>8217</v>
      </c>
      <c r="G1290" t="s">
        <v>8222</v>
      </c>
      <c r="H1290" t="s">
        <v>8244</v>
      </c>
      <c r="I1290" s="9">
        <v>1470801600</v>
      </c>
      <c r="J1290" s="9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100"/>
        <v>100.45</v>
      </c>
      <c r="P1290" s="17">
        <f t="shared" si="101"/>
        <v>65.87</v>
      </c>
      <c r="Q1290" s="13" t="s">
        <v>8314</v>
      </c>
      <c r="R1290" t="s">
        <v>8315</v>
      </c>
      <c r="S1290" s="18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11" t="s">
        <v>1289</v>
      </c>
      <c r="C1291" s="3" t="s">
        <v>5398</v>
      </c>
      <c r="D1291" s="5">
        <v>1500</v>
      </c>
      <c r="E1291" s="7">
        <v>1876</v>
      </c>
      <c r="F1291" t="s">
        <v>8217</v>
      </c>
      <c r="G1291" t="s">
        <v>8222</v>
      </c>
      <c r="H1291" t="s">
        <v>8244</v>
      </c>
      <c r="I1291" s="9">
        <v>1483499645</v>
      </c>
      <c r="J1291" s="9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100"/>
        <v>125.07</v>
      </c>
      <c r="P1291" s="17">
        <f t="shared" si="101"/>
        <v>36.08</v>
      </c>
      <c r="Q1291" s="13" t="s">
        <v>8314</v>
      </c>
      <c r="R1291" t="s">
        <v>8315</v>
      </c>
      <c r="S1291" s="18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11" t="s">
        <v>1290</v>
      </c>
      <c r="C1292" s="3" t="s">
        <v>5399</v>
      </c>
      <c r="D1292" s="5">
        <v>3500</v>
      </c>
      <c r="E1292" s="7">
        <v>3800</v>
      </c>
      <c r="F1292" t="s">
        <v>8217</v>
      </c>
      <c r="G1292" t="s">
        <v>8222</v>
      </c>
      <c r="H1292" t="s">
        <v>8244</v>
      </c>
      <c r="I1292" s="9">
        <v>1429772340</v>
      </c>
      <c r="J1292" s="9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100"/>
        <v>108.57</v>
      </c>
      <c r="P1292" s="17">
        <f t="shared" si="101"/>
        <v>44.19</v>
      </c>
      <c r="Q1292" s="13" t="s">
        <v>8314</v>
      </c>
      <c r="R1292" t="s">
        <v>8315</v>
      </c>
      <c r="S1292" s="18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11" t="s">
        <v>1291</v>
      </c>
      <c r="C1293" s="3" t="s">
        <v>5400</v>
      </c>
      <c r="D1293" s="5">
        <v>3000</v>
      </c>
      <c r="E1293" s="7">
        <v>4371</v>
      </c>
      <c r="F1293" t="s">
        <v>8217</v>
      </c>
      <c r="G1293" t="s">
        <v>8222</v>
      </c>
      <c r="H1293" t="s">
        <v>8244</v>
      </c>
      <c r="I1293" s="9">
        <v>1428390000</v>
      </c>
      <c r="J1293" s="9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100"/>
        <v>145.69999999999999</v>
      </c>
      <c r="P1293" s="17">
        <f t="shared" si="101"/>
        <v>104.07</v>
      </c>
      <c r="Q1293" s="13" t="s">
        <v>8314</v>
      </c>
      <c r="R1293" t="s">
        <v>8315</v>
      </c>
      <c r="S1293" s="18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11" t="s">
        <v>1292</v>
      </c>
      <c r="C1294" s="3" t="s">
        <v>5401</v>
      </c>
      <c r="D1294" s="5">
        <v>1700</v>
      </c>
      <c r="E1294" s="7">
        <v>1870</v>
      </c>
      <c r="F1294" t="s">
        <v>8217</v>
      </c>
      <c r="G1294" t="s">
        <v>8223</v>
      </c>
      <c r="H1294" t="s">
        <v>8245</v>
      </c>
      <c r="I1294" s="9">
        <v>1444172340</v>
      </c>
      <c r="J1294" s="9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100"/>
        <v>110</v>
      </c>
      <c r="P1294" s="17">
        <f t="shared" si="101"/>
        <v>35.96</v>
      </c>
      <c r="Q1294" s="13" t="s">
        <v>8314</v>
      </c>
      <c r="R1294" t="s">
        <v>8315</v>
      </c>
      <c r="S1294" s="18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11" t="s">
        <v>1293</v>
      </c>
      <c r="C1295" s="3" t="s">
        <v>5402</v>
      </c>
      <c r="D1295" s="5">
        <v>15000</v>
      </c>
      <c r="E1295" s="7">
        <v>15335</v>
      </c>
      <c r="F1295" t="s">
        <v>8217</v>
      </c>
      <c r="G1295" t="s">
        <v>8222</v>
      </c>
      <c r="H1295" t="s">
        <v>8244</v>
      </c>
      <c r="I1295" s="9">
        <v>1447523371</v>
      </c>
      <c r="J1295" s="9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100"/>
        <v>102.23</v>
      </c>
      <c r="P1295" s="17">
        <f t="shared" si="101"/>
        <v>127.79</v>
      </c>
      <c r="Q1295" s="13" t="s">
        <v>8314</v>
      </c>
      <c r="R1295" t="s">
        <v>8315</v>
      </c>
      <c r="S1295" s="18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11" t="s">
        <v>1294</v>
      </c>
      <c r="C1296" s="3" t="s">
        <v>5403</v>
      </c>
      <c r="D1296" s="5">
        <v>500</v>
      </c>
      <c r="E1296" s="7">
        <v>610</v>
      </c>
      <c r="F1296" t="s">
        <v>8217</v>
      </c>
      <c r="G1296" t="s">
        <v>8223</v>
      </c>
      <c r="H1296" t="s">
        <v>8245</v>
      </c>
      <c r="I1296" s="9">
        <v>1445252400</v>
      </c>
      <c r="J1296" s="9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100"/>
        <v>122</v>
      </c>
      <c r="P1296" s="17">
        <f t="shared" si="101"/>
        <v>27.73</v>
      </c>
      <c r="Q1296" s="13" t="s">
        <v>8314</v>
      </c>
      <c r="R1296" t="s">
        <v>8315</v>
      </c>
      <c r="S1296" s="18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11" t="s">
        <v>1295</v>
      </c>
      <c r="C1297" s="3" t="s">
        <v>5404</v>
      </c>
      <c r="D1297" s="5">
        <v>2500</v>
      </c>
      <c r="E1297" s="7">
        <v>2549</v>
      </c>
      <c r="F1297" t="s">
        <v>8217</v>
      </c>
      <c r="G1297" t="s">
        <v>8223</v>
      </c>
      <c r="H1297" t="s">
        <v>8245</v>
      </c>
      <c r="I1297" s="9">
        <v>1438189200</v>
      </c>
      <c r="J1297" s="9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100"/>
        <v>101.96</v>
      </c>
      <c r="P1297" s="17">
        <f t="shared" si="101"/>
        <v>39.83</v>
      </c>
      <c r="Q1297" s="13" t="s">
        <v>8314</v>
      </c>
      <c r="R1297" t="s">
        <v>8315</v>
      </c>
      <c r="S1297" s="18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11" t="s">
        <v>1296</v>
      </c>
      <c r="C1298" s="3" t="s">
        <v>5405</v>
      </c>
      <c r="D1298" s="5">
        <v>850</v>
      </c>
      <c r="E1298" s="7">
        <v>1200</v>
      </c>
      <c r="F1298" t="s">
        <v>8217</v>
      </c>
      <c r="G1298" t="s">
        <v>8223</v>
      </c>
      <c r="H1298" t="s">
        <v>8245</v>
      </c>
      <c r="I1298" s="9">
        <v>1457914373</v>
      </c>
      <c r="J1298" s="9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100"/>
        <v>141.18</v>
      </c>
      <c r="P1298" s="17">
        <f t="shared" si="101"/>
        <v>52.17</v>
      </c>
      <c r="Q1298" s="13" t="s">
        <v>8314</v>
      </c>
      <c r="R1298" t="s">
        <v>8315</v>
      </c>
      <c r="S1298" s="18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11" t="s">
        <v>1297</v>
      </c>
      <c r="C1299" s="3" t="s">
        <v>5406</v>
      </c>
      <c r="D1299" s="5">
        <v>20000</v>
      </c>
      <c r="E1299" s="7">
        <v>21905</v>
      </c>
      <c r="F1299" t="s">
        <v>8217</v>
      </c>
      <c r="G1299" t="s">
        <v>8222</v>
      </c>
      <c r="H1299" t="s">
        <v>8244</v>
      </c>
      <c r="I1299" s="9">
        <v>1462125358</v>
      </c>
      <c r="J1299" s="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100"/>
        <v>109.53</v>
      </c>
      <c r="P1299" s="17">
        <f t="shared" si="101"/>
        <v>92.04</v>
      </c>
      <c r="Q1299" s="13" t="s">
        <v>8314</v>
      </c>
      <c r="R1299" t="s">
        <v>8315</v>
      </c>
      <c r="S1299" s="18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11" t="s">
        <v>1298</v>
      </c>
      <c r="C1300" s="3" t="s">
        <v>5407</v>
      </c>
      <c r="D1300" s="5">
        <v>2000</v>
      </c>
      <c r="E1300" s="7">
        <v>2093</v>
      </c>
      <c r="F1300" t="s">
        <v>8217</v>
      </c>
      <c r="G1300" t="s">
        <v>8223</v>
      </c>
      <c r="H1300" t="s">
        <v>8245</v>
      </c>
      <c r="I1300" s="9">
        <v>1461860432</v>
      </c>
      <c r="J1300" s="9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100"/>
        <v>104.65</v>
      </c>
      <c r="P1300" s="17">
        <f t="shared" si="101"/>
        <v>63.42</v>
      </c>
      <c r="Q1300" s="13" t="s">
        <v>8314</v>
      </c>
      <c r="R1300" t="s">
        <v>8315</v>
      </c>
      <c r="S1300" s="18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11" t="s">
        <v>1299</v>
      </c>
      <c r="C1301" s="3" t="s">
        <v>5408</v>
      </c>
      <c r="D1301" s="5">
        <v>3500</v>
      </c>
      <c r="E1301" s="7">
        <v>4340</v>
      </c>
      <c r="F1301" t="s">
        <v>8217</v>
      </c>
      <c r="G1301" t="s">
        <v>8222</v>
      </c>
      <c r="H1301" t="s">
        <v>8244</v>
      </c>
      <c r="I1301" s="9">
        <v>1436902359</v>
      </c>
      <c r="J1301" s="9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100"/>
        <v>124</v>
      </c>
      <c r="P1301" s="17">
        <f t="shared" si="101"/>
        <v>135.63</v>
      </c>
      <c r="Q1301" s="13" t="s">
        <v>8314</v>
      </c>
      <c r="R1301" t="s">
        <v>8315</v>
      </c>
      <c r="S1301" s="18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11" t="s">
        <v>1300</v>
      </c>
      <c r="C1302" s="3" t="s">
        <v>5409</v>
      </c>
      <c r="D1302" s="5">
        <v>3000</v>
      </c>
      <c r="E1302" s="7">
        <v>4050</v>
      </c>
      <c r="F1302" t="s">
        <v>8217</v>
      </c>
      <c r="G1302" t="s">
        <v>8222</v>
      </c>
      <c r="H1302" t="s">
        <v>8244</v>
      </c>
      <c r="I1302" s="9">
        <v>1464807420</v>
      </c>
      <c r="J1302" s="9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100"/>
        <v>135</v>
      </c>
      <c r="P1302" s="17">
        <f t="shared" si="101"/>
        <v>168.75</v>
      </c>
      <c r="Q1302" s="13" t="s">
        <v>8314</v>
      </c>
      <c r="R1302" t="s">
        <v>8315</v>
      </c>
      <c r="S1302" s="18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11" t="s">
        <v>1301</v>
      </c>
      <c r="C1303" s="3" t="s">
        <v>5410</v>
      </c>
      <c r="D1303" s="5">
        <v>2000</v>
      </c>
      <c r="E1303" s="7">
        <v>2055</v>
      </c>
      <c r="F1303" t="s">
        <v>8217</v>
      </c>
      <c r="G1303" t="s">
        <v>8222</v>
      </c>
      <c r="H1303" t="s">
        <v>8244</v>
      </c>
      <c r="I1303" s="9">
        <v>1437447600</v>
      </c>
      <c r="J1303" s="9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100"/>
        <v>102.75</v>
      </c>
      <c r="P1303" s="17">
        <f t="shared" si="101"/>
        <v>70.86</v>
      </c>
      <c r="Q1303" s="13" t="s">
        <v>8314</v>
      </c>
      <c r="R1303" t="s">
        <v>8315</v>
      </c>
      <c r="S1303" s="18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11" t="s">
        <v>1302</v>
      </c>
      <c r="C1304" s="3" t="s">
        <v>5411</v>
      </c>
      <c r="D1304" s="5">
        <v>2500</v>
      </c>
      <c r="E1304" s="7">
        <v>2500</v>
      </c>
      <c r="F1304" t="s">
        <v>8217</v>
      </c>
      <c r="G1304" t="s">
        <v>8222</v>
      </c>
      <c r="H1304" t="s">
        <v>8244</v>
      </c>
      <c r="I1304" s="9">
        <v>1480559011</v>
      </c>
      <c r="J1304" s="9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100"/>
        <v>100</v>
      </c>
      <c r="P1304" s="17">
        <f t="shared" si="101"/>
        <v>50</v>
      </c>
      <c r="Q1304" s="13" t="s">
        <v>8314</v>
      </c>
      <c r="R1304" t="s">
        <v>8315</v>
      </c>
      <c r="S1304" s="18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11" t="s">
        <v>1303</v>
      </c>
      <c r="C1305" s="3" t="s">
        <v>5412</v>
      </c>
      <c r="D1305" s="5">
        <v>3500</v>
      </c>
      <c r="E1305" s="7">
        <v>4559.13</v>
      </c>
      <c r="F1305" t="s">
        <v>8217</v>
      </c>
      <c r="G1305" t="s">
        <v>8223</v>
      </c>
      <c r="H1305" t="s">
        <v>8245</v>
      </c>
      <c r="I1305" s="9">
        <v>1469962800</v>
      </c>
      <c r="J1305" s="9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100"/>
        <v>130.26</v>
      </c>
      <c r="P1305" s="17">
        <f t="shared" si="101"/>
        <v>42.21</v>
      </c>
      <c r="Q1305" s="13" t="s">
        <v>8314</v>
      </c>
      <c r="R1305" t="s">
        <v>8315</v>
      </c>
      <c r="S1305" s="18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11" t="s">
        <v>1304</v>
      </c>
      <c r="C1306" s="3" t="s">
        <v>5413</v>
      </c>
      <c r="D1306" s="5">
        <v>40000</v>
      </c>
      <c r="E1306" s="7">
        <v>15851</v>
      </c>
      <c r="F1306" t="s">
        <v>8218</v>
      </c>
      <c r="G1306" t="s">
        <v>8223</v>
      </c>
      <c r="H1306" t="s">
        <v>8245</v>
      </c>
      <c r="I1306" s="9">
        <v>1489376405</v>
      </c>
      <c r="J1306" s="9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100"/>
        <v>39.630000000000003</v>
      </c>
      <c r="P1306" s="17">
        <f t="shared" si="101"/>
        <v>152.41</v>
      </c>
      <c r="Q1306" s="13" t="s">
        <v>8316</v>
      </c>
      <c r="R1306" t="s">
        <v>8318</v>
      </c>
      <c r="S1306" s="18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11" t="s">
        <v>1305</v>
      </c>
      <c r="C1307" s="3" t="s">
        <v>5414</v>
      </c>
      <c r="D1307" s="5">
        <v>30000</v>
      </c>
      <c r="E1307" s="7">
        <v>7793</v>
      </c>
      <c r="F1307" t="s">
        <v>8218</v>
      </c>
      <c r="G1307" t="s">
        <v>8222</v>
      </c>
      <c r="H1307" t="s">
        <v>8244</v>
      </c>
      <c r="I1307" s="9">
        <v>1469122200</v>
      </c>
      <c r="J1307" s="9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100"/>
        <v>25.98</v>
      </c>
      <c r="P1307" s="17">
        <f t="shared" si="101"/>
        <v>90.62</v>
      </c>
      <c r="Q1307" s="13" t="s">
        <v>8316</v>
      </c>
      <c r="R1307" t="s">
        <v>8318</v>
      </c>
      <c r="S1307" s="18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11" t="s">
        <v>1306</v>
      </c>
      <c r="C1308" s="3" t="s">
        <v>5415</v>
      </c>
      <c r="D1308" s="5">
        <v>110000</v>
      </c>
      <c r="E1308" s="7">
        <v>71771</v>
      </c>
      <c r="F1308" t="s">
        <v>8218</v>
      </c>
      <c r="G1308" t="s">
        <v>8222</v>
      </c>
      <c r="H1308" t="s">
        <v>8244</v>
      </c>
      <c r="I1308" s="9">
        <v>1417690734</v>
      </c>
      <c r="J1308" s="9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100"/>
        <v>65.25</v>
      </c>
      <c r="P1308" s="17">
        <f t="shared" si="101"/>
        <v>201.6</v>
      </c>
      <c r="Q1308" s="13" t="s">
        <v>8316</v>
      </c>
      <c r="R1308" t="s">
        <v>8318</v>
      </c>
      <c r="S1308" s="18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11" t="s">
        <v>1307</v>
      </c>
      <c r="C1309" s="3" t="s">
        <v>5416</v>
      </c>
      <c r="D1309" s="5">
        <v>50000</v>
      </c>
      <c r="E1309" s="7">
        <v>5757</v>
      </c>
      <c r="F1309" t="s">
        <v>8218</v>
      </c>
      <c r="G1309" t="s">
        <v>8222</v>
      </c>
      <c r="H1309" t="s">
        <v>8244</v>
      </c>
      <c r="I1309" s="9">
        <v>1455710679</v>
      </c>
      <c r="J1309" s="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100"/>
        <v>11.51</v>
      </c>
      <c r="P1309" s="17">
        <f t="shared" si="101"/>
        <v>127.93</v>
      </c>
      <c r="Q1309" s="13" t="s">
        <v>8316</v>
      </c>
      <c r="R1309" t="s">
        <v>8318</v>
      </c>
      <c r="S1309" s="18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11" t="s">
        <v>1308</v>
      </c>
      <c r="C1310" s="3" t="s">
        <v>5417</v>
      </c>
      <c r="D1310" s="5">
        <v>10000</v>
      </c>
      <c r="E1310" s="7">
        <v>1136</v>
      </c>
      <c r="F1310" t="s">
        <v>8218</v>
      </c>
      <c r="G1310" t="s">
        <v>8222</v>
      </c>
      <c r="H1310" t="s">
        <v>8244</v>
      </c>
      <c r="I1310" s="9">
        <v>1475937812</v>
      </c>
      <c r="J1310" s="9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100"/>
        <v>11.36</v>
      </c>
      <c r="P1310" s="17">
        <f t="shared" si="101"/>
        <v>29.89</v>
      </c>
      <c r="Q1310" s="13" t="s">
        <v>8316</v>
      </c>
      <c r="R1310" t="s">
        <v>8318</v>
      </c>
      <c r="S1310" s="18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11" t="s">
        <v>1309</v>
      </c>
      <c r="C1311" s="3" t="s">
        <v>5418</v>
      </c>
      <c r="D1311" s="5">
        <v>11500</v>
      </c>
      <c r="E1311" s="7">
        <v>12879</v>
      </c>
      <c r="F1311" t="s">
        <v>8218</v>
      </c>
      <c r="G1311" t="s">
        <v>8222</v>
      </c>
      <c r="H1311" t="s">
        <v>8244</v>
      </c>
      <c r="I1311" s="9">
        <v>1444943468</v>
      </c>
      <c r="J1311" s="9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100"/>
        <v>111.99</v>
      </c>
      <c r="P1311" s="17">
        <f t="shared" si="101"/>
        <v>367.97</v>
      </c>
      <c r="Q1311" s="13" t="s">
        <v>8316</v>
      </c>
      <c r="R1311" t="s">
        <v>8318</v>
      </c>
      <c r="S1311" s="18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11" t="s">
        <v>1310</v>
      </c>
      <c r="C1312" s="3" t="s">
        <v>5419</v>
      </c>
      <c r="D1312" s="5">
        <v>20000</v>
      </c>
      <c r="E1312" s="7">
        <v>3100</v>
      </c>
      <c r="F1312" t="s">
        <v>8218</v>
      </c>
      <c r="G1312" t="s">
        <v>8222</v>
      </c>
      <c r="H1312" t="s">
        <v>8244</v>
      </c>
      <c r="I1312" s="9">
        <v>1471622450</v>
      </c>
      <c r="J1312" s="9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100"/>
        <v>15.5</v>
      </c>
      <c r="P1312" s="17">
        <f t="shared" si="101"/>
        <v>129.16999999999999</v>
      </c>
      <c r="Q1312" s="13" t="s">
        <v>8316</v>
      </c>
      <c r="R1312" t="s">
        <v>8318</v>
      </c>
      <c r="S1312" s="18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11" t="s">
        <v>1311</v>
      </c>
      <c r="C1313" s="3" t="s">
        <v>5420</v>
      </c>
      <c r="D1313" s="5">
        <v>250000</v>
      </c>
      <c r="E1313" s="7">
        <v>80070</v>
      </c>
      <c r="F1313" t="s">
        <v>8218</v>
      </c>
      <c r="G1313" t="s">
        <v>8222</v>
      </c>
      <c r="H1313" t="s">
        <v>8244</v>
      </c>
      <c r="I1313" s="9">
        <v>1480536919</v>
      </c>
      <c r="J1313" s="9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100"/>
        <v>32.03</v>
      </c>
      <c r="P1313" s="17">
        <f t="shared" si="101"/>
        <v>800.7</v>
      </c>
      <c r="Q1313" s="13" t="s">
        <v>8316</v>
      </c>
      <c r="R1313" t="s">
        <v>8318</v>
      </c>
      <c r="S1313" s="18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11" t="s">
        <v>1312</v>
      </c>
      <c r="C1314" s="3" t="s">
        <v>5421</v>
      </c>
      <c r="D1314" s="5">
        <v>4600</v>
      </c>
      <c r="E1314" s="7">
        <v>28</v>
      </c>
      <c r="F1314" t="s">
        <v>8218</v>
      </c>
      <c r="G1314" t="s">
        <v>8222</v>
      </c>
      <c r="H1314" t="s">
        <v>8244</v>
      </c>
      <c r="I1314" s="9">
        <v>1429375922</v>
      </c>
      <c r="J1314" s="9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100"/>
        <v>0.61</v>
      </c>
      <c r="P1314" s="17">
        <f t="shared" si="101"/>
        <v>28</v>
      </c>
      <c r="Q1314" s="13" t="s">
        <v>8316</v>
      </c>
      <c r="R1314" t="s">
        <v>8318</v>
      </c>
      <c r="S1314" s="18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11" t="s">
        <v>1313</v>
      </c>
      <c r="C1315" s="3" t="s">
        <v>5422</v>
      </c>
      <c r="D1315" s="5">
        <v>40000</v>
      </c>
      <c r="E1315" s="7">
        <v>12446</v>
      </c>
      <c r="F1315" t="s">
        <v>8218</v>
      </c>
      <c r="G1315" t="s">
        <v>8222</v>
      </c>
      <c r="H1315" t="s">
        <v>8244</v>
      </c>
      <c r="I1315" s="9">
        <v>1457024514</v>
      </c>
      <c r="J1315" s="9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100"/>
        <v>31.12</v>
      </c>
      <c r="P1315" s="17">
        <f t="shared" si="101"/>
        <v>102.02</v>
      </c>
      <c r="Q1315" s="13" t="s">
        <v>8316</v>
      </c>
      <c r="R1315" t="s">
        <v>8318</v>
      </c>
      <c r="S1315" s="18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11" t="s">
        <v>1314</v>
      </c>
      <c r="C1316" s="3" t="s">
        <v>5423</v>
      </c>
      <c r="D1316" s="5">
        <v>180000</v>
      </c>
      <c r="E1316" s="7">
        <v>2028</v>
      </c>
      <c r="F1316" t="s">
        <v>8218</v>
      </c>
      <c r="G1316" t="s">
        <v>8222</v>
      </c>
      <c r="H1316" t="s">
        <v>8244</v>
      </c>
      <c r="I1316" s="9">
        <v>1477065860</v>
      </c>
      <c r="J1316" s="9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100"/>
        <v>1.1299999999999999</v>
      </c>
      <c r="P1316" s="17">
        <f t="shared" si="101"/>
        <v>184.36</v>
      </c>
      <c r="Q1316" s="13" t="s">
        <v>8316</v>
      </c>
      <c r="R1316" t="s">
        <v>8318</v>
      </c>
      <c r="S1316" s="18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11" t="s">
        <v>1315</v>
      </c>
      <c r="C1317" s="3" t="s">
        <v>5424</v>
      </c>
      <c r="D1317" s="5">
        <v>100000</v>
      </c>
      <c r="E1317" s="7">
        <v>40404</v>
      </c>
      <c r="F1317" t="s">
        <v>8218</v>
      </c>
      <c r="G1317" t="s">
        <v>8222</v>
      </c>
      <c r="H1317" t="s">
        <v>8244</v>
      </c>
      <c r="I1317" s="9">
        <v>1446771600</v>
      </c>
      <c r="J1317" s="9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100"/>
        <v>40.4</v>
      </c>
      <c r="P1317" s="17">
        <f t="shared" si="101"/>
        <v>162.91999999999999</v>
      </c>
      <c r="Q1317" s="13" t="s">
        <v>8316</v>
      </c>
      <c r="R1317" t="s">
        <v>8318</v>
      </c>
      <c r="S1317" s="18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11" t="s">
        <v>1316</v>
      </c>
      <c r="C1318" s="3" t="s">
        <v>5425</v>
      </c>
      <c r="D1318" s="5">
        <v>75000</v>
      </c>
      <c r="E1318" s="7">
        <v>1</v>
      </c>
      <c r="F1318" t="s">
        <v>8218</v>
      </c>
      <c r="G1318" t="s">
        <v>8222</v>
      </c>
      <c r="H1318" t="s">
        <v>8244</v>
      </c>
      <c r="I1318" s="9">
        <v>1456700709</v>
      </c>
      <c r="J1318" s="9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100"/>
        <v>0</v>
      </c>
      <c r="P1318" s="17">
        <f t="shared" si="101"/>
        <v>1</v>
      </c>
      <c r="Q1318" s="13" t="s">
        <v>8316</v>
      </c>
      <c r="R1318" t="s">
        <v>8318</v>
      </c>
      <c r="S1318" s="18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11" t="s">
        <v>1317</v>
      </c>
      <c r="C1319" s="3" t="s">
        <v>5426</v>
      </c>
      <c r="D1319" s="5">
        <v>200000</v>
      </c>
      <c r="E1319" s="7">
        <v>11467</v>
      </c>
      <c r="F1319" t="s">
        <v>8218</v>
      </c>
      <c r="G1319" t="s">
        <v>8230</v>
      </c>
      <c r="H1319" t="s">
        <v>8251</v>
      </c>
      <c r="I1319" s="9">
        <v>1469109600</v>
      </c>
      <c r="J1319" s="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100"/>
        <v>5.73</v>
      </c>
      <c r="P1319" s="17">
        <f t="shared" si="101"/>
        <v>603.53</v>
      </c>
      <c r="Q1319" s="13" t="s">
        <v>8316</v>
      </c>
      <c r="R1319" t="s">
        <v>8318</v>
      </c>
      <c r="S1319" s="18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11" t="s">
        <v>1318</v>
      </c>
      <c r="C1320" s="3" t="s">
        <v>5427</v>
      </c>
      <c r="D1320" s="5">
        <v>40000</v>
      </c>
      <c r="E1320" s="7">
        <v>6130</v>
      </c>
      <c r="F1320" t="s">
        <v>8218</v>
      </c>
      <c r="G1320" t="s">
        <v>8222</v>
      </c>
      <c r="H1320" t="s">
        <v>8244</v>
      </c>
      <c r="I1320" s="9">
        <v>1420938172</v>
      </c>
      <c r="J1320" s="9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100"/>
        <v>15.33</v>
      </c>
      <c r="P1320" s="17">
        <f t="shared" si="101"/>
        <v>45.41</v>
      </c>
      <c r="Q1320" s="13" t="s">
        <v>8316</v>
      </c>
      <c r="R1320" t="s">
        <v>8318</v>
      </c>
      <c r="S1320" s="18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11" t="s">
        <v>1319</v>
      </c>
      <c r="C1321" s="3" t="s">
        <v>5428</v>
      </c>
      <c r="D1321" s="5">
        <v>5800</v>
      </c>
      <c r="E1321" s="7">
        <v>876</v>
      </c>
      <c r="F1321" t="s">
        <v>8218</v>
      </c>
      <c r="G1321" t="s">
        <v>8223</v>
      </c>
      <c r="H1321" t="s">
        <v>8245</v>
      </c>
      <c r="I1321" s="9">
        <v>1405094400</v>
      </c>
      <c r="J1321" s="9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100"/>
        <v>15.1</v>
      </c>
      <c r="P1321" s="17">
        <f t="shared" si="101"/>
        <v>97.33</v>
      </c>
      <c r="Q1321" s="13" t="s">
        <v>8316</v>
      </c>
      <c r="R1321" t="s">
        <v>8318</v>
      </c>
      <c r="S1321" s="18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11" t="s">
        <v>1320</v>
      </c>
      <c r="C1322" s="3" t="s">
        <v>5429</v>
      </c>
      <c r="D1322" s="5">
        <v>100000</v>
      </c>
      <c r="E1322" s="7">
        <v>503</v>
      </c>
      <c r="F1322" t="s">
        <v>8218</v>
      </c>
      <c r="G1322" t="s">
        <v>8231</v>
      </c>
      <c r="H1322" t="s">
        <v>8247</v>
      </c>
      <c r="I1322" s="9">
        <v>1483138800</v>
      </c>
      <c r="J1322" s="9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100"/>
        <v>0.5</v>
      </c>
      <c r="P1322" s="17">
        <f t="shared" si="101"/>
        <v>167.67</v>
      </c>
      <c r="Q1322" s="13" t="s">
        <v>8316</v>
      </c>
      <c r="R1322" t="s">
        <v>8318</v>
      </c>
      <c r="S1322" s="18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11" t="s">
        <v>1321</v>
      </c>
      <c r="C1323" s="3" t="s">
        <v>5430</v>
      </c>
      <c r="D1323" s="5">
        <v>462000</v>
      </c>
      <c r="E1323" s="7">
        <v>6019</v>
      </c>
      <c r="F1323" t="s">
        <v>8218</v>
      </c>
      <c r="G1323" t="s">
        <v>8233</v>
      </c>
      <c r="H1323" t="s">
        <v>8253</v>
      </c>
      <c r="I1323" s="9">
        <v>1482515937</v>
      </c>
      <c r="J1323" s="9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100"/>
        <v>1.3</v>
      </c>
      <c r="P1323" s="17">
        <f t="shared" si="101"/>
        <v>859.86</v>
      </c>
      <c r="Q1323" s="13" t="s">
        <v>8316</v>
      </c>
      <c r="R1323" t="s">
        <v>8318</v>
      </c>
      <c r="S1323" s="18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11" t="s">
        <v>1322</v>
      </c>
      <c r="C1324" s="3" t="s">
        <v>5431</v>
      </c>
      <c r="D1324" s="5">
        <v>35000</v>
      </c>
      <c r="E1324" s="7">
        <v>106</v>
      </c>
      <c r="F1324" t="s">
        <v>8218</v>
      </c>
      <c r="G1324" t="s">
        <v>8223</v>
      </c>
      <c r="H1324" t="s">
        <v>8245</v>
      </c>
      <c r="I1324" s="9">
        <v>1432223125</v>
      </c>
      <c r="J1324" s="9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100"/>
        <v>0.3</v>
      </c>
      <c r="P1324" s="17">
        <f t="shared" si="101"/>
        <v>26.5</v>
      </c>
      <c r="Q1324" s="13" t="s">
        <v>8316</v>
      </c>
      <c r="R1324" t="s">
        <v>8318</v>
      </c>
      <c r="S1324" s="18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11" t="s">
        <v>1323</v>
      </c>
      <c r="C1325" s="3" t="s">
        <v>5432</v>
      </c>
      <c r="D1325" s="5">
        <v>15000</v>
      </c>
      <c r="E1325" s="7">
        <v>1332</v>
      </c>
      <c r="F1325" t="s">
        <v>8218</v>
      </c>
      <c r="G1325" t="s">
        <v>8222</v>
      </c>
      <c r="H1325" t="s">
        <v>8244</v>
      </c>
      <c r="I1325" s="9">
        <v>1461653700</v>
      </c>
      <c r="J1325" s="9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100"/>
        <v>8.8800000000000008</v>
      </c>
      <c r="P1325" s="17">
        <f t="shared" si="101"/>
        <v>30.27</v>
      </c>
      <c r="Q1325" s="13" t="s">
        <v>8316</v>
      </c>
      <c r="R1325" t="s">
        <v>8318</v>
      </c>
      <c r="S1325" s="18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11" t="s">
        <v>1324</v>
      </c>
      <c r="C1326" s="3" t="s">
        <v>5433</v>
      </c>
      <c r="D1326" s="5">
        <v>50000</v>
      </c>
      <c r="E1326" s="7">
        <v>4920</v>
      </c>
      <c r="F1326" t="s">
        <v>8218</v>
      </c>
      <c r="G1326" t="s">
        <v>8222</v>
      </c>
      <c r="H1326" t="s">
        <v>8244</v>
      </c>
      <c r="I1326" s="9">
        <v>1476371552</v>
      </c>
      <c r="J1326" s="9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100"/>
        <v>9.84</v>
      </c>
      <c r="P1326" s="17">
        <f t="shared" si="101"/>
        <v>54.67</v>
      </c>
      <c r="Q1326" s="13" t="s">
        <v>8316</v>
      </c>
      <c r="R1326" t="s">
        <v>8318</v>
      </c>
      <c r="S1326" s="18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11" t="s">
        <v>1325</v>
      </c>
      <c r="C1327" s="3" t="s">
        <v>5434</v>
      </c>
      <c r="D1327" s="5">
        <v>20000</v>
      </c>
      <c r="E1327" s="7">
        <v>486</v>
      </c>
      <c r="F1327" t="s">
        <v>8218</v>
      </c>
      <c r="G1327" t="s">
        <v>8222</v>
      </c>
      <c r="H1327" t="s">
        <v>8244</v>
      </c>
      <c r="I1327" s="9">
        <v>1483063435</v>
      </c>
      <c r="J1327" s="9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100"/>
        <v>2.4300000000000002</v>
      </c>
      <c r="P1327" s="17">
        <f t="shared" si="101"/>
        <v>60.75</v>
      </c>
      <c r="Q1327" s="13" t="s">
        <v>8316</v>
      </c>
      <c r="R1327" t="s">
        <v>8318</v>
      </c>
      <c r="S1327" s="18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11" t="s">
        <v>1326</v>
      </c>
      <c r="C1328" s="3" t="s">
        <v>5435</v>
      </c>
      <c r="D1328" s="5">
        <v>100000</v>
      </c>
      <c r="E1328" s="7">
        <v>1130</v>
      </c>
      <c r="F1328" t="s">
        <v>8218</v>
      </c>
      <c r="G1328" t="s">
        <v>8222</v>
      </c>
      <c r="H1328" t="s">
        <v>8244</v>
      </c>
      <c r="I1328" s="9">
        <v>1421348428</v>
      </c>
      <c r="J1328" s="9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100"/>
        <v>1.1299999999999999</v>
      </c>
      <c r="P1328" s="17">
        <f t="shared" si="101"/>
        <v>102.73</v>
      </c>
      <c r="Q1328" s="13" t="s">
        <v>8316</v>
      </c>
      <c r="R1328" t="s">
        <v>8318</v>
      </c>
      <c r="S1328" s="18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11" t="s">
        <v>1327</v>
      </c>
      <c r="C1329" s="3" t="s">
        <v>5436</v>
      </c>
      <c r="D1329" s="5">
        <v>48000</v>
      </c>
      <c r="E1329" s="7">
        <v>1705</v>
      </c>
      <c r="F1329" t="s">
        <v>8218</v>
      </c>
      <c r="G1329" t="s">
        <v>8222</v>
      </c>
      <c r="H1329" t="s">
        <v>8244</v>
      </c>
      <c r="I1329" s="9">
        <v>1432916235</v>
      </c>
      <c r="J1329" s="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100"/>
        <v>3.55</v>
      </c>
      <c r="P1329" s="17">
        <f t="shared" si="101"/>
        <v>41.59</v>
      </c>
      <c r="Q1329" s="13" t="s">
        <v>8316</v>
      </c>
      <c r="R1329" t="s">
        <v>8318</v>
      </c>
      <c r="S1329" s="18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11" t="s">
        <v>1328</v>
      </c>
      <c r="C1330" s="3" t="s">
        <v>5437</v>
      </c>
      <c r="D1330" s="5">
        <v>75000</v>
      </c>
      <c r="E1330" s="7">
        <v>1748</v>
      </c>
      <c r="F1330" t="s">
        <v>8218</v>
      </c>
      <c r="G1330" t="s">
        <v>8222</v>
      </c>
      <c r="H1330" t="s">
        <v>8244</v>
      </c>
      <c r="I1330" s="9">
        <v>1476458734</v>
      </c>
      <c r="J1330" s="9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100"/>
        <v>2.33</v>
      </c>
      <c r="P1330" s="17">
        <f t="shared" si="101"/>
        <v>116.53</v>
      </c>
      <c r="Q1330" s="13" t="s">
        <v>8316</v>
      </c>
      <c r="R1330" t="s">
        <v>8318</v>
      </c>
      <c r="S1330" s="18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11" t="s">
        <v>1329</v>
      </c>
      <c r="C1331" s="3" t="s">
        <v>5438</v>
      </c>
      <c r="D1331" s="5">
        <v>50000</v>
      </c>
      <c r="E1331" s="7">
        <v>408</v>
      </c>
      <c r="F1331" t="s">
        <v>8218</v>
      </c>
      <c r="G1331" t="s">
        <v>8222</v>
      </c>
      <c r="H1331" t="s">
        <v>8244</v>
      </c>
      <c r="I1331" s="9">
        <v>1417501145</v>
      </c>
      <c r="J1331" s="9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100"/>
        <v>0.82</v>
      </c>
      <c r="P1331" s="17">
        <f t="shared" si="101"/>
        <v>45.33</v>
      </c>
      <c r="Q1331" s="13" t="s">
        <v>8316</v>
      </c>
      <c r="R1331" t="s">
        <v>8318</v>
      </c>
      <c r="S1331" s="18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11" t="s">
        <v>1330</v>
      </c>
      <c r="C1332" s="3" t="s">
        <v>5439</v>
      </c>
      <c r="D1332" s="5">
        <v>35000</v>
      </c>
      <c r="E1332" s="7">
        <v>7873</v>
      </c>
      <c r="F1332" t="s">
        <v>8218</v>
      </c>
      <c r="G1332" t="s">
        <v>8222</v>
      </c>
      <c r="H1332" t="s">
        <v>8244</v>
      </c>
      <c r="I1332" s="9">
        <v>1467432000</v>
      </c>
      <c r="J1332" s="9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100"/>
        <v>22.49</v>
      </c>
      <c r="P1332" s="17">
        <f t="shared" si="101"/>
        <v>157.46</v>
      </c>
      <c r="Q1332" s="13" t="s">
        <v>8316</v>
      </c>
      <c r="R1332" t="s">
        <v>8318</v>
      </c>
      <c r="S1332" s="18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11" t="s">
        <v>1331</v>
      </c>
      <c r="C1333" s="3" t="s">
        <v>5440</v>
      </c>
      <c r="D1333" s="5">
        <v>250000</v>
      </c>
      <c r="E1333" s="7">
        <v>3417</v>
      </c>
      <c r="F1333" t="s">
        <v>8218</v>
      </c>
      <c r="G1333" t="s">
        <v>8222</v>
      </c>
      <c r="H1333" t="s">
        <v>8244</v>
      </c>
      <c r="I1333" s="9">
        <v>1471435554</v>
      </c>
      <c r="J1333" s="9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100"/>
        <v>1.37</v>
      </c>
      <c r="P1333" s="17">
        <f t="shared" si="101"/>
        <v>100.5</v>
      </c>
      <c r="Q1333" s="13" t="s">
        <v>8316</v>
      </c>
      <c r="R1333" t="s">
        <v>8318</v>
      </c>
      <c r="S1333" s="18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11" t="s">
        <v>1332</v>
      </c>
      <c r="C1334" s="3" t="s">
        <v>5441</v>
      </c>
      <c r="D1334" s="5">
        <v>10115</v>
      </c>
      <c r="E1334" s="7">
        <v>0</v>
      </c>
      <c r="F1334" t="s">
        <v>8218</v>
      </c>
      <c r="G1334" t="s">
        <v>8238</v>
      </c>
      <c r="H1334" t="s">
        <v>8255</v>
      </c>
      <c r="I1334" s="9">
        <v>1485480408</v>
      </c>
      <c r="J1334" s="9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100"/>
        <v>0</v>
      </c>
      <c r="P1334" s="17" t="str">
        <f t="shared" si="101"/>
        <v>N/A</v>
      </c>
      <c r="Q1334" s="13" t="s">
        <v>8316</v>
      </c>
      <c r="R1334" t="s">
        <v>8318</v>
      </c>
      <c r="S1334" s="18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11" t="s">
        <v>1333</v>
      </c>
      <c r="C1335" s="3" t="s">
        <v>5442</v>
      </c>
      <c r="D1335" s="5">
        <v>2500</v>
      </c>
      <c r="E1335" s="7">
        <v>0</v>
      </c>
      <c r="F1335" t="s">
        <v>8218</v>
      </c>
      <c r="G1335" t="s">
        <v>8224</v>
      </c>
      <c r="H1335" t="s">
        <v>8246</v>
      </c>
      <c r="I1335" s="9">
        <v>1405478025</v>
      </c>
      <c r="J1335" s="9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100"/>
        <v>0</v>
      </c>
      <c r="P1335" s="17" t="str">
        <f t="shared" si="101"/>
        <v>N/A</v>
      </c>
      <c r="Q1335" s="13" t="s">
        <v>8316</v>
      </c>
      <c r="R1335" t="s">
        <v>8318</v>
      </c>
      <c r="S1335" s="18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11" t="s">
        <v>1334</v>
      </c>
      <c r="C1336" s="3" t="s">
        <v>5443</v>
      </c>
      <c r="D1336" s="5">
        <v>133000</v>
      </c>
      <c r="E1336" s="7">
        <v>14303</v>
      </c>
      <c r="F1336" t="s">
        <v>8218</v>
      </c>
      <c r="G1336" t="s">
        <v>8222</v>
      </c>
      <c r="H1336" t="s">
        <v>8244</v>
      </c>
      <c r="I1336" s="9">
        <v>1457721287</v>
      </c>
      <c r="J1336" s="9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100"/>
        <v>10.75</v>
      </c>
      <c r="P1336" s="17">
        <f t="shared" si="101"/>
        <v>51.82</v>
      </c>
      <c r="Q1336" s="13" t="s">
        <v>8316</v>
      </c>
      <c r="R1336" t="s">
        <v>8318</v>
      </c>
      <c r="S1336" s="18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11" t="s">
        <v>1335</v>
      </c>
      <c r="C1337" s="3" t="s">
        <v>5444</v>
      </c>
      <c r="D1337" s="5">
        <v>25000</v>
      </c>
      <c r="E1337" s="7">
        <v>4940</v>
      </c>
      <c r="F1337" t="s">
        <v>8218</v>
      </c>
      <c r="G1337" t="s">
        <v>8222</v>
      </c>
      <c r="H1337" t="s">
        <v>8244</v>
      </c>
      <c r="I1337" s="9">
        <v>1449354502</v>
      </c>
      <c r="J1337" s="9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100"/>
        <v>19.760000000000002</v>
      </c>
      <c r="P1337" s="17">
        <f t="shared" si="101"/>
        <v>308.75</v>
      </c>
      <c r="Q1337" s="13" t="s">
        <v>8316</v>
      </c>
      <c r="R1337" t="s">
        <v>8318</v>
      </c>
      <c r="S1337" s="18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11" t="s">
        <v>1336</v>
      </c>
      <c r="C1338" s="3" t="s">
        <v>5445</v>
      </c>
      <c r="D1338" s="5">
        <v>100000</v>
      </c>
      <c r="E1338" s="7">
        <v>84947</v>
      </c>
      <c r="F1338" t="s">
        <v>8218</v>
      </c>
      <c r="G1338" t="s">
        <v>8222</v>
      </c>
      <c r="H1338" t="s">
        <v>8244</v>
      </c>
      <c r="I1338" s="9">
        <v>1418849028</v>
      </c>
      <c r="J1338" s="9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100"/>
        <v>84.95</v>
      </c>
      <c r="P1338" s="17">
        <f t="shared" si="101"/>
        <v>379.23</v>
      </c>
      <c r="Q1338" s="13" t="s">
        <v>8316</v>
      </c>
      <c r="R1338" t="s">
        <v>8318</v>
      </c>
      <c r="S1338" s="18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11" t="s">
        <v>1337</v>
      </c>
      <c r="C1339" s="3" t="s">
        <v>5446</v>
      </c>
      <c r="D1339" s="5">
        <v>50000</v>
      </c>
      <c r="E1339" s="7">
        <v>24691</v>
      </c>
      <c r="F1339" t="s">
        <v>8218</v>
      </c>
      <c r="G1339" t="s">
        <v>8222</v>
      </c>
      <c r="H1339" t="s">
        <v>8244</v>
      </c>
      <c r="I1339" s="9">
        <v>1488549079</v>
      </c>
      <c r="J1339" s="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100"/>
        <v>49.38</v>
      </c>
      <c r="P1339" s="17">
        <f t="shared" si="101"/>
        <v>176.36</v>
      </c>
      <c r="Q1339" s="13" t="s">
        <v>8316</v>
      </c>
      <c r="R1339" t="s">
        <v>8318</v>
      </c>
      <c r="S1339" s="18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11" t="s">
        <v>1338</v>
      </c>
      <c r="C1340" s="3" t="s">
        <v>5447</v>
      </c>
      <c r="D1340" s="5">
        <v>30000</v>
      </c>
      <c r="E1340" s="7">
        <v>991</v>
      </c>
      <c r="F1340" t="s">
        <v>8218</v>
      </c>
      <c r="G1340" t="s">
        <v>8222</v>
      </c>
      <c r="H1340" t="s">
        <v>8244</v>
      </c>
      <c r="I1340" s="9">
        <v>1438543033</v>
      </c>
      <c r="J1340" s="9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100"/>
        <v>3.3</v>
      </c>
      <c r="P1340" s="17">
        <f t="shared" si="101"/>
        <v>66.069999999999993</v>
      </c>
      <c r="Q1340" s="13" t="s">
        <v>8316</v>
      </c>
      <c r="R1340" t="s">
        <v>8318</v>
      </c>
      <c r="S1340" s="18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11" t="s">
        <v>1339</v>
      </c>
      <c r="C1341" s="3" t="s">
        <v>5448</v>
      </c>
      <c r="D1341" s="5">
        <v>50000</v>
      </c>
      <c r="E1341" s="7">
        <v>3317</v>
      </c>
      <c r="F1341" t="s">
        <v>8218</v>
      </c>
      <c r="G1341" t="s">
        <v>8222</v>
      </c>
      <c r="H1341" t="s">
        <v>8244</v>
      </c>
      <c r="I1341" s="9">
        <v>1418056315</v>
      </c>
      <c r="J1341" s="9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100"/>
        <v>6.63</v>
      </c>
      <c r="P1341" s="17">
        <f t="shared" si="101"/>
        <v>89.65</v>
      </c>
      <c r="Q1341" s="13" t="s">
        <v>8316</v>
      </c>
      <c r="R1341" t="s">
        <v>8318</v>
      </c>
      <c r="S1341" s="18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11" t="s">
        <v>1340</v>
      </c>
      <c r="C1342" s="3" t="s">
        <v>5449</v>
      </c>
      <c r="D1342" s="5">
        <v>1680</v>
      </c>
      <c r="E1342" s="7">
        <v>0</v>
      </c>
      <c r="F1342" t="s">
        <v>8218</v>
      </c>
      <c r="G1342" t="s">
        <v>8222</v>
      </c>
      <c r="H1342" t="s">
        <v>8244</v>
      </c>
      <c r="I1342" s="9">
        <v>1408112253</v>
      </c>
      <c r="J1342" s="9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100"/>
        <v>0</v>
      </c>
      <c r="P1342" s="17" t="str">
        <f t="shared" si="101"/>
        <v>N/A</v>
      </c>
      <c r="Q1342" s="13" t="s">
        <v>8316</v>
      </c>
      <c r="R1342" t="s">
        <v>8318</v>
      </c>
      <c r="S1342" s="18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11" t="s">
        <v>1341</v>
      </c>
      <c r="C1343" s="3" t="s">
        <v>5450</v>
      </c>
      <c r="D1343" s="5">
        <v>25000</v>
      </c>
      <c r="E1343" s="7">
        <v>17590</v>
      </c>
      <c r="F1343" t="s">
        <v>8218</v>
      </c>
      <c r="G1343" t="s">
        <v>8223</v>
      </c>
      <c r="H1343" t="s">
        <v>8245</v>
      </c>
      <c r="I1343" s="9">
        <v>1475333917</v>
      </c>
      <c r="J1343" s="9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100"/>
        <v>70.36</v>
      </c>
      <c r="P1343" s="17">
        <f t="shared" si="101"/>
        <v>382.39</v>
      </c>
      <c r="Q1343" s="13" t="s">
        <v>8316</v>
      </c>
      <c r="R1343" t="s">
        <v>8318</v>
      </c>
      <c r="S1343" s="18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11" t="s">
        <v>1342</v>
      </c>
      <c r="C1344" s="3" t="s">
        <v>5451</v>
      </c>
      <c r="D1344" s="5">
        <v>50000</v>
      </c>
      <c r="E1344" s="7">
        <v>100</v>
      </c>
      <c r="F1344" t="s">
        <v>8218</v>
      </c>
      <c r="G1344" t="s">
        <v>8222</v>
      </c>
      <c r="H1344" t="s">
        <v>8244</v>
      </c>
      <c r="I1344" s="9">
        <v>1437161739</v>
      </c>
      <c r="J1344" s="9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100"/>
        <v>0.2</v>
      </c>
      <c r="P1344" s="17">
        <f t="shared" si="101"/>
        <v>100</v>
      </c>
      <c r="Q1344" s="13" t="s">
        <v>8316</v>
      </c>
      <c r="R1344" t="s">
        <v>8318</v>
      </c>
      <c r="S1344" s="18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11" t="s">
        <v>1343</v>
      </c>
      <c r="C1345" s="3" t="s">
        <v>5452</v>
      </c>
      <c r="D1345" s="5">
        <v>50000</v>
      </c>
      <c r="E1345" s="7">
        <v>51149</v>
      </c>
      <c r="F1345" t="s">
        <v>8218</v>
      </c>
      <c r="G1345" t="s">
        <v>8222</v>
      </c>
      <c r="H1345" t="s">
        <v>8244</v>
      </c>
      <c r="I1345" s="9">
        <v>1471579140</v>
      </c>
      <c r="J1345" s="9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100"/>
        <v>102.3</v>
      </c>
      <c r="P1345" s="17">
        <f t="shared" si="101"/>
        <v>158.36000000000001</v>
      </c>
      <c r="Q1345" s="13" t="s">
        <v>8316</v>
      </c>
      <c r="R1345" t="s">
        <v>8318</v>
      </c>
      <c r="S1345" s="18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11" t="s">
        <v>1344</v>
      </c>
      <c r="C1346" s="3" t="s">
        <v>5453</v>
      </c>
      <c r="D1346" s="5">
        <v>1500</v>
      </c>
      <c r="E1346" s="7">
        <v>5666</v>
      </c>
      <c r="F1346" t="s">
        <v>8217</v>
      </c>
      <c r="G1346" t="s">
        <v>8227</v>
      </c>
      <c r="H1346" t="s">
        <v>8249</v>
      </c>
      <c r="I1346" s="9">
        <v>1467313039</v>
      </c>
      <c r="J1346" s="9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si="100"/>
        <v>377.73</v>
      </c>
      <c r="P1346" s="17">
        <f t="shared" si="101"/>
        <v>40.76</v>
      </c>
      <c r="Q1346" s="13" t="s">
        <v>8319</v>
      </c>
      <c r="R1346" t="s">
        <v>8320</v>
      </c>
      <c r="S1346" s="18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11" t="s">
        <v>1345</v>
      </c>
      <c r="C1347" s="3" t="s">
        <v>5454</v>
      </c>
      <c r="D1347" s="5">
        <v>300</v>
      </c>
      <c r="E1347" s="7">
        <v>375</v>
      </c>
      <c r="F1347" t="s">
        <v>8217</v>
      </c>
      <c r="G1347" t="s">
        <v>8222</v>
      </c>
      <c r="H1347" t="s">
        <v>8244</v>
      </c>
      <c r="I1347" s="9">
        <v>1405366359</v>
      </c>
      <c r="J1347" s="9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ref="O1347:O1410" si="105">IFERROR(ROUND(E1347/D1347*100,2),0)</f>
        <v>125</v>
      </c>
      <c r="P1347" s="17">
        <f t="shared" ref="P1347:P1410" si="106">IFERROR(ROUND(E1347/L1347,2),"N/A")</f>
        <v>53.57</v>
      </c>
      <c r="Q1347" s="13" t="s">
        <v>8319</v>
      </c>
      <c r="R1347" t="s">
        <v>8320</v>
      </c>
      <c r="S1347" s="18">
        <f t="shared" ref="S1347:S1410" si="107">(((J1347/60)/60)/24)+DATE(1970,1,1)</f>
        <v>41799.814340277779</v>
      </c>
      <c r="T1347" s="1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11" t="s">
        <v>1346</v>
      </c>
      <c r="C1348" s="3" t="s">
        <v>5455</v>
      </c>
      <c r="D1348" s="5">
        <v>4900</v>
      </c>
      <c r="E1348" s="7">
        <v>7219</v>
      </c>
      <c r="F1348" t="s">
        <v>8217</v>
      </c>
      <c r="G1348" t="s">
        <v>8222</v>
      </c>
      <c r="H1348" t="s">
        <v>8244</v>
      </c>
      <c r="I1348" s="9">
        <v>1372297751</v>
      </c>
      <c r="J1348" s="9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105"/>
        <v>147.33000000000001</v>
      </c>
      <c r="P1348" s="17">
        <f t="shared" si="106"/>
        <v>48.45</v>
      </c>
      <c r="Q1348" s="13" t="s">
        <v>8319</v>
      </c>
      <c r="R1348" t="s">
        <v>8320</v>
      </c>
      <c r="S1348" s="18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11" t="s">
        <v>1347</v>
      </c>
      <c r="C1349" s="3" t="s">
        <v>5456</v>
      </c>
      <c r="D1349" s="5">
        <v>2500</v>
      </c>
      <c r="E1349" s="7">
        <v>2555</v>
      </c>
      <c r="F1349" t="s">
        <v>8217</v>
      </c>
      <c r="G1349" t="s">
        <v>8222</v>
      </c>
      <c r="H1349" t="s">
        <v>8244</v>
      </c>
      <c r="I1349" s="9">
        <v>1425741525</v>
      </c>
      <c r="J1349" s="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105"/>
        <v>102.2</v>
      </c>
      <c r="P1349" s="17">
        <f t="shared" si="106"/>
        <v>82.42</v>
      </c>
      <c r="Q1349" s="13" t="s">
        <v>8319</v>
      </c>
      <c r="R1349" t="s">
        <v>8320</v>
      </c>
      <c r="S1349" s="18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11" t="s">
        <v>1348</v>
      </c>
      <c r="C1350" s="3" t="s">
        <v>5457</v>
      </c>
      <c r="D1350" s="5">
        <v>5875</v>
      </c>
      <c r="E1350" s="7">
        <v>5985</v>
      </c>
      <c r="F1350" t="s">
        <v>8217</v>
      </c>
      <c r="G1350" t="s">
        <v>8222</v>
      </c>
      <c r="H1350" t="s">
        <v>8244</v>
      </c>
      <c r="I1350" s="9">
        <v>1418904533</v>
      </c>
      <c r="J1350" s="9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105"/>
        <v>101.87</v>
      </c>
      <c r="P1350" s="17">
        <f t="shared" si="106"/>
        <v>230.19</v>
      </c>
      <c r="Q1350" s="13" t="s">
        <v>8319</v>
      </c>
      <c r="R1350" t="s">
        <v>8320</v>
      </c>
      <c r="S1350" s="18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11" t="s">
        <v>1349</v>
      </c>
      <c r="C1351" s="3" t="s">
        <v>5458</v>
      </c>
      <c r="D1351" s="5">
        <v>5000</v>
      </c>
      <c r="E1351" s="7">
        <v>10210</v>
      </c>
      <c r="F1351" t="s">
        <v>8217</v>
      </c>
      <c r="G1351" t="s">
        <v>8227</v>
      </c>
      <c r="H1351" t="s">
        <v>8249</v>
      </c>
      <c r="I1351" s="9">
        <v>1450249140</v>
      </c>
      <c r="J1351" s="9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105"/>
        <v>204.2</v>
      </c>
      <c r="P1351" s="17">
        <f t="shared" si="106"/>
        <v>59.36</v>
      </c>
      <c r="Q1351" s="13" t="s">
        <v>8319</v>
      </c>
      <c r="R1351" t="s">
        <v>8320</v>
      </c>
      <c r="S1351" s="18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11" t="s">
        <v>1350</v>
      </c>
      <c r="C1352" s="3" t="s">
        <v>5459</v>
      </c>
      <c r="D1352" s="5">
        <v>5000</v>
      </c>
      <c r="E1352" s="7">
        <v>5202.5</v>
      </c>
      <c r="F1352" t="s">
        <v>8217</v>
      </c>
      <c r="G1352" t="s">
        <v>8222</v>
      </c>
      <c r="H1352" t="s">
        <v>8244</v>
      </c>
      <c r="I1352" s="9">
        <v>1451089134</v>
      </c>
      <c r="J1352" s="9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105"/>
        <v>104.05</v>
      </c>
      <c r="P1352" s="17">
        <f t="shared" si="106"/>
        <v>66.7</v>
      </c>
      <c r="Q1352" s="13" t="s">
        <v>8319</v>
      </c>
      <c r="R1352" t="s">
        <v>8320</v>
      </c>
      <c r="S1352" s="18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11" t="s">
        <v>1351</v>
      </c>
      <c r="C1353" s="3" t="s">
        <v>5460</v>
      </c>
      <c r="D1353" s="5">
        <v>20000</v>
      </c>
      <c r="E1353" s="7">
        <v>20253</v>
      </c>
      <c r="F1353" t="s">
        <v>8217</v>
      </c>
      <c r="G1353" t="s">
        <v>8222</v>
      </c>
      <c r="H1353" t="s">
        <v>8244</v>
      </c>
      <c r="I1353" s="9">
        <v>1455299144</v>
      </c>
      <c r="J1353" s="9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105"/>
        <v>101.27</v>
      </c>
      <c r="P1353" s="17">
        <f t="shared" si="106"/>
        <v>168.78</v>
      </c>
      <c r="Q1353" s="13" t="s">
        <v>8319</v>
      </c>
      <c r="R1353" t="s">
        <v>8320</v>
      </c>
      <c r="S1353" s="18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11" t="s">
        <v>1352</v>
      </c>
      <c r="C1354" s="3" t="s">
        <v>5461</v>
      </c>
      <c r="D1354" s="5">
        <v>10000</v>
      </c>
      <c r="E1354" s="7">
        <v>13614</v>
      </c>
      <c r="F1354" t="s">
        <v>8217</v>
      </c>
      <c r="G1354" t="s">
        <v>8222</v>
      </c>
      <c r="H1354" t="s">
        <v>8244</v>
      </c>
      <c r="I1354" s="9">
        <v>1441425540</v>
      </c>
      <c r="J1354" s="9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105"/>
        <v>136.13999999999999</v>
      </c>
      <c r="P1354" s="17">
        <f t="shared" si="106"/>
        <v>59.97</v>
      </c>
      <c r="Q1354" s="13" t="s">
        <v>8319</v>
      </c>
      <c r="R1354" t="s">
        <v>8320</v>
      </c>
      <c r="S1354" s="18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11" t="s">
        <v>1353</v>
      </c>
      <c r="C1355" s="3" t="s">
        <v>5462</v>
      </c>
      <c r="D1355" s="5">
        <v>1000</v>
      </c>
      <c r="E1355" s="7">
        <v>1336</v>
      </c>
      <c r="F1355" t="s">
        <v>8217</v>
      </c>
      <c r="G1355" t="s">
        <v>8222</v>
      </c>
      <c r="H1355" t="s">
        <v>8244</v>
      </c>
      <c r="I1355" s="9">
        <v>1362960000</v>
      </c>
      <c r="J1355" s="9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105"/>
        <v>133.6</v>
      </c>
      <c r="P1355" s="17">
        <f t="shared" si="106"/>
        <v>31.81</v>
      </c>
      <c r="Q1355" s="13" t="s">
        <v>8319</v>
      </c>
      <c r="R1355" t="s">
        <v>8320</v>
      </c>
      <c r="S1355" s="18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11" t="s">
        <v>1354</v>
      </c>
      <c r="C1356" s="3" t="s">
        <v>5463</v>
      </c>
      <c r="D1356" s="5">
        <v>1200</v>
      </c>
      <c r="E1356" s="7">
        <v>1563</v>
      </c>
      <c r="F1356" t="s">
        <v>8217</v>
      </c>
      <c r="G1356" t="s">
        <v>8223</v>
      </c>
      <c r="H1356" t="s">
        <v>8245</v>
      </c>
      <c r="I1356" s="9">
        <v>1465672979</v>
      </c>
      <c r="J1356" s="9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105"/>
        <v>130.25</v>
      </c>
      <c r="P1356" s="17">
        <f t="shared" si="106"/>
        <v>24.42</v>
      </c>
      <c r="Q1356" s="13" t="s">
        <v>8319</v>
      </c>
      <c r="R1356" t="s">
        <v>8320</v>
      </c>
      <c r="S1356" s="18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11" t="s">
        <v>1355</v>
      </c>
      <c r="C1357" s="3" t="s">
        <v>5464</v>
      </c>
      <c r="D1357" s="5">
        <v>2500</v>
      </c>
      <c r="E1357" s="7">
        <v>3067</v>
      </c>
      <c r="F1357" t="s">
        <v>8217</v>
      </c>
      <c r="G1357" t="s">
        <v>8223</v>
      </c>
      <c r="H1357" t="s">
        <v>8245</v>
      </c>
      <c r="I1357" s="9">
        <v>1354269600</v>
      </c>
      <c r="J1357" s="9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105"/>
        <v>122.68</v>
      </c>
      <c r="P1357" s="17">
        <f t="shared" si="106"/>
        <v>25.35</v>
      </c>
      <c r="Q1357" s="13" t="s">
        <v>8319</v>
      </c>
      <c r="R1357" t="s">
        <v>8320</v>
      </c>
      <c r="S1357" s="18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11" t="s">
        <v>1356</v>
      </c>
      <c r="C1358" s="3" t="s">
        <v>5465</v>
      </c>
      <c r="D1358" s="5">
        <v>3400</v>
      </c>
      <c r="E1358" s="7">
        <v>6215.56</v>
      </c>
      <c r="F1358" t="s">
        <v>8217</v>
      </c>
      <c r="G1358" t="s">
        <v>8222</v>
      </c>
      <c r="H1358" t="s">
        <v>8244</v>
      </c>
      <c r="I1358" s="9">
        <v>1372985760</v>
      </c>
      <c r="J1358" s="9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105"/>
        <v>182.81</v>
      </c>
      <c r="P1358" s="17">
        <f t="shared" si="106"/>
        <v>71.44</v>
      </c>
      <c r="Q1358" s="13" t="s">
        <v>8319</v>
      </c>
      <c r="R1358" t="s">
        <v>8320</v>
      </c>
      <c r="S1358" s="18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11" t="s">
        <v>1357</v>
      </c>
      <c r="C1359" s="3" t="s">
        <v>5466</v>
      </c>
      <c r="D1359" s="5">
        <v>2000</v>
      </c>
      <c r="E1359" s="7">
        <v>2506</v>
      </c>
      <c r="F1359" t="s">
        <v>8217</v>
      </c>
      <c r="G1359" t="s">
        <v>8222</v>
      </c>
      <c r="H1359" t="s">
        <v>8244</v>
      </c>
      <c r="I1359" s="9">
        <v>1362117540</v>
      </c>
      <c r="J1359" s="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105"/>
        <v>125.3</v>
      </c>
      <c r="P1359" s="17">
        <f t="shared" si="106"/>
        <v>38.549999999999997</v>
      </c>
      <c r="Q1359" s="13" t="s">
        <v>8319</v>
      </c>
      <c r="R1359" t="s">
        <v>8320</v>
      </c>
      <c r="S1359" s="18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11" t="s">
        <v>1358</v>
      </c>
      <c r="C1360" s="3" t="s">
        <v>5467</v>
      </c>
      <c r="D1360" s="5">
        <v>3000</v>
      </c>
      <c r="E1360" s="7">
        <v>3350</v>
      </c>
      <c r="F1360" t="s">
        <v>8217</v>
      </c>
      <c r="G1360" t="s">
        <v>8222</v>
      </c>
      <c r="H1360" t="s">
        <v>8244</v>
      </c>
      <c r="I1360" s="9">
        <v>1309009323</v>
      </c>
      <c r="J1360" s="9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105"/>
        <v>111.67</v>
      </c>
      <c r="P1360" s="17">
        <f t="shared" si="106"/>
        <v>68.37</v>
      </c>
      <c r="Q1360" s="13" t="s">
        <v>8319</v>
      </c>
      <c r="R1360" t="s">
        <v>8320</v>
      </c>
      <c r="S1360" s="18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11" t="s">
        <v>1359</v>
      </c>
      <c r="C1361" s="3" t="s">
        <v>5468</v>
      </c>
      <c r="D1361" s="5">
        <v>660</v>
      </c>
      <c r="E1361" s="7">
        <v>764</v>
      </c>
      <c r="F1361" t="s">
        <v>8217</v>
      </c>
      <c r="G1361" t="s">
        <v>8222</v>
      </c>
      <c r="H1361" t="s">
        <v>8244</v>
      </c>
      <c r="I1361" s="9">
        <v>1309980790</v>
      </c>
      <c r="J1361" s="9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105"/>
        <v>115.76</v>
      </c>
      <c r="P1361" s="17">
        <f t="shared" si="106"/>
        <v>40.21</v>
      </c>
      <c r="Q1361" s="13" t="s">
        <v>8319</v>
      </c>
      <c r="R1361" t="s">
        <v>8320</v>
      </c>
      <c r="S1361" s="18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11" t="s">
        <v>1360</v>
      </c>
      <c r="C1362" s="3" t="s">
        <v>5469</v>
      </c>
      <c r="D1362" s="5">
        <v>1500</v>
      </c>
      <c r="E1362" s="7">
        <v>2598</v>
      </c>
      <c r="F1362" t="s">
        <v>8217</v>
      </c>
      <c r="G1362" t="s">
        <v>8222</v>
      </c>
      <c r="H1362" t="s">
        <v>8244</v>
      </c>
      <c r="I1362" s="9">
        <v>1343943420</v>
      </c>
      <c r="J1362" s="9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105"/>
        <v>173.2</v>
      </c>
      <c r="P1362" s="17">
        <f t="shared" si="106"/>
        <v>32.07</v>
      </c>
      <c r="Q1362" s="13" t="s">
        <v>8319</v>
      </c>
      <c r="R1362" t="s">
        <v>8320</v>
      </c>
      <c r="S1362" s="18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11" t="s">
        <v>1361</v>
      </c>
      <c r="C1363" s="3" t="s">
        <v>5470</v>
      </c>
      <c r="D1363" s="5">
        <v>6000</v>
      </c>
      <c r="E1363" s="7">
        <v>7559</v>
      </c>
      <c r="F1363" t="s">
        <v>8217</v>
      </c>
      <c r="G1363" t="s">
        <v>8223</v>
      </c>
      <c r="H1363" t="s">
        <v>8245</v>
      </c>
      <c r="I1363" s="9">
        <v>1403370772</v>
      </c>
      <c r="J1363" s="9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105"/>
        <v>125.98</v>
      </c>
      <c r="P1363" s="17">
        <f t="shared" si="106"/>
        <v>28.63</v>
      </c>
      <c r="Q1363" s="13" t="s">
        <v>8319</v>
      </c>
      <c r="R1363" t="s">
        <v>8320</v>
      </c>
      <c r="S1363" s="18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11" t="s">
        <v>1362</v>
      </c>
      <c r="C1364" s="3" t="s">
        <v>5471</v>
      </c>
      <c r="D1364" s="5">
        <v>1000</v>
      </c>
      <c r="E1364" s="7">
        <v>1091</v>
      </c>
      <c r="F1364" t="s">
        <v>8217</v>
      </c>
      <c r="G1364" t="s">
        <v>8222</v>
      </c>
      <c r="H1364" t="s">
        <v>8244</v>
      </c>
      <c r="I1364" s="9">
        <v>1378592731</v>
      </c>
      <c r="J1364" s="9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105"/>
        <v>109.1</v>
      </c>
      <c r="P1364" s="17">
        <f t="shared" si="106"/>
        <v>43.64</v>
      </c>
      <c r="Q1364" s="13" t="s">
        <v>8319</v>
      </c>
      <c r="R1364" t="s">
        <v>8320</v>
      </c>
      <c r="S1364" s="18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11" t="s">
        <v>1363</v>
      </c>
      <c r="C1365" s="3" t="s">
        <v>5472</v>
      </c>
      <c r="D1365" s="5">
        <v>200</v>
      </c>
      <c r="E1365" s="7">
        <v>200</v>
      </c>
      <c r="F1365" t="s">
        <v>8217</v>
      </c>
      <c r="G1365" t="s">
        <v>8222</v>
      </c>
      <c r="H1365" t="s">
        <v>8244</v>
      </c>
      <c r="I1365" s="9">
        <v>1455523140</v>
      </c>
      <c r="J1365" s="9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105"/>
        <v>100</v>
      </c>
      <c r="P1365" s="17">
        <f t="shared" si="106"/>
        <v>40</v>
      </c>
      <c r="Q1365" s="13" t="s">
        <v>8319</v>
      </c>
      <c r="R1365" t="s">
        <v>8320</v>
      </c>
      <c r="S1365" s="18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11" t="s">
        <v>1364</v>
      </c>
      <c r="C1366" s="3" t="s">
        <v>5473</v>
      </c>
      <c r="D1366" s="5">
        <v>42000</v>
      </c>
      <c r="E1366" s="7">
        <v>49830</v>
      </c>
      <c r="F1366" t="s">
        <v>8217</v>
      </c>
      <c r="G1366" t="s">
        <v>8230</v>
      </c>
      <c r="H1366" t="s">
        <v>8251</v>
      </c>
      <c r="I1366" s="9">
        <v>1420648906</v>
      </c>
      <c r="J1366" s="9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105"/>
        <v>118.64</v>
      </c>
      <c r="P1366" s="17">
        <f t="shared" si="106"/>
        <v>346.04</v>
      </c>
      <c r="Q1366" s="13" t="s">
        <v>8322</v>
      </c>
      <c r="R1366" t="s">
        <v>8323</v>
      </c>
      <c r="S1366" s="18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11" t="s">
        <v>1365</v>
      </c>
      <c r="C1367" s="3" t="s">
        <v>5474</v>
      </c>
      <c r="D1367" s="5">
        <v>7500</v>
      </c>
      <c r="E1367" s="7">
        <v>7520</v>
      </c>
      <c r="F1367" t="s">
        <v>8217</v>
      </c>
      <c r="G1367" t="s">
        <v>8222</v>
      </c>
      <c r="H1367" t="s">
        <v>8244</v>
      </c>
      <c r="I1367" s="9">
        <v>1426523752</v>
      </c>
      <c r="J1367" s="9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105"/>
        <v>100.27</v>
      </c>
      <c r="P1367" s="17">
        <f t="shared" si="106"/>
        <v>81.739999999999995</v>
      </c>
      <c r="Q1367" s="13" t="s">
        <v>8322</v>
      </c>
      <c r="R1367" t="s">
        <v>8323</v>
      </c>
      <c r="S1367" s="18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11" t="s">
        <v>1366</v>
      </c>
      <c r="C1368" s="3" t="s">
        <v>5475</v>
      </c>
      <c r="D1368" s="5">
        <v>7500</v>
      </c>
      <c r="E1368" s="7">
        <v>9486.69</v>
      </c>
      <c r="F1368" t="s">
        <v>8217</v>
      </c>
      <c r="G1368" t="s">
        <v>8222</v>
      </c>
      <c r="H1368" t="s">
        <v>8244</v>
      </c>
      <c r="I1368" s="9">
        <v>1417049663</v>
      </c>
      <c r="J1368" s="9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105"/>
        <v>126.49</v>
      </c>
      <c r="P1368" s="17">
        <f t="shared" si="106"/>
        <v>64.540000000000006</v>
      </c>
      <c r="Q1368" s="13" t="s">
        <v>8322</v>
      </c>
      <c r="R1368" t="s">
        <v>8323</v>
      </c>
      <c r="S1368" s="18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11" t="s">
        <v>1367</v>
      </c>
      <c r="C1369" s="3" t="s">
        <v>5476</v>
      </c>
      <c r="D1369" s="5">
        <v>5000</v>
      </c>
      <c r="E1369" s="7">
        <v>5713</v>
      </c>
      <c r="F1369" t="s">
        <v>8217</v>
      </c>
      <c r="G1369" t="s">
        <v>8222</v>
      </c>
      <c r="H1369" t="s">
        <v>8244</v>
      </c>
      <c r="I1369" s="9">
        <v>1447463050</v>
      </c>
      <c r="J1369" s="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105"/>
        <v>114.26</v>
      </c>
      <c r="P1369" s="17">
        <f t="shared" si="106"/>
        <v>63.48</v>
      </c>
      <c r="Q1369" s="13" t="s">
        <v>8322</v>
      </c>
      <c r="R1369" t="s">
        <v>8323</v>
      </c>
      <c r="S1369" s="18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11" t="s">
        <v>1368</v>
      </c>
      <c r="C1370" s="3" t="s">
        <v>5477</v>
      </c>
      <c r="D1370" s="5">
        <v>5000</v>
      </c>
      <c r="E1370" s="7">
        <v>5535</v>
      </c>
      <c r="F1370" t="s">
        <v>8217</v>
      </c>
      <c r="G1370" t="s">
        <v>8222</v>
      </c>
      <c r="H1370" t="s">
        <v>8244</v>
      </c>
      <c r="I1370" s="9">
        <v>1434342894</v>
      </c>
      <c r="J1370" s="9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105"/>
        <v>110.7</v>
      </c>
      <c r="P1370" s="17">
        <f t="shared" si="106"/>
        <v>63.62</v>
      </c>
      <c r="Q1370" s="13" t="s">
        <v>8322</v>
      </c>
      <c r="R1370" t="s">
        <v>8323</v>
      </c>
      <c r="S1370" s="18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11" t="s">
        <v>1369</v>
      </c>
      <c r="C1371" s="3" t="s">
        <v>5478</v>
      </c>
      <c r="D1371" s="5">
        <v>32360</v>
      </c>
      <c r="E1371" s="7">
        <v>34090.629999999997</v>
      </c>
      <c r="F1371" t="s">
        <v>8217</v>
      </c>
      <c r="G1371" t="s">
        <v>8222</v>
      </c>
      <c r="H1371" t="s">
        <v>8244</v>
      </c>
      <c r="I1371" s="9">
        <v>1397225746</v>
      </c>
      <c r="J1371" s="9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105"/>
        <v>105.35</v>
      </c>
      <c r="P1371" s="17">
        <f t="shared" si="106"/>
        <v>83.97</v>
      </c>
      <c r="Q1371" s="13" t="s">
        <v>8322</v>
      </c>
      <c r="R1371" t="s">
        <v>8323</v>
      </c>
      <c r="S1371" s="18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11" t="s">
        <v>1370</v>
      </c>
      <c r="C1372" s="3" t="s">
        <v>5479</v>
      </c>
      <c r="D1372" s="5">
        <v>1500</v>
      </c>
      <c r="E1372" s="7">
        <v>1555</v>
      </c>
      <c r="F1372" t="s">
        <v>8217</v>
      </c>
      <c r="G1372" t="s">
        <v>8222</v>
      </c>
      <c r="H1372" t="s">
        <v>8244</v>
      </c>
      <c r="I1372" s="9">
        <v>1381881890</v>
      </c>
      <c r="J1372" s="9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105"/>
        <v>103.67</v>
      </c>
      <c r="P1372" s="17">
        <f t="shared" si="106"/>
        <v>77.75</v>
      </c>
      <c r="Q1372" s="13" t="s">
        <v>8322</v>
      </c>
      <c r="R1372" t="s">
        <v>8323</v>
      </c>
      <c r="S1372" s="18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11" t="s">
        <v>1371</v>
      </c>
      <c r="C1373" s="3" t="s">
        <v>5480</v>
      </c>
      <c r="D1373" s="5">
        <v>6999</v>
      </c>
      <c r="E1373" s="7">
        <v>7495</v>
      </c>
      <c r="F1373" t="s">
        <v>8217</v>
      </c>
      <c r="G1373" t="s">
        <v>8222</v>
      </c>
      <c r="H1373" t="s">
        <v>8244</v>
      </c>
      <c r="I1373" s="9">
        <v>1431022342</v>
      </c>
      <c r="J1373" s="9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105"/>
        <v>107.09</v>
      </c>
      <c r="P1373" s="17">
        <f t="shared" si="106"/>
        <v>107.07</v>
      </c>
      <c r="Q1373" s="13" t="s">
        <v>8322</v>
      </c>
      <c r="R1373" t="s">
        <v>8323</v>
      </c>
      <c r="S1373" s="18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11" t="s">
        <v>1372</v>
      </c>
      <c r="C1374" s="3" t="s">
        <v>5481</v>
      </c>
      <c r="D1374" s="5">
        <v>500</v>
      </c>
      <c r="E1374" s="7">
        <v>620</v>
      </c>
      <c r="F1374" t="s">
        <v>8217</v>
      </c>
      <c r="G1374" t="s">
        <v>8222</v>
      </c>
      <c r="H1374" t="s">
        <v>8244</v>
      </c>
      <c r="I1374" s="9">
        <v>1342115132</v>
      </c>
      <c r="J1374" s="9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105"/>
        <v>124</v>
      </c>
      <c r="P1374" s="17">
        <f t="shared" si="106"/>
        <v>38.75</v>
      </c>
      <c r="Q1374" s="13" t="s">
        <v>8322</v>
      </c>
      <c r="R1374" t="s">
        <v>8323</v>
      </c>
      <c r="S1374" s="18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11" t="s">
        <v>1373</v>
      </c>
      <c r="C1375" s="3" t="s">
        <v>5482</v>
      </c>
      <c r="D1375" s="5">
        <v>10000</v>
      </c>
      <c r="E1375" s="7">
        <v>10501</v>
      </c>
      <c r="F1375" t="s">
        <v>8217</v>
      </c>
      <c r="G1375" t="s">
        <v>8222</v>
      </c>
      <c r="H1375" t="s">
        <v>8244</v>
      </c>
      <c r="I1375" s="9">
        <v>1483138233</v>
      </c>
      <c r="J1375" s="9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105"/>
        <v>105.01</v>
      </c>
      <c r="P1375" s="17">
        <f t="shared" si="106"/>
        <v>201.94</v>
      </c>
      <c r="Q1375" s="13" t="s">
        <v>8322</v>
      </c>
      <c r="R1375" t="s">
        <v>8323</v>
      </c>
      <c r="S1375" s="18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11" t="s">
        <v>1374</v>
      </c>
      <c r="C1376" s="3" t="s">
        <v>5483</v>
      </c>
      <c r="D1376" s="5">
        <v>1500</v>
      </c>
      <c r="E1376" s="7">
        <v>2842</v>
      </c>
      <c r="F1376" t="s">
        <v>8217</v>
      </c>
      <c r="G1376" t="s">
        <v>8222</v>
      </c>
      <c r="H1376" t="s">
        <v>8244</v>
      </c>
      <c r="I1376" s="9">
        <v>1458874388</v>
      </c>
      <c r="J1376" s="9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105"/>
        <v>189.47</v>
      </c>
      <c r="P1376" s="17">
        <f t="shared" si="106"/>
        <v>43.06</v>
      </c>
      <c r="Q1376" s="13" t="s">
        <v>8322</v>
      </c>
      <c r="R1376" t="s">
        <v>8323</v>
      </c>
      <c r="S1376" s="18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11" t="s">
        <v>1375</v>
      </c>
      <c r="C1377" s="3" t="s">
        <v>5484</v>
      </c>
      <c r="D1377" s="5">
        <v>4000</v>
      </c>
      <c r="E1377" s="7">
        <v>6853</v>
      </c>
      <c r="F1377" t="s">
        <v>8217</v>
      </c>
      <c r="G1377" t="s">
        <v>8228</v>
      </c>
      <c r="H1377" t="s">
        <v>8247</v>
      </c>
      <c r="I1377" s="9">
        <v>1484444119</v>
      </c>
      <c r="J1377" s="9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105"/>
        <v>171.33</v>
      </c>
      <c r="P1377" s="17">
        <f t="shared" si="106"/>
        <v>62.87</v>
      </c>
      <c r="Q1377" s="13" t="s">
        <v>8322</v>
      </c>
      <c r="R1377" t="s">
        <v>8323</v>
      </c>
      <c r="S1377" s="18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11" t="s">
        <v>1376</v>
      </c>
      <c r="C1378" s="3" t="s">
        <v>5485</v>
      </c>
      <c r="D1378" s="5">
        <v>3700</v>
      </c>
      <c r="E1378" s="7">
        <v>9342</v>
      </c>
      <c r="F1378" t="s">
        <v>8217</v>
      </c>
      <c r="G1378" t="s">
        <v>8223</v>
      </c>
      <c r="H1378" t="s">
        <v>8245</v>
      </c>
      <c r="I1378" s="9">
        <v>1480784606</v>
      </c>
      <c r="J1378" s="9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105"/>
        <v>252.49</v>
      </c>
      <c r="P1378" s="17">
        <f t="shared" si="106"/>
        <v>55.61</v>
      </c>
      <c r="Q1378" s="13" t="s">
        <v>8322</v>
      </c>
      <c r="R1378" t="s">
        <v>8323</v>
      </c>
      <c r="S1378" s="18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11" t="s">
        <v>1377</v>
      </c>
      <c r="C1379" s="3" t="s">
        <v>5486</v>
      </c>
      <c r="D1379" s="5">
        <v>1300</v>
      </c>
      <c r="E1379" s="7">
        <v>1510</v>
      </c>
      <c r="F1379" t="s">
        <v>8217</v>
      </c>
      <c r="G1379" t="s">
        <v>8222</v>
      </c>
      <c r="H1379" t="s">
        <v>8244</v>
      </c>
      <c r="I1379" s="9">
        <v>1486095060</v>
      </c>
      <c r="J1379" s="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105"/>
        <v>116.15</v>
      </c>
      <c r="P1379" s="17">
        <f t="shared" si="106"/>
        <v>48.71</v>
      </c>
      <c r="Q1379" s="13" t="s">
        <v>8322</v>
      </c>
      <c r="R1379" t="s">
        <v>8323</v>
      </c>
      <c r="S1379" s="18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11" t="s">
        <v>1378</v>
      </c>
      <c r="C1380" s="3" t="s">
        <v>5487</v>
      </c>
      <c r="D1380" s="5">
        <v>2000</v>
      </c>
      <c r="E1380" s="7">
        <v>4067</v>
      </c>
      <c r="F1380" t="s">
        <v>8217</v>
      </c>
      <c r="G1380" t="s">
        <v>8223</v>
      </c>
      <c r="H1380" t="s">
        <v>8245</v>
      </c>
      <c r="I1380" s="9">
        <v>1470075210</v>
      </c>
      <c r="J1380" s="9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105"/>
        <v>203.35</v>
      </c>
      <c r="P1380" s="17">
        <f t="shared" si="106"/>
        <v>30.58</v>
      </c>
      <c r="Q1380" s="13" t="s">
        <v>8322</v>
      </c>
      <c r="R1380" t="s">
        <v>8323</v>
      </c>
      <c r="S1380" s="18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11" t="s">
        <v>1379</v>
      </c>
      <c r="C1381" s="3" t="s">
        <v>5488</v>
      </c>
      <c r="D1381" s="5">
        <v>10000</v>
      </c>
      <c r="E1381" s="7">
        <v>11160</v>
      </c>
      <c r="F1381" t="s">
        <v>8217</v>
      </c>
      <c r="G1381" t="s">
        <v>8222</v>
      </c>
      <c r="H1381" t="s">
        <v>8244</v>
      </c>
      <c r="I1381" s="9">
        <v>1433504876</v>
      </c>
      <c r="J1381" s="9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105"/>
        <v>111.6</v>
      </c>
      <c r="P1381" s="17">
        <f t="shared" si="106"/>
        <v>73.91</v>
      </c>
      <c r="Q1381" s="13" t="s">
        <v>8322</v>
      </c>
      <c r="R1381" t="s">
        <v>8323</v>
      </c>
      <c r="S1381" s="18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11" t="s">
        <v>1380</v>
      </c>
      <c r="C1382" s="3" t="s">
        <v>5489</v>
      </c>
      <c r="D1382" s="5">
        <v>25</v>
      </c>
      <c r="E1382" s="7">
        <v>106</v>
      </c>
      <c r="F1382" t="s">
        <v>8217</v>
      </c>
      <c r="G1382" t="s">
        <v>8222</v>
      </c>
      <c r="H1382" t="s">
        <v>8244</v>
      </c>
      <c r="I1382" s="9">
        <v>1433815200</v>
      </c>
      <c r="J1382" s="9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105"/>
        <v>424</v>
      </c>
      <c r="P1382" s="17">
        <f t="shared" si="106"/>
        <v>21.2</v>
      </c>
      <c r="Q1382" s="13" t="s">
        <v>8322</v>
      </c>
      <c r="R1382" t="s">
        <v>8323</v>
      </c>
      <c r="S1382" s="18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11" t="s">
        <v>1381</v>
      </c>
      <c r="C1383" s="3" t="s">
        <v>5490</v>
      </c>
      <c r="D1383" s="5">
        <v>5000</v>
      </c>
      <c r="E1383" s="7">
        <v>5355</v>
      </c>
      <c r="F1383" t="s">
        <v>8217</v>
      </c>
      <c r="G1383" t="s">
        <v>8222</v>
      </c>
      <c r="H1383" t="s">
        <v>8244</v>
      </c>
      <c r="I1383" s="9">
        <v>1482988125</v>
      </c>
      <c r="J1383" s="9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105"/>
        <v>107.1</v>
      </c>
      <c r="P1383" s="17">
        <f t="shared" si="106"/>
        <v>73.36</v>
      </c>
      <c r="Q1383" s="13" t="s">
        <v>8322</v>
      </c>
      <c r="R1383" t="s">
        <v>8323</v>
      </c>
      <c r="S1383" s="18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11" t="s">
        <v>1382</v>
      </c>
      <c r="C1384" s="3" t="s">
        <v>5491</v>
      </c>
      <c r="D1384" s="5">
        <v>8000</v>
      </c>
      <c r="E1384" s="7">
        <v>8349</v>
      </c>
      <c r="F1384" t="s">
        <v>8217</v>
      </c>
      <c r="G1384" t="s">
        <v>8222</v>
      </c>
      <c r="H1384" t="s">
        <v>8244</v>
      </c>
      <c r="I1384" s="9">
        <v>1367867536</v>
      </c>
      <c r="J1384" s="9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105"/>
        <v>104.36</v>
      </c>
      <c r="P1384" s="17">
        <f t="shared" si="106"/>
        <v>56.41</v>
      </c>
      <c r="Q1384" s="13" t="s">
        <v>8322</v>
      </c>
      <c r="R1384" t="s">
        <v>8323</v>
      </c>
      <c r="S1384" s="18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11" t="s">
        <v>1383</v>
      </c>
      <c r="C1385" s="3" t="s">
        <v>5492</v>
      </c>
      <c r="D1385" s="5">
        <v>2200</v>
      </c>
      <c r="E1385" s="7">
        <v>4673</v>
      </c>
      <c r="F1385" t="s">
        <v>8217</v>
      </c>
      <c r="G1385" t="s">
        <v>8227</v>
      </c>
      <c r="H1385" t="s">
        <v>8249</v>
      </c>
      <c r="I1385" s="9">
        <v>1482457678</v>
      </c>
      <c r="J1385" s="9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105"/>
        <v>212.41</v>
      </c>
      <c r="P1385" s="17">
        <f t="shared" si="106"/>
        <v>50.25</v>
      </c>
      <c r="Q1385" s="13" t="s">
        <v>8322</v>
      </c>
      <c r="R1385" t="s">
        <v>8323</v>
      </c>
      <c r="S1385" s="18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11" t="s">
        <v>1384</v>
      </c>
      <c r="C1386" s="3" t="s">
        <v>5493</v>
      </c>
      <c r="D1386" s="5">
        <v>3500</v>
      </c>
      <c r="E1386" s="7">
        <v>4343</v>
      </c>
      <c r="F1386" t="s">
        <v>8217</v>
      </c>
      <c r="G1386" t="s">
        <v>8222</v>
      </c>
      <c r="H1386" t="s">
        <v>8244</v>
      </c>
      <c r="I1386" s="9">
        <v>1436117922</v>
      </c>
      <c r="J1386" s="9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105"/>
        <v>124.09</v>
      </c>
      <c r="P1386" s="17">
        <f t="shared" si="106"/>
        <v>68.94</v>
      </c>
      <c r="Q1386" s="13" t="s">
        <v>8322</v>
      </c>
      <c r="R1386" t="s">
        <v>8323</v>
      </c>
      <c r="S1386" s="18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11" t="s">
        <v>1385</v>
      </c>
      <c r="C1387" s="3" t="s">
        <v>5494</v>
      </c>
      <c r="D1387" s="5">
        <v>8000</v>
      </c>
      <c r="E1387" s="7">
        <v>8832.49</v>
      </c>
      <c r="F1387" t="s">
        <v>8217</v>
      </c>
      <c r="G1387" t="s">
        <v>8234</v>
      </c>
      <c r="H1387" t="s">
        <v>8247</v>
      </c>
      <c r="I1387" s="9">
        <v>1461931860</v>
      </c>
      <c r="J1387" s="9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105"/>
        <v>110.41</v>
      </c>
      <c r="P1387" s="17">
        <f t="shared" si="106"/>
        <v>65.91</v>
      </c>
      <c r="Q1387" s="13" t="s">
        <v>8322</v>
      </c>
      <c r="R1387" t="s">
        <v>8323</v>
      </c>
      <c r="S1387" s="18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11" t="s">
        <v>1386</v>
      </c>
      <c r="C1388" s="3" t="s">
        <v>5495</v>
      </c>
      <c r="D1388" s="5">
        <v>400</v>
      </c>
      <c r="E1388" s="7">
        <v>875</v>
      </c>
      <c r="F1388" t="s">
        <v>8217</v>
      </c>
      <c r="G1388" t="s">
        <v>8222</v>
      </c>
      <c r="H1388" t="s">
        <v>8244</v>
      </c>
      <c r="I1388" s="9">
        <v>1438183889</v>
      </c>
      <c r="J1388" s="9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105"/>
        <v>218.75</v>
      </c>
      <c r="P1388" s="17">
        <f t="shared" si="106"/>
        <v>62.5</v>
      </c>
      <c r="Q1388" s="13" t="s">
        <v>8322</v>
      </c>
      <c r="R1388" t="s">
        <v>8323</v>
      </c>
      <c r="S1388" s="18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11" t="s">
        <v>1387</v>
      </c>
      <c r="C1389" s="3" t="s">
        <v>5496</v>
      </c>
      <c r="D1389" s="5">
        <v>4000</v>
      </c>
      <c r="E1389" s="7">
        <v>5465</v>
      </c>
      <c r="F1389" t="s">
        <v>8217</v>
      </c>
      <c r="G1389" t="s">
        <v>8222</v>
      </c>
      <c r="H1389" t="s">
        <v>8244</v>
      </c>
      <c r="I1389" s="9">
        <v>1433305800</v>
      </c>
      <c r="J1389" s="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105"/>
        <v>136.63</v>
      </c>
      <c r="P1389" s="17">
        <f t="shared" si="106"/>
        <v>70.06</v>
      </c>
      <c r="Q1389" s="13" t="s">
        <v>8322</v>
      </c>
      <c r="R1389" t="s">
        <v>8323</v>
      </c>
      <c r="S1389" s="18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11" t="s">
        <v>1388</v>
      </c>
      <c r="C1390" s="3" t="s">
        <v>5497</v>
      </c>
      <c r="D1390" s="5">
        <v>5000</v>
      </c>
      <c r="E1390" s="7">
        <v>6740.37</v>
      </c>
      <c r="F1390" t="s">
        <v>8217</v>
      </c>
      <c r="G1390" t="s">
        <v>8222</v>
      </c>
      <c r="H1390" t="s">
        <v>8244</v>
      </c>
      <c r="I1390" s="9">
        <v>1476720840</v>
      </c>
      <c r="J1390" s="9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105"/>
        <v>134.81</v>
      </c>
      <c r="P1390" s="17">
        <f t="shared" si="106"/>
        <v>60.18</v>
      </c>
      <c r="Q1390" s="13" t="s">
        <v>8322</v>
      </c>
      <c r="R1390" t="s">
        <v>8323</v>
      </c>
      <c r="S1390" s="18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11" t="s">
        <v>1389</v>
      </c>
      <c r="C1391" s="3" t="s">
        <v>5498</v>
      </c>
      <c r="D1391" s="5">
        <v>500</v>
      </c>
      <c r="E1391" s="7">
        <v>727</v>
      </c>
      <c r="F1391" t="s">
        <v>8217</v>
      </c>
      <c r="G1391" t="s">
        <v>8223</v>
      </c>
      <c r="H1391" t="s">
        <v>8245</v>
      </c>
      <c r="I1391" s="9">
        <v>1471087957</v>
      </c>
      <c r="J1391" s="9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105"/>
        <v>145.4</v>
      </c>
      <c r="P1391" s="17">
        <f t="shared" si="106"/>
        <v>21.38</v>
      </c>
      <c r="Q1391" s="13" t="s">
        <v>8322</v>
      </c>
      <c r="R1391" t="s">
        <v>8323</v>
      </c>
      <c r="S1391" s="18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11" t="s">
        <v>1390</v>
      </c>
      <c r="C1392" s="3" t="s">
        <v>5499</v>
      </c>
      <c r="D1392" s="5">
        <v>2800</v>
      </c>
      <c r="E1392" s="7">
        <v>3055</v>
      </c>
      <c r="F1392" t="s">
        <v>8217</v>
      </c>
      <c r="G1392" t="s">
        <v>8222</v>
      </c>
      <c r="H1392" t="s">
        <v>8244</v>
      </c>
      <c r="I1392" s="9">
        <v>1430154720</v>
      </c>
      <c r="J1392" s="9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105"/>
        <v>109.11</v>
      </c>
      <c r="P1392" s="17">
        <f t="shared" si="106"/>
        <v>160.79</v>
      </c>
      <c r="Q1392" s="13" t="s">
        <v>8322</v>
      </c>
      <c r="R1392" t="s">
        <v>8323</v>
      </c>
      <c r="S1392" s="18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11" t="s">
        <v>1391</v>
      </c>
      <c r="C1393" s="3" t="s">
        <v>5500</v>
      </c>
      <c r="D1393" s="5">
        <v>500</v>
      </c>
      <c r="E1393" s="7">
        <v>551</v>
      </c>
      <c r="F1393" t="s">
        <v>8217</v>
      </c>
      <c r="G1393" t="s">
        <v>8222</v>
      </c>
      <c r="H1393" t="s">
        <v>8244</v>
      </c>
      <c r="I1393" s="9">
        <v>1440219540</v>
      </c>
      <c r="J1393" s="9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105"/>
        <v>110.2</v>
      </c>
      <c r="P1393" s="17">
        <f t="shared" si="106"/>
        <v>42.38</v>
      </c>
      <c r="Q1393" s="13" t="s">
        <v>8322</v>
      </c>
      <c r="R1393" t="s">
        <v>8323</v>
      </c>
      <c r="S1393" s="18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11" t="s">
        <v>1392</v>
      </c>
      <c r="C1394" s="3" t="s">
        <v>5501</v>
      </c>
      <c r="D1394" s="5">
        <v>2500</v>
      </c>
      <c r="E1394" s="7">
        <v>2841</v>
      </c>
      <c r="F1394" t="s">
        <v>8217</v>
      </c>
      <c r="G1394" t="s">
        <v>8222</v>
      </c>
      <c r="H1394" t="s">
        <v>8244</v>
      </c>
      <c r="I1394" s="9">
        <v>1456976586</v>
      </c>
      <c r="J1394" s="9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105"/>
        <v>113.64</v>
      </c>
      <c r="P1394" s="17">
        <f t="shared" si="106"/>
        <v>27.32</v>
      </c>
      <c r="Q1394" s="13" t="s">
        <v>8322</v>
      </c>
      <c r="R1394" t="s">
        <v>8323</v>
      </c>
      <c r="S1394" s="18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11" t="s">
        <v>1393</v>
      </c>
      <c r="C1395" s="3" t="s">
        <v>5502</v>
      </c>
      <c r="D1395" s="5">
        <v>10000</v>
      </c>
      <c r="E1395" s="7">
        <v>10235</v>
      </c>
      <c r="F1395" t="s">
        <v>8217</v>
      </c>
      <c r="G1395" t="s">
        <v>8222</v>
      </c>
      <c r="H1395" t="s">
        <v>8244</v>
      </c>
      <c r="I1395" s="9">
        <v>1470068523</v>
      </c>
      <c r="J1395" s="9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105"/>
        <v>102.35</v>
      </c>
      <c r="P1395" s="17">
        <f t="shared" si="106"/>
        <v>196.83</v>
      </c>
      <c r="Q1395" s="13" t="s">
        <v>8322</v>
      </c>
      <c r="R1395" t="s">
        <v>8323</v>
      </c>
      <c r="S1395" s="18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11" t="s">
        <v>1394</v>
      </c>
      <c r="C1396" s="3" t="s">
        <v>5503</v>
      </c>
      <c r="D1396" s="5">
        <v>750</v>
      </c>
      <c r="E1396" s="7">
        <v>916</v>
      </c>
      <c r="F1396" t="s">
        <v>8217</v>
      </c>
      <c r="G1396" t="s">
        <v>8222</v>
      </c>
      <c r="H1396" t="s">
        <v>8244</v>
      </c>
      <c r="I1396" s="9">
        <v>1488337200</v>
      </c>
      <c r="J1396" s="9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105"/>
        <v>122.13</v>
      </c>
      <c r="P1396" s="17">
        <f t="shared" si="106"/>
        <v>53.88</v>
      </c>
      <c r="Q1396" s="13" t="s">
        <v>8322</v>
      </c>
      <c r="R1396" t="s">
        <v>8323</v>
      </c>
      <c r="S1396" s="18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11" t="s">
        <v>1395</v>
      </c>
      <c r="C1397" s="3" t="s">
        <v>5504</v>
      </c>
      <c r="D1397" s="5">
        <v>3500</v>
      </c>
      <c r="E1397" s="7">
        <v>3916</v>
      </c>
      <c r="F1397" t="s">
        <v>8217</v>
      </c>
      <c r="G1397" t="s">
        <v>8222</v>
      </c>
      <c r="H1397" t="s">
        <v>8244</v>
      </c>
      <c r="I1397" s="9">
        <v>1484430481</v>
      </c>
      <c r="J1397" s="9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105"/>
        <v>111.89</v>
      </c>
      <c r="P1397" s="17">
        <f t="shared" si="106"/>
        <v>47.76</v>
      </c>
      <c r="Q1397" s="13" t="s">
        <v>8322</v>
      </c>
      <c r="R1397" t="s">
        <v>8323</v>
      </c>
      <c r="S1397" s="18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11" t="s">
        <v>1396</v>
      </c>
      <c r="C1398" s="3" t="s">
        <v>5505</v>
      </c>
      <c r="D1398" s="5">
        <v>6000</v>
      </c>
      <c r="E1398" s="7">
        <v>6438</v>
      </c>
      <c r="F1398" t="s">
        <v>8217</v>
      </c>
      <c r="G1398" t="s">
        <v>8222</v>
      </c>
      <c r="H1398" t="s">
        <v>8244</v>
      </c>
      <c r="I1398" s="9">
        <v>1423871882</v>
      </c>
      <c r="J1398" s="9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105"/>
        <v>107.3</v>
      </c>
      <c r="P1398" s="17">
        <f t="shared" si="106"/>
        <v>88.19</v>
      </c>
      <c r="Q1398" s="13" t="s">
        <v>8322</v>
      </c>
      <c r="R1398" t="s">
        <v>8323</v>
      </c>
      <c r="S1398" s="18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11" t="s">
        <v>1397</v>
      </c>
      <c r="C1399" s="3" t="s">
        <v>5506</v>
      </c>
      <c r="D1399" s="5">
        <v>10000</v>
      </c>
      <c r="E1399" s="7">
        <v>11385</v>
      </c>
      <c r="F1399" t="s">
        <v>8217</v>
      </c>
      <c r="G1399" t="s">
        <v>8222</v>
      </c>
      <c r="H1399" t="s">
        <v>8244</v>
      </c>
      <c r="I1399" s="9">
        <v>1477603140</v>
      </c>
      <c r="J1399" s="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105"/>
        <v>113.85</v>
      </c>
      <c r="P1399" s="17">
        <f t="shared" si="106"/>
        <v>72.06</v>
      </c>
      <c r="Q1399" s="13" t="s">
        <v>8322</v>
      </c>
      <c r="R1399" t="s">
        <v>8323</v>
      </c>
      <c r="S1399" s="18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11" t="s">
        <v>1398</v>
      </c>
      <c r="C1400" s="3" t="s">
        <v>5507</v>
      </c>
      <c r="D1400" s="5">
        <v>4400</v>
      </c>
      <c r="E1400" s="7">
        <v>4826</v>
      </c>
      <c r="F1400" t="s">
        <v>8217</v>
      </c>
      <c r="G1400" t="s">
        <v>8222</v>
      </c>
      <c r="H1400" t="s">
        <v>8244</v>
      </c>
      <c r="I1400" s="9">
        <v>1467752334</v>
      </c>
      <c r="J1400" s="9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105"/>
        <v>109.68</v>
      </c>
      <c r="P1400" s="17">
        <f t="shared" si="106"/>
        <v>74.25</v>
      </c>
      <c r="Q1400" s="13" t="s">
        <v>8322</v>
      </c>
      <c r="R1400" t="s">
        <v>8323</v>
      </c>
      <c r="S1400" s="18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11" t="s">
        <v>1399</v>
      </c>
      <c r="C1401" s="3" t="s">
        <v>5508</v>
      </c>
      <c r="D1401" s="5">
        <v>9000</v>
      </c>
      <c r="E1401" s="7">
        <v>11353</v>
      </c>
      <c r="F1401" t="s">
        <v>8217</v>
      </c>
      <c r="G1401" t="s">
        <v>8222</v>
      </c>
      <c r="H1401" t="s">
        <v>8244</v>
      </c>
      <c r="I1401" s="9">
        <v>1412640373</v>
      </c>
      <c r="J1401" s="9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105"/>
        <v>126.14</v>
      </c>
      <c r="P1401" s="17">
        <f t="shared" si="106"/>
        <v>61.7</v>
      </c>
      <c r="Q1401" s="13" t="s">
        <v>8322</v>
      </c>
      <c r="R1401" t="s">
        <v>8323</v>
      </c>
      <c r="S1401" s="18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11" t="s">
        <v>1400</v>
      </c>
      <c r="C1402" s="3" t="s">
        <v>5509</v>
      </c>
      <c r="D1402" s="5">
        <v>350</v>
      </c>
      <c r="E1402" s="7">
        <v>586</v>
      </c>
      <c r="F1402" t="s">
        <v>8217</v>
      </c>
      <c r="G1402" t="s">
        <v>8223</v>
      </c>
      <c r="H1402" t="s">
        <v>8245</v>
      </c>
      <c r="I1402" s="9">
        <v>1465709400</v>
      </c>
      <c r="J1402" s="9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105"/>
        <v>167.43</v>
      </c>
      <c r="P1402" s="17">
        <f t="shared" si="106"/>
        <v>17.239999999999998</v>
      </c>
      <c r="Q1402" s="13" t="s">
        <v>8322</v>
      </c>
      <c r="R1402" t="s">
        <v>8323</v>
      </c>
      <c r="S1402" s="18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11" t="s">
        <v>1401</v>
      </c>
      <c r="C1403" s="3" t="s">
        <v>5510</v>
      </c>
      <c r="D1403" s="5">
        <v>2500</v>
      </c>
      <c r="E1403" s="7">
        <v>12413</v>
      </c>
      <c r="F1403" t="s">
        <v>8217</v>
      </c>
      <c r="G1403" t="s">
        <v>8222</v>
      </c>
      <c r="H1403" t="s">
        <v>8244</v>
      </c>
      <c r="I1403" s="9">
        <v>1369612474</v>
      </c>
      <c r="J1403" s="9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105"/>
        <v>496.52</v>
      </c>
      <c r="P1403" s="17">
        <f t="shared" si="106"/>
        <v>51.72</v>
      </c>
      <c r="Q1403" s="13" t="s">
        <v>8322</v>
      </c>
      <c r="R1403" t="s">
        <v>8323</v>
      </c>
      <c r="S1403" s="18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11" t="s">
        <v>1402</v>
      </c>
      <c r="C1404" s="3" t="s">
        <v>5511</v>
      </c>
      <c r="D1404" s="5">
        <v>2500</v>
      </c>
      <c r="E1404" s="7">
        <v>2729</v>
      </c>
      <c r="F1404" t="s">
        <v>8217</v>
      </c>
      <c r="G1404" t="s">
        <v>8223</v>
      </c>
      <c r="H1404" t="s">
        <v>8245</v>
      </c>
      <c r="I1404" s="9">
        <v>1430439411</v>
      </c>
      <c r="J1404" s="9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105"/>
        <v>109.16</v>
      </c>
      <c r="P1404" s="17">
        <f t="shared" si="106"/>
        <v>24.15</v>
      </c>
      <c r="Q1404" s="13" t="s">
        <v>8322</v>
      </c>
      <c r="R1404" t="s">
        <v>8323</v>
      </c>
      <c r="S1404" s="18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11" t="s">
        <v>1403</v>
      </c>
      <c r="C1405" s="3" t="s">
        <v>5512</v>
      </c>
      <c r="D1405" s="5">
        <v>4000</v>
      </c>
      <c r="E1405" s="7">
        <v>4103</v>
      </c>
      <c r="F1405" t="s">
        <v>8217</v>
      </c>
      <c r="G1405" t="s">
        <v>8222</v>
      </c>
      <c r="H1405" t="s">
        <v>8244</v>
      </c>
      <c r="I1405" s="9">
        <v>1374802235</v>
      </c>
      <c r="J1405" s="9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105"/>
        <v>102.58</v>
      </c>
      <c r="P1405" s="17">
        <f t="shared" si="106"/>
        <v>62.17</v>
      </c>
      <c r="Q1405" s="13" t="s">
        <v>8322</v>
      </c>
      <c r="R1405" t="s">
        <v>8323</v>
      </c>
      <c r="S1405" s="18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11" t="s">
        <v>1404</v>
      </c>
      <c r="C1406" s="3" t="s">
        <v>5513</v>
      </c>
      <c r="D1406" s="5">
        <v>14500</v>
      </c>
      <c r="E1406" s="7">
        <v>241</v>
      </c>
      <c r="F1406" t="s">
        <v>8219</v>
      </c>
      <c r="G1406" t="s">
        <v>8223</v>
      </c>
      <c r="H1406" t="s">
        <v>8245</v>
      </c>
      <c r="I1406" s="9">
        <v>1424607285</v>
      </c>
      <c r="J1406" s="9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105"/>
        <v>1.66</v>
      </c>
      <c r="P1406" s="17">
        <f t="shared" si="106"/>
        <v>48.2</v>
      </c>
      <c r="Q1406" s="13" t="s">
        <v>8319</v>
      </c>
      <c r="R1406" t="s">
        <v>8338</v>
      </c>
      <c r="S1406" s="18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11" t="s">
        <v>1405</v>
      </c>
      <c r="C1407" s="3" t="s">
        <v>5514</v>
      </c>
      <c r="D1407" s="5">
        <v>25000</v>
      </c>
      <c r="E1407" s="7">
        <v>105</v>
      </c>
      <c r="F1407" t="s">
        <v>8219</v>
      </c>
      <c r="G1407" t="s">
        <v>8222</v>
      </c>
      <c r="H1407" t="s">
        <v>8244</v>
      </c>
      <c r="I1407" s="9">
        <v>1417195201</v>
      </c>
      <c r="J1407" s="9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105"/>
        <v>0.42</v>
      </c>
      <c r="P1407" s="17">
        <f t="shared" si="106"/>
        <v>6.18</v>
      </c>
      <c r="Q1407" s="13" t="s">
        <v>8319</v>
      </c>
      <c r="R1407" t="s">
        <v>8338</v>
      </c>
      <c r="S1407" s="18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11" t="s">
        <v>1406</v>
      </c>
      <c r="C1408" s="3" t="s">
        <v>5515</v>
      </c>
      <c r="D1408" s="5">
        <v>12000</v>
      </c>
      <c r="E1408" s="7">
        <v>15</v>
      </c>
      <c r="F1408" t="s">
        <v>8219</v>
      </c>
      <c r="G1408" t="s">
        <v>8235</v>
      </c>
      <c r="H1408" t="s">
        <v>8247</v>
      </c>
      <c r="I1408" s="9">
        <v>1449914400</v>
      </c>
      <c r="J1408" s="9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105"/>
        <v>0.13</v>
      </c>
      <c r="P1408" s="17">
        <f t="shared" si="106"/>
        <v>5</v>
      </c>
      <c r="Q1408" s="13" t="s">
        <v>8319</v>
      </c>
      <c r="R1408" t="s">
        <v>8338</v>
      </c>
      <c r="S1408" s="18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11" t="s">
        <v>1407</v>
      </c>
      <c r="C1409" s="3" t="s">
        <v>5516</v>
      </c>
      <c r="D1409" s="5">
        <v>3000</v>
      </c>
      <c r="E1409" s="7">
        <v>15</v>
      </c>
      <c r="F1409" t="s">
        <v>8219</v>
      </c>
      <c r="G1409" t="s">
        <v>8222</v>
      </c>
      <c r="H1409" t="s">
        <v>8244</v>
      </c>
      <c r="I1409" s="9">
        <v>1407847978</v>
      </c>
      <c r="J1409" s="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105"/>
        <v>0.5</v>
      </c>
      <c r="P1409" s="17">
        <f t="shared" si="106"/>
        <v>7.5</v>
      </c>
      <c r="Q1409" s="13" t="s">
        <v>8319</v>
      </c>
      <c r="R1409" t="s">
        <v>8338</v>
      </c>
      <c r="S1409" s="18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11" t="s">
        <v>1408</v>
      </c>
      <c r="C1410" s="3" t="s">
        <v>5517</v>
      </c>
      <c r="D1410" s="5">
        <v>1000</v>
      </c>
      <c r="E1410" s="7">
        <v>72</v>
      </c>
      <c r="F1410" t="s">
        <v>8219</v>
      </c>
      <c r="G1410" t="s">
        <v>8223</v>
      </c>
      <c r="H1410" t="s">
        <v>8245</v>
      </c>
      <c r="I1410" s="9">
        <v>1447451756</v>
      </c>
      <c r="J1410" s="9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si="105"/>
        <v>7.2</v>
      </c>
      <c r="P1410" s="17">
        <f t="shared" si="106"/>
        <v>12</v>
      </c>
      <c r="Q1410" s="13" t="s">
        <v>8319</v>
      </c>
      <c r="R1410" t="s">
        <v>8338</v>
      </c>
      <c r="S1410" s="18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11" t="s">
        <v>1409</v>
      </c>
      <c r="C1411" s="3" t="s">
        <v>5518</v>
      </c>
      <c r="D1411" s="5">
        <v>4000</v>
      </c>
      <c r="E1411" s="7">
        <v>0</v>
      </c>
      <c r="F1411" t="s">
        <v>8219</v>
      </c>
      <c r="G1411" t="s">
        <v>8222</v>
      </c>
      <c r="H1411" t="s">
        <v>8244</v>
      </c>
      <c r="I1411" s="9">
        <v>1420085535</v>
      </c>
      <c r="J1411" s="9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ref="O1411:O1474" si="110">IFERROR(ROUND(E1411/D1411*100,2),0)</f>
        <v>0</v>
      </c>
      <c r="P1411" s="17" t="str">
        <f t="shared" ref="P1411:P1474" si="111">IFERROR(ROUND(E1411/L1411,2),"N/A")</f>
        <v>N/A</v>
      </c>
      <c r="Q1411" s="13" t="s">
        <v>8319</v>
      </c>
      <c r="R1411" t="s">
        <v>8338</v>
      </c>
      <c r="S1411" s="18">
        <f t="shared" ref="S1411:S1474" si="112">(((J1411/60)/60)/24)+DATE(1970,1,1)</f>
        <v>41945.133506944447</v>
      </c>
      <c r="T1411" s="1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11" t="s">
        <v>1410</v>
      </c>
      <c r="C1412" s="3" t="s">
        <v>5519</v>
      </c>
      <c r="D1412" s="5">
        <v>6000</v>
      </c>
      <c r="E1412" s="7">
        <v>1</v>
      </c>
      <c r="F1412" t="s">
        <v>8219</v>
      </c>
      <c r="G1412" t="s">
        <v>8235</v>
      </c>
      <c r="H1412" t="s">
        <v>8247</v>
      </c>
      <c r="I1412" s="9">
        <v>1464939520</v>
      </c>
      <c r="J1412" s="9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110"/>
        <v>0.02</v>
      </c>
      <c r="P1412" s="17">
        <f t="shared" si="111"/>
        <v>1</v>
      </c>
      <c r="Q1412" s="13" t="s">
        <v>8319</v>
      </c>
      <c r="R1412" t="s">
        <v>8338</v>
      </c>
      <c r="S1412" s="18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11" t="s">
        <v>1411</v>
      </c>
      <c r="C1413" s="3" t="s">
        <v>5520</v>
      </c>
      <c r="D1413" s="5">
        <v>3000</v>
      </c>
      <c r="E1413" s="7">
        <v>7</v>
      </c>
      <c r="F1413" t="s">
        <v>8219</v>
      </c>
      <c r="G1413" t="s">
        <v>8223</v>
      </c>
      <c r="H1413" t="s">
        <v>8245</v>
      </c>
      <c r="I1413" s="9">
        <v>1423185900</v>
      </c>
      <c r="J1413" s="9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110"/>
        <v>0.23</v>
      </c>
      <c r="P1413" s="17">
        <f t="shared" si="111"/>
        <v>2.33</v>
      </c>
      <c r="Q1413" s="13" t="s">
        <v>8319</v>
      </c>
      <c r="R1413" t="s">
        <v>8338</v>
      </c>
      <c r="S1413" s="18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11" t="s">
        <v>1412</v>
      </c>
      <c r="C1414" s="3" t="s">
        <v>5521</v>
      </c>
      <c r="D1414" s="5">
        <v>7000</v>
      </c>
      <c r="E1414" s="7">
        <v>320</v>
      </c>
      <c r="F1414" t="s">
        <v>8219</v>
      </c>
      <c r="G1414" t="s">
        <v>8222</v>
      </c>
      <c r="H1414" t="s">
        <v>8244</v>
      </c>
      <c r="I1414" s="9">
        <v>1417656699</v>
      </c>
      <c r="J1414" s="9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110"/>
        <v>4.57</v>
      </c>
      <c r="P1414" s="17">
        <f t="shared" si="111"/>
        <v>24.62</v>
      </c>
      <c r="Q1414" s="13" t="s">
        <v>8319</v>
      </c>
      <c r="R1414" t="s">
        <v>8338</v>
      </c>
      <c r="S1414" s="18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11" t="s">
        <v>1413</v>
      </c>
      <c r="C1415" s="3" t="s">
        <v>5522</v>
      </c>
      <c r="D1415" s="5">
        <v>2000</v>
      </c>
      <c r="E1415" s="7">
        <v>100</v>
      </c>
      <c r="F1415" t="s">
        <v>8219</v>
      </c>
      <c r="G1415" t="s">
        <v>8235</v>
      </c>
      <c r="H1415" t="s">
        <v>8247</v>
      </c>
      <c r="I1415" s="9">
        <v>1455964170</v>
      </c>
      <c r="J1415" s="9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110"/>
        <v>5</v>
      </c>
      <c r="P1415" s="17">
        <f t="shared" si="111"/>
        <v>100</v>
      </c>
      <c r="Q1415" s="13" t="s">
        <v>8319</v>
      </c>
      <c r="R1415" t="s">
        <v>8338</v>
      </c>
      <c r="S1415" s="18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11" t="s">
        <v>1414</v>
      </c>
      <c r="C1416" s="3" t="s">
        <v>5523</v>
      </c>
      <c r="D1416" s="5">
        <v>500</v>
      </c>
      <c r="E1416" s="7">
        <v>1</v>
      </c>
      <c r="F1416" t="s">
        <v>8219</v>
      </c>
      <c r="G1416" t="s">
        <v>8222</v>
      </c>
      <c r="H1416" t="s">
        <v>8244</v>
      </c>
      <c r="I1416" s="9">
        <v>1483423467</v>
      </c>
      <c r="J1416" s="9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110"/>
        <v>0.2</v>
      </c>
      <c r="P1416" s="17">
        <f t="shared" si="111"/>
        <v>1</v>
      </c>
      <c r="Q1416" s="13" t="s">
        <v>8319</v>
      </c>
      <c r="R1416" t="s">
        <v>8338</v>
      </c>
      <c r="S1416" s="18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11" t="s">
        <v>1415</v>
      </c>
      <c r="C1417" s="3" t="s">
        <v>5524</v>
      </c>
      <c r="D1417" s="5">
        <v>4400</v>
      </c>
      <c r="E1417" s="7">
        <v>800</v>
      </c>
      <c r="F1417" t="s">
        <v>8219</v>
      </c>
      <c r="G1417" t="s">
        <v>8222</v>
      </c>
      <c r="H1417" t="s">
        <v>8244</v>
      </c>
      <c r="I1417" s="9">
        <v>1439741591</v>
      </c>
      <c r="J1417" s="9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110"/>
        <v>18.18</v>
      </c>
      <c r="P1417" s="17">
        <f t="shared" si="111"/>
        <v>88.89</v>
      </c>
      <c r="Q1417" s="13" t="s">
        <v>8319</v>
      </c>
      <c r="R1417" t="s">
        <v>8338</v>
      </c>
      <c r="S1417" s="18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11" t="s">
        <v>1416</v>
      </c>
      <c r="C1418" s="3" t="s">
        <v>5525</v>
      </c>
      <c r="D1418" s="5">
        <v>50000</v>
      </c>
      <c r="E1418" s="7">
        <v>0</v>
      </c>
      <c r="F1418" t="s">
        <v>8219</v>
      </c>
      <c r="G1418" t="s">
        <v>8222</v>
      </c>
      <c r="H1418" t="s">
        <v>8244</v>
      </c>
      <c r="I1418" s="9">
        <v>1448147619</v>
      </c>
      <c r="J1418" s="9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110"/>
        <v>0</v>
      </c>
      <c r="P1418" s="17" t="str">
        <f t="shared" si="111"/>
        <v>N/A</v>
      </c>
      <c r="Q1418" s="13" t="s">
        <v>8319</v>
      </c>
      <c r="R1418" t="s">
        <v>8338</v>
      </c>
      <c r="S1418" s="18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11" t="s">
        <v>1417</v>
      </c>
      <c r="C1419" s="3" t="s">
        <v>5526</v>
      </c>
      <c r="D1419" s="5">
        <v>4500</v>
      </c>
      <c r="E1419" s="7">
        <v>55</v>
      </c>
      <c r="F1419" t="s">
        <v>8219</v>
      </c>
      <c r="G1419" t="s">
        <v>8222</v>
      </c>
      <c r="H1419" t="s">
        <v>8244</v>
      </c>
      <c r="I1419" s="9">
        <v>1442315460</v>
      </c>
      <c r="J1419" s="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110"/>
        <v>1.22</v>
      </c>
      <c r="P1419" s="17">
        <f t="shared" si="111"/>
        <v>27.5</v>
      </c>
      <c r="Q1419" s="13" t="s">
        <v>8319</v>
      </c>
      <c r="R1419" t="s">
        <v>8338</v>
      </c>
      <c r="S1419" s="18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11" t="s">
        <v>1418</v>
      </c>
      <c r="C1420" s="3" t="s">
        <v>5527</v>
      </c>
      <c r="D1420" s="5">
        <v>3000</v>
      </c>
      <c r="E1420" s="7">
        <v>6</v>
      </c>
      <c r="F1420" t="s">
        <v>8219</v>
      </c>
      <c r="G1420" t="s">
        <v>8225</v>
      </c>
      <c r="H1420" t="s">
        <v>8247</v>
      </c>
      <c r="I1420" s="9">
        <v>1456397834</v>
      </c>
      <c r="J1420" s="9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110"/>
        <v>0.2</v>
      </c>
      <c r="P1420" s="17">
        <f t="shared" si="111"/>
        <v>6</v>
      </c>
      <c r="Q1420" s="13" t="s">
        <v>8319</v>
      </c>
      <c r="R1420" t="s">
        <v>8338</v>
      </c>
      <c r="S1420" s="18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11" t="s">
        <v>1419</v>
      </c>
      <c r="C1421" s="3" t="s">
        <v>5528</v>
      </c>
      <c r="D1421" s="5">
        <v>6300</v>
      </c>
      <c r="E1421" s="7">
        <v>445</v>
      </c>
      <c r="F1421" t="s">
        <v>8219</v>
      </c>
      <c r="G1421" t="s">
        <v>8222</v>
      </c>
      <c r="H1421" t="s">
        <v>8244</v>
      </c>
      <c r="I1421" s="9">
        <v>1476010619</v>
      </c>
      <c r="J1421" s="9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110"/>
        <v>7.06</v>
      </c>
      <c r="P1421" s="17">
        <f t="shared" si="111"/>
        <v>44.5</v>
      </c>
      <c r="Q1421" s="13" t="s">
        <v>8319</v>
      </c>
      <c r="R1421" t="s">
        <v>8338</v>
      </c>
      <c r="S1421" s="18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11" t="s">
        <v>1420</v>
      </c>
      <c r="C1422" s="3" t="s">
        <v>5529</v>
      </c>
      <c r="D1422" s="5">
        <v>110</v>
      </c>
      <c r="E1422" s="7">
        <v>3</v>
      </c>
      <c r="F1422" t="s">
        <v>8219</v>
      </c>
      <c r="G1422" t="s">
        <v>8222</v>
      </c>
      <c r="H1422" t="s">
        <v>8244</v>
      </c>
      <c r="I1422" s="9">
        <v>1467129686</v>
      </c>
      <c r="J1422" s="9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110"/>
        <v>2.73</v>
      </c>
      <c r="P1422" s="17">
        <f t="shared" si="111"/>
        <v>1</v>
      </c>
      <c r="Q1422" s="13" t="s">
        <v>8319</v>
      </c>
      <c r="R1422" t="s">
        <v>8338</v>
      </c>
      <c r="S1422" s="18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11" t="s">
        <v>1421</v>
      </c>
      <c r="C1423" s="3" t="s">
        <v>5530</v>
      </c>
      <c r="D1423" s="5">
        <v>200000</v>
      </c>
      <c r="E1423" s="7">
        <v>200</v>
      </c>
      <c r="F1423" t="s">
        <v>8219</v>
      </c>
      <c r="G1423" t="s">
        <v>8233</v>
      </c>
      <c r="H1423" t="s">
        <v>8253</v>
      </c>
      <c r="I1423" s="9">
        <v>1423432709</v>
      </c>
      <c r="J1423" s="9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110"/>
        <v>0.1</v>
      </c>
      <c r="P1423" s="17">
        <f t="shared" si="111"/>
        <v>100</v>
      </c>
      <c r="Q1423" s="13" t="s">
        <v>8319</v>
      </c>
      <c r="R1423" t="s">
        <v>8338</v>
      </c>
      <c r="S1423" s="18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11" t="s">
        <v>1422</v>
      </c>
      <c r="C1424" s="3" t="s">
        <v>5531</v>
      </c>
      <c r="D1424" s="5">
        <v>25000</v>
      </c>
      <c r="E1424" s="7">
        <v>26</v>
      </c>
      <c r="F1424" t="s">
        <v>8219</v>
      </c>
      <c r="G1424" t="s">
        <v>8226</v>
      </c>
      <c r="H1424" t="s">
        <v>8248</v>
      </c>
      <c r="I1424" s="9">
        <v>1474436704</v>
      </c>
      <c r="J1424" s="9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110"/>
        <v>0.1</v>
      </c>
      <c r="P1424" s="17">
        <f t="shared" si="111"/>
        <v>13</v>
      </c>
      <c r="Q1424" s="13" t="s">
        <v>8319</v>
      </c>
      <c r="R1424" t="s">
        <v>8338</v>
      </c>
      <c r="S1424" s="18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11" t="s">
        <v>1423</v>
      </c>
      <c r="C1425" s="3" t="s">
        <v>5532</v>
      </c>
      <c r="D1425" s="5">
        <v>30000</v>
      </c>
      <c r="E1425" s="7">
        <v>100</v>
      </c>
      <c r="F1425" t="s">
        <v>8219</v>
      </c>
      <c r="G1425" t="s">
        <v>8224</v>
      </c>
      <c r="H1425" t="s">
        <v>8246</v>
      </c>
      <c r="I1425" s="9">
        <v>1451637531</v>
      </c>
      <c r="J1425" s="9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110"/>
        <v>0.33</v>
      </c>
      <c r="P1425" s="17">
        <f t="shared" si="111"/>
        <v>100</v>
      </c>
      <c r="Q1425" s="13" t="s">
        <v>8319</v>
      </c>
      <c r="R1425" t="s">
        <v>8338</v>
      </c>
      <c r="S1425" s="18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11" t="s">
        <v>1424</v>
      </c>
      <c r="C1426" s="3" t="s">
        <v>5533</v>
      </c>
      <c r="D1426" s="5">
        <v>7500</v>
      </c>
      <c r="E1426" s="7">
        <v>1527</v>
      </c>
      <c r="F1426" t="s">
        <v>8219</v>
      </c>
      <c r="G1426" t="s">
        <v>8222</v>
      </c>
      <c r="H1426" t="s">
        <v>8244</v>
      </c>
      <c r="I1426" s="9">
        <v>1479233602</v>
      </c>
      <c r="J1426" s="9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110"/>
        <v>20.36</v>
      </c>
      <c r="P1426" s="17">
        <f t="shared" si="111"/>
        <v>109.07</v>
      </c>
      <c r="Q1426" s="13" t="s">
        <v>8319</v>
      </c>
      <c r="R1426" t="s">
        <v>8338</v>
      </c>
      <c r="S1426" s="18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11" t="s">
        <v>1425</v>
      </c>
      <c r="C1427" s="3" t="s">
        <v>5534</v>
      </c>
      <c r="D1427" s="5">
        <v>13000</v>
      </c>
      <c r="E1427" s="7">
        <v>0</v>
      </c>
      <c r="F1427" t="s">
        <v>8219</v>
      </c>
      <c r="G1427" t="s">
        <v>8222</v>
      </c>
      <c r="H1427" t="s">
        <v>8244</v>
      </c>
      <c r="I1427" s="9">
        <v>1430276959</v>
      </c>
      <c r="J1427" s="9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110"/>
        <v>0</v>
      </c>
      <c r="P1427" s="17" t="str">
        <f t="shared" si="111"/>
        <v>N/A</v>
      </c>
      <c r="Q1427" s="13" t="s">
        <v>8319</v>
      </c>
      <c r="R1427" t="s">
        <v>8338</v>
      </c>
      <c r="S1427" s="18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11" t="s">
        <v>1426</v>
      </c>
      <c r="C1428" s="3" t="s">
        <v>5535</v>
      </c>
      <c r="D1428" s="5">
        <v>1000</v>
      </c>
      <c r="E1428" s="7">
        <v>0</v>
      </c>
      <c r="F1428" t="s">
        <v>8219</v>
      </c>
      <c r="G1428" t="s">
        <v>8234</v>
      </c>
      <c r="H1428" t="s">
        <v>8247</v>
      </c>
      <c r="I1428" s="9">
        <v>1440408120</v>
      </c>
      <c r="J1428" s="9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110"/>
        <v>0</v>
      </c>
      <c r="P1428" s="17" t="str">
        <f t="shared" si="111"/>
        <v>N/A</v>
      </c>
      <c r="Q1428" s="13" t="s">
        <v>8319</v>
      </c>
      <c r="R1428" t="s">
        <v>8338</v>
      </c>
      <c r="S1428" s="18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11" t="s">
        <v>1427</v>
      </c>
      <c r="C1429" s="3" t="s">
        <v>5536</v>
      </c>
      <c r="D1429" s="5">
        <v>5000</v>
      </c>
      <c r="E1429" s="7">
        <v>419</v>
      </c>
      <c r="F1429" t="s">
        <v>8219</v>
      </c>
      <c r="G1429" t="s">
        <v>8234</v>
      </c>
      <c r="H1429" t="s">
        <v>8247</v>
      </c>
      <c r="I1429" s="9">
        <v>1474230385</v>
      </c>
      <c r="J1429" s="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110"/>
        <v>8.3800000000000008</v>
      </c>
      <c r="P1429" s="17">
        <f t="shared" si="111"/>
        <v>104.75</v>
      </c>
      <c r="Q1429" s="13" t="s">
        <v>8319</v>
      </c>
      <c r="R1429" t="s">
        <v>8338</v>
      </c>
      <c r="S1429" s="18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11" t="s">
        <v>1428</v>
      </c>
      <c r="C1430" s="3" t="s">
        <v>5537</v>
      </c>
      <c r="D1430" s="5">
        <v>1000</v>
      </c>
      <c r="E1430" s="7">
        <v>45</v>
      </c>
      <c r="F1430" t="s">
        <v>8219</v>
      </c>
      <c r="G1430" t="s">
        <v>8225</v>
      </c>
      <c r="H1430" t="s">
        <v>8247</v>
      </c>
      <c r="I1430" s="9">
        <v>1459584417</v>
      </c>
      <c r="J1430" s="9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110"/>
        <v>4.5</v>
      </c>
      <c r="P1430" s="17">
        <f t="shared" si="111"/>
        <v>15</v>
      </c>
      <c r="Q1430" s="13" t="s">
        <v>8319</v>
      </c>
      <c r="R1430" t="s">
        <v>8338</v>
      </c>
      <c r="S1430" s="18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11" t="s">
        <v>1429</v>
      </c>
      <c r="C1431" s="3" t="s">
        <v>5538</v>
      </c>
      <c r="D1431" s="5">
        <v>10000</v>
      </c>
      <c r="E1431" s="7">
        <v>0</v>
      </c>
      <c r="F1431" t="s">
        <v>8219</v>
      </c>
      <c r="G1431" t="s">
        <v>8222</v>
      </c>
      <c r="H1431" t="s">
        <v>8244</v>
      </c>
      <c r="I1431" s="9">
        <v>1428629242</v>
      </c>
      <c r="J1431" s="9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110"/>
        <v>0</v>
      </c>
      <c r="P1431" s="17" t="str">
        <f t="shared" si="111"/>
        <v>N/A</v>
      </c>
      <c r="Q1431" s="13" t="s">
        <v>8319</v>
      </c>
      <c r="R1431" t="s">
        <v>8338</v>
      </c>
      <c r="S1431" s="18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11" t="s">
        <v>1430</v>
      </c>
      <c r="C1432" s="3" t="s">
        <v>5539</v>
      </c>
      <c r="D1432" s="5">
        <v>5000</v>
      </c>
      <c r="E1432" s="7">
        <v>403</v>
      </c>
      <c r="F1432" t="s">
        <v>8219</v>
      </c>
      <c r="G1432" t="s">
        <v>8222</v>
      </c>
      <c r="H1432" t="s">
        <v>8244</v>
      </c>
      <c r="I1432" s="9">
        <v>1419017488</v>
      </c>
      <c r="J1432" s="9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110"/>
        <v>8.06</v>
      </c>
      <c r="P1432" s="17">
        <f t="shared" si="111"/>
        <v>80.599999999999994</v>
      </c>
      <c r="Q1432" s="13" t="s">
        <v>8319</v>
      </c>
      <c r="R1432" t="s">
        <v>8338</v>
      </c>
      <c r="S1432" s="18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11" t="s">
        <v>1431</v>
      </c>
      <c r="C1433" s="3" t="s">
        <v>5540</v>
      </c>
      <c r="D1433" s="5">
        <v>17000</v>
      </c>
      <c r="E1433" s="7">
        <v>5431</v>
      </c>
      <c r="F1433" t="s">
        <v>8219</v>
      </c>
      <c r="G1433" t="s">
        <v>8222</v>
      </c>
      <c r="H1433" t="s">
        <v>8244</v>
      </c>
      <c r="I1433" s="9">
        <v>1448517816</v>
      </c>
      <c r="J1433" s="9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110"/>
        <v>31.95</v>
      </c>
      <c r="P1433" s="17">
        <f t="shared" si="111"/>
        <v>115.55</v>
      </c>
      <c r="Q1433" s="13" t="s">
        <v>8319</v>
      </c>
      <c r="R1433" t="s">
        <v>8338</v>
      </c>
      <c r="S1433" s="18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11" t="s">
        <v>1432</v>
      </c>
      <c r="C1434" s="3" t="s">
        <v>5541</v>
      </c>
      <c r="D1434" s="5">
        <v>40000</v>
      </c>
      <c r="E1434" s="7">
        <v>0</v>
      </c>
      <c r="F1434" t="s">
        <v>8219</v>
      </c>
      <c r="G1434" t="s">
        <v>8222</v>
      </c>
      <c r="H1434" t="s">
        <v>8244</v>
      </c>
      <c r="I1434" s="9">
        <v>1437417828</v>
      </c>
      <c r="J1434" s="9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110"/>
        <v>0</v>
      </c>
      <c r="P1434" s="17" t="str">
        <f t="shared" si="111"/>
        <v>N/A</v>
      </c>
      <c r="Q1434" s="13" t="s">
        <v>8319</v>
      </c>
      <c r="R1434" t="s">
        <v>8338</v>
      </c>
      <c r="S1434" s="18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11" t="s">
        <v>1433</v>
      </c>
      <c r="C1435" s="3" t="s">
        <v>5542</v>
      </c>
      <c r="D1435" s="5">
        <v>12000</v>
      </c>
      <c r="E1435" s="7">
        <v>805</v>
      </c>
      <c r="F1435" t="s">
        <v>8219</v>
      </c>
      <c r="G1435" t="s">
        <v>8235</v>
      </c>
      <c r="H1435" t="s">
        <v>8247</v>
      </c>
      <c r="I1435" s="9">
        <v>1481367600</v>
      </c>
      <c r="J1435" s="9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110"/>
        <v>6.71</v>
      </c>
      <c r="P1435" s="17">
        <f t="shared" si="111"/>
        <v>80.5</v>
      </c>
      <c r="Q1435" s="13" t="s">
        <v>8319</v>
      </c>
      <c r="R1435" t="s">
        <v>8338</v>
      </c>
      <c r="S1435" s="18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11" t="s">
        <v>1434</v>
      </c>
      <c r="C1436" s="3" t="s">
        <v>5543</v>
      </c>
      <c r="D1436" s="5">
        <v>82000</v>
      </c>
      <c r="E1436" s="7">
        <v>8190</v>
      </c>
      <c r="F1436" t="s">
        <v>8219</v>
      </c>
      <c r="G1436" t="s">
        <v>8230</v>
      </c>
      <c r="H1436" t="s">
        <v>8251</v>
      </c>
      <c r="I1436" s="9">
        <v>1433775600</v>
      </c>
      <c r="J1436" s="9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110"/>
        <v>9.99</v>
      </c>
      <c r="P1436" s="17">
        <f t="shared" si="111"/>
        <v>744.55</v>
      </c>
      <c r="Q1436" s="13" t="s">
        <v>8319</v>
      </c>
      <c r="R1436" t="s">
        <v>8338</v>
      </c>
      <c r="S1436" s="18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11" t="s">
        <v>1435</v>
      </c>
      <c r="C1437" s="3" t="s">
        <v>5544</v>
      </c>
      <c r="D1437" s="5">
        <v>15000</v>
      </c>
      <c r="E1437" s="7">
        <v>15</v>
      </c>
      <c r="F1437" t="s">
        <v>8219</v>
      </c>
      <c r="G1437" t="s">
        <v>8235</v>
      </c>
      <c r="H1437" t="s">
        <v>8247</v>
      </c>
      <c r="I1437" s="9">
        <v>1444589020</v>
      </c>
      <c r="J1437" s="9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110"/>
        <v>0.1</v>
      </c>
      <c r="P1437" s="17">
        <f t="shared" si="111"/>
        <v>7.5</v>
      </c>
      <c r="Q1437" s="13" t="s">
        <v>8319</v>
      </c>
      <c r="R1437" t="s">
        <v>8338</v>
      </c>
      <c r="S1437" s="18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11" t="s">
        <v>1436</v>
      </c>
      <c r="C1438" s="3" t="s">
        <v>5545</v>
      </c>
      <c r="D1438" s="5">
        <v>10000</v>
      </c>
      <c r="E1438" s="7">
        <v>77</v>
      </c>
      <c r="F1438" t="s">
        <v>8219</v>
      </c>
      <c r="G1438" t="s">
        <v>8234</v>
      </c>
      <c r="H1438" t="s">
        <v>8247</v>
      </c>
      <c r="I1438" s="9">
        <v>1456043057</v>
      </c>
      <c r="J1438" s="9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110"/>
        <v>0.77</v>
      </c>
      <c r="P1438" s="17">
        <f t="shared" si="111"/>
        <v>38.5</v>
      </c>
      <c r="Q1438" s="13" t="s">
        <v>8319</v>
      </c>
      <c r="R1438" t="s">
        <v>8338</v>
      </c>
      <c r="S1438" s="18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11" t="s">
        <v>1437</v>
      </c>
      <c r="C1439" s="3" t="s">
        <v>5546</v>
      </c>
      <c r="D1439" s="5">
        <v>3000</v>
      </c>
      <c r="E1439" s="7">
        <v>807</v>
      </c>
      <c r="F1439" t="s">
        <v>8219</v>
      </c>
      <c r="G1439" t="s">
        <v>8222</v>
      </c>
      <c r="H1439" t="s">
        <v>8244</v>
      </c>
      <c r="I1439" s="9">
        <v>1405227540</v>
      </c>
      <c r="J1439" s="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110"/>
        <v>26.9</v>
      </c>
      <c r="P1439" s="17">
        <f t="shared" si="111"/>
        <v>36.68</v>
      </c>
      <c r="Q1439" s="13" t="s">
        <v>8319</v>
      </c>
      <c r="R1439" t="s">
        <v>8338</v>
      </c>
      <c r="S1439" s="18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11" t="s">
        <v>1438</v>
      </c>
      <c r="C1440" s="3" t="s">
        <v>5547</v>
      </c>
      <c r="D1440" s="5">
        <v>20000</v>
      </c>
      <c r="E1440" s="7">
        <v>600</v>
      </c>
      <c r="F1440" t="s">
        <v>8219</v>
      </c>
      <c r="G1440" t="s">
        <v>8230</v>
      </c>
      <c r="H1440" t="s">
        <v>8251</v>
      </c>
      <c r="I1440" s="9">
        <v>1461765300</v>
      </c>
      <c r="J1440" s="9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110"/>
        <v>3</v>
      </c>
      <c r="P1440" s="17">
        <f t="shared" si="111"/>
        <v>75</v>
      </c>
      <c r="Q1440" s="13" t="s">
        <v>8319</v>
      </c>
      <c r="R1440" t="s">
        <v>8338</v>
      </c>
      <c r="S1440" s="18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11" t="s">
        <v>1439</v>
      </c>
      <c r="C1441" s="3" t="s">
        <v>5548</v>
      </c>
      <c r="D1441" s="5">
        <v>2725</v>
      </c>
      <c r="E1441" s="7">
        <v>180</v>
      </c>
      <c r="F1441" t="s">
        <v>8219</v>
      </c>
      <c r="G1441" t="s">
        <v>8227</v>
      </c>
      <c r="H1441" t="s">
        <v>8249</v>
      </c>
      <c r="I1441" s="9">
        <v>1425758101</v>
      </c>
      <c r="J1441" s="9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110"/>
        <v>6.61</v>
      </c>
      <c r="P1441" s="17">
        <f t="shared" si="111"/>
        <v>30</v>
      </c>
      <c r="Q1441" s="13" t="s">
        <v>8319</v>
      </c>
      <c r="R1441" t="s">
        <v>8338</v>
      </c>
      <c r="S1441" s="18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11" t="s">
        <v>1440</v>
      </c>
      <c r="C1442" s="3" t="s">
        <v>5549</v>
      </c>
      <c r="D1442" s="5">
        <v>13000</v>
      </c>
      <c r="E1442" s="7">
        <v>1</v>
      </c>
      <c r="F1442" t="s">
        <v>8219</v>
      </c>
      <c r="G1442" t="s">
        <v>8235</v>
      </c>
      <c r="H1442" t="s">
        <v>8247</v>
      </c>
      <c r="I1442" s="9">
        <v>1464285463</v>
      </c>
      <c r="J1442" s="9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110"/>
        <v>0.01</v>
      </c>
      <c r="P1442" s="17">
        <f t="shared" si="111"/>
        <v>1</v>
      </c>
      <c r="Q1442" s="13" t="s">
        <v>8319</v>
      </c>
      <c r="R1442" t="s">
        <v>8338</v>
      </c>
      <c r="S1442" s="18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11" t="s">
        <v>1441</v>
      </c>
      <c r="C1443" s="3" t="s">
        <v>5550</v>
      </c>
      <c r="D1443" s="5">
        <v>180000</v>
      </c>
      <c r="E1443" s="7">
        <v>2020</v>
      </c>
      <c r="F1443" t="s">
        <v>8219</v>
      </c>
      <c r="G1443" t="s">
        <v>8223</v>
      </c>
      <c r="H1443" t="s">
        <v>8245</v>
      </c>
      <c r="I1443" s="9">
        <v>1441995769</v>
      </c>
      <c r="J1443" s="9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110"/>
        <v>1.1200000000000001</v>
      </c>
      <c r="P1443" s="17">
        <f t="shared" si="111"/>
        <v>673.33</v>
      </c>
      <c r="Q1443" s="13" t="s">
        <v>8319</v>
      </c>
      <c r="R1443" t="s">
        <v>8338</v>
      </c>
      <c r="S1443" s="18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11" t="s">
        <v>1442</v>
      </c>
      <c r="C1444" s="3" t="s">
        <v>5551</v>
      </c>
      <c r="D1444" s="5">
        <v>1500</v>
      </c>
      <c r="E1444" s="7">
        <v>0</v>
      </c>
      <c r="F1444" t="s">
        <v>8219</v>
      </c>
      <c r="G1444" t="s">
        <v>8222</v>
      </c>
      <c r="H1444" t="s">
        <v>8244</v>
      </c>
      <c r="I1444" s="9">
        <v>1464190158</v>
      </c>
      <c r="J1444" s="9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110"/>
        <v>0</v>
      </c>
      <c r="P1444" s="17" t="str">
        <f t="shared" si="111"/>
        <v>N/A</v>
      </c>
      <c r="Q1444" s="13" t="s">
        <v>8319</v>
      </c>
      <c r="R1444" t="s">
        <v>8338</v>
      </c>
      <c r="S1444" s="18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11" t="s">
        <v>1443</v>
      </c>
      <c r="C1445" s="3" t="s">
        <v>5552</v>
      </c>
      <c r="D1445" s="5">
        <v>13000</v>
      </c>
      <c r="E1445" s="7">
        <v>0</v>
      </c>
      <c r="F1445" t="s">
        <v>8219</v>
      </c>
      <c r="G1445" t="s">
        <v>8228</v>
      </c>
      <c r="H1445" t="s">
        <v>8247</v>
      </c>
      <c r="I1445" s="9">
        <v>1483395209</v>
      </c>
      <c r="J1445" s="9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110"/>
        <v>0</v>
      </c>
      <c r="P1445" s="17" t="str">
        <f t="shared" si="111"/>
        <v>N/A</v>
      </c>
      <c r="Q1445" s="13" t="s">
        <v>8319</v>
      </c>
      <c r="R1445" t="s">
        <v>8338</v>
      </c>
      <c r="S1445" s="18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11" t="s">
        <v>1444</v>
      </c>
      <c r="C1446" s="3" t="s">
        <v>5553</v>
      </c>
      <c r="D1446" s="5">
        <v>4950</v>
      </c>
      <c r="E1446" s="7">
        <v>0</v>
      </c>
      <c r="F1446" t="s">
        <v>8219</v>
      </c>
      <c r="G1446" t="s">
        <v>8234</v>
      </c>
      <c r="H1446" t="s">
        <v>8247</v>
      </c>
      <c r="I1446" s="9">
        <v>1442091462</v>
      </c>
      <c r="J1446" s="9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110"/>
        <v>0</v>
      </c>
      <c r="P1446" s="17" t="str">
        <f t="shared" si="111"/>
        <v>N/A</v>
      </c>
      <c r="Q1446" s="13" t="s">
        <v>8319</v>
      </c>
      <c r="R1446" t="s">
        <v>8338</v>
      </c>
      <c r="S1446" s="18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11" t="s">
        <v>1445</v>
      </c>
      <c r="C1447" s="3" t="s">
        <v>5554</v>
      </c>
      <c r="D1447" s="5">
        <v>130000</v>
      </c>
      <c r="E1447" s="7">
        <v>0</v>
      </c>
      <c r="F1447" t="s">
        <v>8219</v>
      </c>
      <c r="G1447" t="s">
        <v>8234</v>
      </c>
      <c r="H1447" t="s">
        <v>8247</v>
      </c>
      <c r="I1447" s="9">
        <v>1434286855</v>
      </c>
      <c r="J1447" s="9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110"/>
        <v>0</v>
      </c>
      <c r="P1447" s="17" t="str">
        <f t="shared" si="111"/>
        <v>N/A</v>
      </c>
      <c r="Q1447" s="13" t="s">
        <v>8319</v>
      </c>
      <c r="R1447" t="s">
        <v>8338</v>
      </c>
      <c r="S1447" s="18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11" t="s">
        <v>1446</v>
      </c>
      <c r="C1448" s="3" t="s">
        <v>5555</v>
      </c>
      <c r="D1448" s="5">
        <v>900</v>
      </c>
      <c r="E1448" s="7">
        <v>0</v>
      </c>
      <c r="F1448" t="s">
        <v>8219</v>
      </c>
      <c r="G1448" t="s">
        <v>8235</v>
      </c>
      <c r="H1448" t="s">
        <v>8247</v>
      </c>
      <c r="I1448" s="9">
        <v>1461235478</v>
      </c>
      <c r="J1448" s="9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110"/>
        <v>0</v>
      </c>
      <c r="P1448" s="17" t="str">
        <f t="shared" si="111"/>
        <v>N/A</v>
      </c>
      <c r="Q1448" s="13" t="s">
        <v>8319</v>
      </c>
      <c r="R1448" t="s">
        <v>8338</v>
      </c>
      <c r="S1448" s="18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11" t="s">
        <v>1447</v>
      </c>
      <c r="C1449" s="3" t="s">
        <v>5556</v>
      </c>
      <c r="D1449" s="5">
        <v>500000</v>
      </c>
      <c r="E1449" s="7">
        <v>75</v>
      </c>
      <c r="F1449" t="s">
        <v>8219</v>
      </c>
      <c r="G1449" t="s">
        <v>8222</v>
      </c>
      <c r="H1449" t="s">
        <v>8244</v>
      </c>
      <c r="I1449" s="9">
        <v>1467999134</v>
      </c>
      <c r="J1449" s="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110"/>
        <v>0.02</v>
      </c>
      <c r="P1449" s="17">
        <f t="shared" si="111"/>
        <v>25</v>
      </c>
      <c r="Q1449" s="13" t="s">
        <v>8319</v>
      </c>
      <c r="R1449" t="s">
        <v>8338</v>
      </c>
      <c r="S1449" s="18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11" t="s">
        <v>1448</v>
      </c>
      <c r="C1450" s="3" t="s">
        <v>5557</v>
      </c>
      <c r="D1450" s="5">
        <v>200000</v>
      </c>
      <c r="E1450" s="7">
        <v>0</v>
      </c>
      <c r="F1450" t="s">
        <v>8219</v>
      </c>
      <c r="G1450" t="s">
        <v>8224</v>
      </c>
      <c r="H1450" t="s">
        <v>8246</v>
      </c>
      <c r="I1450" s="9">
        <v>1432272300</v>
      </c>
      <c r="J1450" s="9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110"/>
        <v>0</v>
      </c>
      <c r="P1450" s="17" t="str">
        <f t="shared" si="111"/>
        <v>N/A</v>
      </c>
      <c r="Q1450" s="13" t="s">
        <v>8319</v>
      </c>
      <c r="R1450" t="s">
        <v>8338</v>
      </c>
      <c r="S1450" s="18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11" t="s">
        <v>1449</v>
      </c>
      <c r="C1451" s="3" t="s">
        <v>5558</v>
      </c>
      <c r="D1451" s="5">
        <v>8888</v>
      </c>
      <c r="E1451" s="7">
        <v>0</v>
      </c>
      <c r="F1451" t="s">
        <v>8219</v>
      </c>
      <c r="G1451" t="s">
        <v>8222</v>
      </c>
      <c r="H1451" t="s">
        <v>8244</v>
      </c>
      <c r="I1451" s="9">
        <v>1431286105</v>
      </c>
      <c r="J1451" s="9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110"/>
        <v>0</v>
      </c>
      <c r="P1451" s="17" t="str">
        <f t="shared" si="111"/>
        <v>N/A</v>
      </c>
      <c r="Q1451" s="13" t="s">
        <v>8319</v>
      </c>
      <c r="R1451" t="s">
        <v>8338</v>
      </c>
      <c r="S1451" s="18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11" t="s">
        <v>1450</v>
      </c>
      <c r="C1452" s="3" t="s">
        <v>5559</v>
      </c>
      <c r="D1452" s="5">
        <v>100000</v>
      </c>
      <c r="E1452" s="7">
        <v>1</v>
      </c>
      <c r="F1452" t="s">
        <v>8219</v>
      </c>
      <c r="G1452" t="s">
        <v>8222</v>
      </c>
      <c r="H1452" t="s">
        <v>8244</v>
      </c>
      <c r="I1452" s="9">
        <v>1455941197</v>
      </c>
      <c r="J1452" s="9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110"/>
        <v>0</v>
      </c>
      <c r="P1452" s="17">
        <f t="shared" si="111"/>
        <v>1</v>
      </c>
      <c r="Q1452" s="13" t="s">
        <v>8319</v>
      </c>
      <c r="R1452" t="s">
        <v>8338</v>
      </c>
      <c r="S1452" s="18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11" t="s">
        <v>1451</v>
      </c>
      <c r="C1453" s="3" t="s">
        <v>5560</v>
      </c>
      <c r="D1453" s="5">
        <v>18950</v>
      </c>
      <c r="E1453" s="7">
        <v>2</v>
      </c>
      <c r="F1453" t="s">
        <v>8218</v>
      </c>
      <c r="G1453" t="s">
        <v>8222</v>
      </c>
      <c r="H1453" t="s">
        <v>8244</v>
      </c>
      <c r="I1453" s="9">
        <v>1416355259</v>
      </c>
      <c r="J1453" s="9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110"/>
        <v>0.01</v>
      </c>
      <c r="P1453" s="17">
        <f t="shared" si="111"/>
        <v>1</v>
      </c>
      <c r="Q1453" s="13" t="s">
        <v>8319</v>
      </c>
      <c r="R1453" t="s">
        <v>8338</v>
      </c>
      <c r="S1453" s="18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11" t="s">
        <v>1452</v>
      </c>
      <c r="C1454" s="3" t="s">
        <v>5561</v>
      </c>
      <c r="D1454" s="5">
        <v>14000</v>
      </c>
      <c r="E1454" s="7">
        <v>0</v>
      </c>
      <c r="F1454" t="s">
        <v>8218</v>
      </c>
      <c r="G1454" t="s">
        <v>8222</v>
      </c>
      <c r="H1454" t="s">
        <v>8244</v>
      </c>
      <c r="I1454" s="9">
        <v>1406566363</v>
      </c>
      <c r="J1454" s="9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110"/>
        <v>0</v>
      </c>
      <c r="P1454" s="17" t="str">
        <f t="shared" si="111"/>
        <v>N/A</v>
      </c>
      <c r="Q1454" s="13" t="s">
        <v>8319</v>
      </c>
      <c r="R1454" t="s">
        <v>8338</v>
      </c>
      <c r="S1454" s="18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11" t="s">
        <v>1453</v>
      </c>
      <c r="C1455" s="3" t="s">
        <v>5562</v>
      </c>
      <c r="D1455" s="5">
        <v>25000</v>
      </c>
      <c r="E1455" s="7">
        <v>0</v>
      </c>
      <c r="F1455" t="s">
        <v>8218</v>
      </c>
      <c r="G1455" t="s">
        <v>8228</v>
      </c>
      <c r="H1455" t="s">
        <v>8247</v>
      </c>
      <c r="I1455" s="9">
        <v>1492270947</v>
      </c>
      <c r="J1455" s="9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110"/>
        <v>0</v>
      </c>
      <c r="P1455" s="17" t="str">
        <f t="shared" si="111"/>
        <v>N/A</v>
      </c>
      <c r="Q1455" s="13" t="s">
        <v>8319</v>
      </c>
      <c r="R1455" t="s">
        <v>8338</v>
      </c>
      <c r="S1455" s="18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11" t="s">
        <v>1454</v>
      </c>
      <c r="C1456" s="3" t="s">
        <v>5563</v>
      </c>
      <c r="D1456" s="5">
        <v>1750</v>
      </c>
      <c r="E1456" s="7">
        <v>15</v>
      </c>
      <c r="F1456" t="s">
        <v>8218</v>
      </c>
      <c r="G1456" t="s">
        <v>8225</v>
      </c>
      <c r="H1456" t="s">
        <v>8247</v>
      </c>
      <c r="I1456" s="9">
        <v>1461535140</v>
      </c>
      <c r="J1456" s="9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110"/>
        <v>0.86</v>
      </c>
      <c r="P1456" s="17">
        <f t="shared" si="111"/>
        <v>15</v>
      </c>
      <c r="Q1456" s="13" t="s">
        <v>8319</v>
      </c>
      <c r="R1456" t="s">
        <v>8338</v>
      </c>
      <c r="S1456" s="18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11" t="s">
        <v>1455</v>
      </c>
      <c r="C1457" s="3" t="s">
        <v>5564</v>
      </c>
      <c r="D1457" s="5">
        <v>15000</v>
      </c>
      <c r="E1457" s="7">
        <v>1575</v>
      </c>
      <c r="F1457" t="s">
        <v>8218</v>
      </c>
      <c r="G1457" t="s">
        <v>8222</v>
      </c>
      <c r="H1457" t="s">
        <v>8244</v>
      </c>
      <c r="I1457" s="9">
        <v>1409924340</v>
      </c>
      <c r="J1457" s="9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110"/>
        <v>10.5</v>
      </c>
      <c r="P1457" s="17">
        <f t="shared" si="111"/>
        <v>225</v>
      </c>
      <c r="Q1457" s="13" t="s">
        <v>8319</v>
      </c>
      <c r="R1457" t="s">
        <v>8338</v>
      </c>
      <c r="S1457" s="18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11" t="s">
        <v>1456</v>
      </c>
      <c r="C1458" s="3" t="s">
        <v>5565</v>
      </c>
      <c r="D1458" s="5">
        <v>5000</v>
      </c>
      <c r="E1458" s="7">
        <v>145</v>
      </c>
      <c r="F1458" t="s">
        <v>8218</v>
      </c>
      <c r="G1458" t="s">
        <v>8235</v>
      </c>
      <c r="H1458" t="s">
        <v>8247</v>
      </c>
      <c r="I1458" s="9">
        <v>1483459365</v>
      </c>
      <c r="J1458" s="9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110"/>
        <v>2.9</v>
      </c>
      <c r="P1458" s="17">
        <f t="shared" si="111"/>
        <v>48.33</v>
      </c>
      <c r="Q1458" s="13" t="s">
        <v>8319</v>
      </c>
      <c r="R1458" t="s">
        <v>8338</v>
      </c>
      <c r="S1458" s="18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11" t="s">
        <v>1457</v>
      </c>
      <c r="C1459" s="3" t="s">
        <v>5566</v>
      </c>
      <c r="D1459" s="5">
        <v>6000</v>
      </c>
      <c r="E1459" s="7">
        <v>0</v>
      </c>
      <c r="F1459" t="s">
        <v>8218</v>
      </c>
      <c r="G1459" t="s">
        <v>8222</v>
      </c>
      <c r="H1459" t="s">
        <v>8244</v>
      </c>
      <c r="I1459" s="9">
        <v>1447281044</v>
      </c>
      <c r="J1459" s="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110"/>
        <v>0</v>
      </c>
      <c r="P1459" s="17" t="str">
        <f t="shared" si="111"/>
        <v>N/A</v>
      </c>
      <c r="Q1459" s="13" t="s">
        <v>8319</v>
      </c>
      <c r="R1459" t="s">
        <v>8338</v>
      </c>
      <c r="S1459" s="18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11" t="s">
        <v>1458</v>
      </c>
      <c r="C1460" s="3" t="s">
        <v>5567</v>
      </c>
      <c r="D1460" s="5">
        <v>5000</v>
      </c>
      <c r="E1460" s="7">
        <v>0</v>
      </c>
      <c r="F1460" t="s">
        <v>8218</v>
      </c>
      <c r="G1460" t="s">
        <v>8222</v>
      </c>
      <c r="H1460" t="s">
        <v>8244</v>
      </c>
      <c r="I1460" s="9">
        <v>1407729600</v>
      </c>
      <c r="J1460" s="9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110"/>
        <v>0</v>
      </c>
      <c r="P1460" s="17" t="str">
        <f t="shared" si="111"/>
        <v>N/A</v>
      </c>
      <c r="Q1460" s="13" t="s">
        <v>8319</v>
      </c>
      <c r="R1460" t="s">
        <v>8338</v>
      </c>
      <c r="S1460" s="18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11" t="s">
        <v>1459</v>
      </c>
      <c r="C1461" s="3" t="s">
        <v>5568</v>
      </c>
      <c r="D1461" s="5">
        <v>37000</v>
      </c>
      <c r="E1461" s="7">
        <v>0</v>
      </c>
      <c r="F1461" t="s">
        <v>8218</v>
      </c>
      <c r="G1461" t="s">
        <v>8230</v>
      </c>
      <c r="H1461" t="s">
        <v>8251</v>
      </c>
      <c r="I1461" s="9">
        <v>1449077100</v>
      </c>
      <c r="J1461" s="9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110"/>
        <v>0</v>
      </c>
      <c r="P1461" s="17" t="str">
        <f t="shared" si="111"/>
        <v>N/A</v>
      </c>
      <c r="Q1461" s="13" t="s">
        <v>8319</v>
      </c>
      <c r="R1461" t="s">
        <v>8338</v>
      </c>
      <c r="S1461" s="18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11" t="s">
        <v>1460</v>
      </c>
      <c r="C1462" s="3" t="s">
        <v>5569</v>
      </c>
      <c r="D1462" s="5">
        <v>25000000</v>
      </c>
      <c r="E1462" s="7">
        <v>0</v>
      </c>
      <c r="F1462" t="s">
        <v>8218</v>
      </c>
      <c r="G1462" t="s">
        <v>8222</v>
      </c>
      <c r="H1462" t="s">
        <v>8244</v>
      </c>
      <c r="I1462" s="9">
        <v>1417391100</v>
      </c>
      <c r="J1462" s="9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110"/>
        <v>0</v>
      </c>
      <c r="P1462" s="17" t="str">
        <f t="shared" si="111"/>
        <v>N/A</v>
      </c>
      <c r="Q1462" s="13" t="s">
        <v>8319</v>
      </c>
      <c r="R1462" t="s">
        <v>8338</v>
      </c>
      <c r="S1462" s="18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11" t="s">
        <v>1461</v>
      </c>
      <c r="C1463" s="3" t="s">
        <v>5570</v>
      </c>
      <c r="D1463" s="5">
        <v>15000</v>
      </c>
      <c r="E1463" s="7">
        <v>15186.69</v>
      </c>
      <c r="F1463" t="s">
        <v>8217</v>
      </c>
      <c r="G1463" t="s">
        <v>8222</v>
      </c>
      <c r="H1463" t="s">
        <v>8244</v>
      </c>
      <c r="I1463" s="9">
        <v>1413849600</v>
      </c>
      <c r="J1463" s="9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110"/>
        <v>101.24</v>
      </c>
      <c r="P1463" s="17">
        <f t="shared" si="111"/>
        <v>44.67</v>
      </c>
      <c r="Q1463" s="13" t="s">
        <v>8319</v>
      </c>
      <c r="R1463" t="s">
        <v>8339</v>
      </c>
      <c r="S1463" s="18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11" t="s">
        <v>1462</v>
      </c>
      <c r="C1464" s="3" t="s">
        <v>5571</v>
      </c>
      <c r="D1464" s="5">
        <v>4000</v>
      </c>
      <c r="E1464" s="7">
        <v>4340.7</v>
      </c>
      <c r="F1464" t="s">
        <v>8217</v>
      </c>
      <c r="G1464" t="s">
        <v>8222</v>
      </c>
      <c r="H1464" t="s">
        <v>8244</v>
      </c>
      <c r="I1464" s="9">
        <v>1365609271</v>
      </c>
      <c r="J1464" s="9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110"/>
        <v>108.52</v>
      </c>
      <c r="P1464" s="17">
        <f t="shared" si="111"/>
        <v>28.94</v>
      </c>
      <c r="Q1464" s="13" t="s">
        <v>8319</v>
      </c>
      <c r="R1464" t="s">
        <v>8339</v>
      </c>
      <c r="S1464" s="18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11" t="s">
        <v>1463</v>
      </c>
      <c r="C1465" s="3" t="s">
        <v>5572</v>
      </c>
      <c r="D1465" s="5">
        <v>600</v>
      </c>
      <c r="E1465" s="7">
        <v>886</v>
      </c>
      <c r="F1465" t="s">
        <v>8217</v>
      </c>
      <c r="G1465" t="s">
        <v>8222</v>
      </c>
      <c r="H1465" t="s">
        <v>8244</v>
      </c>
      <c r="I1465" s="9">
        <v>1365367938</v>
      </c>
      <c r="J1465" s="9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110"/>
        <v>147.66999999999999</v>
      </c>
      <c r="P1465" s="17">
        <f t="shared" si="111"/>
        <v>35.44</v>
      </c>
      <c r="Q1465" s="13" t="s">
        <v>8319</v>
      </c>
      <c r="R1465" t="s">
        <v>8339</v>
      </c>
      <c r="S1465" s="18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11" t="s">
        <v>1464</v>
      </c>
      <c r="C1466" s="3" t="s">
        <v>5573</v>
      </c>
      <c r="D1466" s="5">
        <v>5000</v>
      </c>
      <c r="E1466" s="7">
        <v>8160</v>
      </c>
      <c r="F1466" t="s">
        <v>8217</v>
      </c>
      <c r="G1466" t="s">
        <v>8222</v>
      </c>
      <c r="H1466" t="s">
        <v>8244</v>
      </c>
      <c r="I1466" s="9">
        <v>1361029958</v>
      </c>
      <c r="J1466" s="9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110"/>
        <v>163.19999999999999</v>
      </c>
      <c r="P1466" s="17">
        <f t="shared" si="111"/>
        <v>34.869999999999997</v>
      </c>
      <c r="Q1466" s="13" t="s">
        <v>8319</v>
      </c>
      <c r="R1466" t="s">
        <v>8339</v>
      </c>
      <c r="S1466" s="18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11" t="s">
        <v>1465</v>
      </c>
      <c r="C1467" s="3" t="s">
        <v>5574</v>
      </c>
      <c r="D1467" s="5">
        <v>30000</v>
      </c>
      <c r="E1467" s="7">
        <v>136924.35</v>
      </c>
      <c r="F1467" t="s">
        <v>8217</v>
      </c>
      <c r="G1467" t="s">
        <v>8222</v>
      </c>
      <c r="H1467" t="s">
        <v>8244</v>
      </c>
      <c r="I1467" s="9">
        <v>1332385200</v>
      </c>
      <c r="J1467" s="9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110"/>
        <v>456.41</v>
      </c>
      <c r="P1467" s="17">
        <f t="shared" si="111"/>
        <v>52.62</v>
      </c>
      <c r="Q1467" s="13" t="s">
        <v>8319</v>
      </c>
      <c r="R1467" t="s">
        <v>8339</v>
      </c>
      <c r="S1467" s="18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11" t="s">
        <v>1466</v>
      </c>
      <c r="C1468" s="3" t="s">
        <v>5575</v>
      </c>
      <c r="D1468" s="5">
        <v>16000</v>
      </c>
      <c r="E1468" s="7">
        <v>17260.37</v>
      </c>
      <c r="F1468" t="s">
        <v>8217</v>
      </c>
      <c r="G1468" t="s">
        <v>8222</v>
      </c>
      <c r="H1468" t="s">
        <v>8244</v>
      </c>
      <c r="I1468" s="9">
        <v>1452574800</v>
      </c>
      <c r="J1468" s="9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110"/>
        <v>107.88</v>
      </c>
      <c r="P1468" s="17">
        <f t="shared" si="111"/>
        <v>69.599999999999994</v>
      </c>
      <c r="Q1468" s="13" t="s">
        <v>8319</v>
      </c>
      <c r="R1468" t="s">
        <v>8339</v>
      </c>
      <c r="S1468" s="18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11" t="s">
        <v>1467</v>
      </c>
      <c r="C1469" s="3" t="s">
        <v>5576</v>
      </c>
      <c r="D1469" s="5">
        <v>40000</v>
      </c>
      <c r="E1469" s="7">
        <v>46032</v>
      </c>
      <c r="F1469" t="s">
        <v>8217</v>
      </c>
      <c r="G1469" t="s">
        <v>8222</v>
      </c>
      <c r="H1469" t="s">
        <v>8244</v>
      </c>
      <c r="I1469" s="9">
        <v>1332699285</v>
      </c>
      <c r="J1469" s="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110"/>
        <v>115.08</v>
      </c>
      <c r="P1469" s="17">
        <f t="shared" si="111"/>
        <v>76.72</v>
      </c>
      <c r="Q1469" s="13" t="s">
        <v>8319</v>
      </c>
      <c r="R1469" t="s">
        <v>8339</v>
      </c>
      <c r="S1469" s="18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11" t="s">
        <v>1468</v>
      </c>
      <c r="C1470" s="3" t="s">
        <v>5577</v>
      </c>
      <c r="D1470" s="5">
        <v>9500</v>
      </c>
      <c r="E1470" s="7">
        <v>9725</v>
      </c>
      <c r="F1470" t="s">
        <v>8217</v>
      </c>
      <c r="G1470" t="s">
        <v>8222</v>
      </c>
      <c r="H1470" t="s">
        <v>8244</v>
      </c>
      <c r="I1470" s="9">
        <v>1307838049</v>
      </c>
      <c r="J1470" s="9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110"/>
        <v>102.37</v>
      </c>
      <c r="P1470" s="17">
        <f t="shared" si="111"/>
        <v>33.19</v>
      </c>
      <c r="Q1470" s="13" t="s">
        <v>8319</v>
      </c>
      <c r="R1470" t="s">
        <v>8339</v>
      </c>
      <c r="S1470" s="18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11" t="s">
        <v>1469</v>
      </c>
      <c r="C1471" s="3" t="s">
        <v>5578</v>
      </c>
      <c r="D1471" s="5">
        <v>44250</v>
      </c>
      <c r="E1471" s="7">
        <v>47978</v>
      </c>
      <c r="F1471" t="s">
        <v>8217</v>
      </c>
      <c r="G1471" t="s">
        <v>8222</v>
      </c>
      <c r="H1471" t="s">
        <v>8244</v>
      </c>
      <c r="I1471" s="9">
        <v>1360938109</v>
      </c>
      <c r="J1471" s="9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110"/>
        <v>108.42</v>
      </c>
      <c r="P1471" s="17">
        <f t="shared" si="111"/>
        <v>149.46</v>
      </c>
      <c r="Q1471" s="13" t="s">
        <v>8319</v>
      </c>
      <c r="R1471" t="s">
        <v>8339</v>
      </c>
      <c r="S1471" s="18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11" t="s">
        <v>1470</v>
      </c>
      <c r="C1472" s="3" t="s">
        <v>5579</v>
      </c>
      <c r="D1472" s="5">
        <v>1500</v>
      </c>
      <c r="E1472" s="7">
        <v>1877</v>
      </c>
      <c r="F1472" t="s">
        <v>8217</v>
      </c>
      <c r="G1472" t="s">
        <v>8222</v>
      </c>
      <c r="H1472" t="s">
        <v>8244</v>
      </c>
      <c r="I1472" s="9">
        <v>1356724263</v>
      </c>
      <c r="J1472" s="9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110"/>
        <v>125.13</v>
      </c>
      <c r="P1472" s="17">
        <f t="shared" si="111"/>
        <v>23.17</v>
      </c>
      <c r="Q1472" s="13" t="s">
        <v>8319</v>
      </c>
      <c r="R1472" t="s">
        <v>8339</v>
      </c>
      <c r="S1472" s="18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11" t="s">
        <v>1471</v>
      </c>
      <c r="C1473" s="3" t="s">
        <v>5580</v>
      </c>
      <c r="D1473" s="5">
        <v>32000</v>
      </c>
      <c r="E1473" s="7">
        <v>33229</v>
      </c>
      <c r="F1473" t="s">
        <v>8217</v>
      </c>
      <c r="G1473" t="s">
        <v>8222</v>
      </c>
      <c r="H1473" t="s">
        <v>8244</v>
      </c>
      <c r="I1473" s="9">
        <v>1428620334</v>
      </c>
      <c r="J1473" s="9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110"/>
        <v>103.84</v>
      </c>
      <c r="P1473" s="17">
        <f t="shared" si="111"/>
        <v>96.88</v>
      </c>
      <c r="Q1473" s="13" t="s">
        <v>8319</v>
      </c>
      <c r="R1473" t="s">
        <v>8339</v>
      </c>
      <c r="S1473" s="18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11" t="s">
        <v>1472</v>
      </c>
      <c r="C1474" s="3" t="s">
        <v>5581</v>
      </c>
      <c r="D1474" s="5">
        <v>25000</v>
      </c>
      <c r="E1474" s="7">
        <v>34676</v>
      </c>
      <c r="F1474" t="s">
        <v>8217</v>
      </c>
      <c r="G1474" t="s">
        <v>8222</v>
      </c>
      <c r="H1474" t="s">
        <v>8244</v>
      </c>
      <c r="I1474" s="9">
        <v>1381928503</v>
      </c>
      <c r="J1474" s="9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si="110"/>
        <v>138.69999999999999</v>
      </c>
      <c r="P1474" s="17">
        <f t="shared" si="111"/>
        <v>103.2</v>
      </c>
      <c r="Q1474" s="13" t="s">
        <v>8319</v>
      </c>
      <c r="R1474" t="s">
        <v>8339</v>
      </c>
      <c r="S1474" s="18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11" t="s">
        <v>1473</v>
      </c>
      <c r="C1475" s="3" t="s">
        <v>5582</v>
      </c>
      <c r="D1475" s="5">
        <v>1500</v>
      </c>
      <c r="E1475" s="7">
        <v>1807.74</v>
      </c>
      <c r="F1475" t="s">
        <v>8217</v>
      </c>
      <c r="G1475" t="s">
        <v>8222</v>
      </c>
      <c r="H1475" t="s">
        <v>8244</v>
      </c>
      <c r="I1475" s="9">
        <v>1330644639</v>
      </c>
      <c r="J1475" s="9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ref="O1475:O1538" si="115">IFERROR(ROUND(E1475/D1475*100,2),0)</f>
        <v>120.52</v>
      </c>
      <c r="P1475" s="17">
        <f t="shared" ref="P1475:P1538" si="116">IFERROR(ROUND(E1475/L1475,2),"N/A")</f>
        <v>38.46</v>
      </c>
      <c r="Q1475" s="13" t="s">
        <v>8319</v>
      </c>
      <c r="R1475" t="s">
        <v>8339</v>
      </c>
      <c r="S1475" s="18">
        <f t="shared" ref="S1475:S1538" si="117">(((J1475/60)/60)/24)+DATE(1970,1,1)</f>
        <v>40939.979618055557</v>
      </c>
      <c r="T1475" s="1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11" t="s">
        <v>1474</v>
      </c>
      <c r="C1476" s="3" t="s">
        <v>5583</v>
      </c>
      <c r="D1476" s="5">
        <v>3000</v>
      </c>
      <c r="E1476" s="7">
        <v>3368</v>
      </c>
      <c r="F1476" t="s">
        <v>8217</v>
      </c>
      <c r="G1476" t="s">
        <v>8222</v>
      </c>
      <c r="H1476" t="s">
        <v>8244</v>
      </c>
      <c r="I1476" s="9">
        <v>1379093292</v>
      </c>
      <c r="J1476" s="9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115"/>
        <v>112.27</v>
      </c>
      <c r="P1476" s="17">
        <f t="shared" si="116"/>
        <v>44.32</v>
      </c>
      <c r="Q1476" s="13" t="s">
        <v>8319</v>
      </c>
      <c r="R1476" t="s">
        <v>8339</v>
      </c>
      <c r="S1476" s="18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11" t="s">
        <v>1475</v>
      </c>
      <c r="C1477" s="3" t="s">
        <v>5584</v>
      </c>
      <c r="D1477" s="5">
        <v>15000</v>
      </c>
      <c r="E1477" s="7">
        <v>28300.45</v>
      </c>
      <c r="F1477" t="s">
        <v>8217</v>
      </c>
      <c r="G1477" t="s">
        <v>8222</v>
      </c>
      <c r="H1477" t="s">
        <v>8244</v>
      </c>
      <c r="I1477" s="9">
        <v>1419051540</v>
      </c>
      <c r="J1477" s="9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115"/>
        <v>188.67</v>
      </c>
      <c r="P1477" s="17">
        <f t="shared" si="116"/>
        <v>64.17</v>
      </c>
      <c r="Q1477" s="13" t="s">
        <v>8319</v>
      </c>
      <c r="R1477" t="s">
        <v>8339</v>
      </c>
      <c r="S1477" s="18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11" t="s">
        <v>1476</v>
      </c>
      <c r="C1478" s="3" t="s">
        <v>5585</v>
      </c>
      <c r="D1478" s="5">
        <v>6000</v>
      </c>
      <c r="E1478" s="7">
        <v>39693.279999999999</v>
      </c>
      <c r="F1478" t="s">
        <v>8217</v>
      </c>
      <c r="G1478" t="s">
        <v>8222</v>
      </c>
      <c r="H1478" t="s">
        <v>8244</v>
      </c>
      <c r="I1478" s="9">
        <v>1315616422</v>
      </c>
      <c r="J1478" s="9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115"/>
        <v>661.55</v>
      </c>
      <c r="P1478" s="17">
        <f t="shared" si="116"/>
        <v>43.33</v>
      </c>
      <c r="Q1478" s="13" t="s">
        <v>8319</v>
      </c>
      <c r="R1478" t="s">
        <v>8339</v>
      </c>
      <c r="S1478" s="18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11" t="s">
        <v>1477</v>
      </c>
      <c r="C1479" s="3" t="s">
        <v>5586</v>
      </c>
      <c r="D1479" s="5">
        <v>30000</v>
      </c>
      <c r="E1479" s="7">
        <v>33393</v>
      </c>
      <c r="F1479" t="s">
        <v>8217</v>
      </c>
      <c r="G1479" t="s">
        <v>8222</v>
      </c>
      <c r="H1479" t="s">
        <v>8244</v>
      </c>
      <c r="I1479" s="9">
        <v>1324609200</v>
      </c>
      <c r="J1479" s="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115"/>
        <v>111.31</v>
      </c>
      <c r="P1479" s="17">
        <f t="shared" si="116"/>
        <v>90.5</v>
      </c>
      <c r="Q1479" s="13" t="s">
        <v>8319</v>
      </c>
      <c r="R1479" t="s">
        <v>8339</v>
      </c>
      <c r="S1479" s="18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11" t="s">
        <v>1478</v>
      </c>
      <c r="C1480" s="3" t="s">
        <v>5587</v>
      </c>
      <c r="D1480" s="5">
        <v>50000</v>
      </c>
      <c r="E1480" s="7">
        <v>590807.11</v>
      </c>
      <c r="F1480" t="s">
        <v>8217</v>
      </c>
      <c r="G1480" t="s">
        <v>8222</v>
      </c>
      <c r="H1480" t="s">
        <v>8244</v>
      </c>
      <c r="I1480" s="9">
        <v>1368564913</v>
      </c>
      <c r="J1480" s="9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115"/>
        <v>1181.6099999999999</v>
      </c>
      <c r="P1480" s="17">
        <f t="shared" si="116"/>
        <v>29.19</v>
      </c>
      <c r="Q1480" s="13" t="s">
        <v>8319</v>
      </c>
      <c r="R1480" t="s">
        <v>8339</v>
      </c>
      <c r="S1480" s="18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11" t="s">
        <v>1479</v>
      </c>
      <c r="C1481" s="3" t="s">
        <v>5588</v>
      </c>
      <c r="D1481" s="5">
        <v>1600</v>
      </c>
      <c r="E1481" s="7">
        <v>2198</v>
      </c>
      <c r="F1481" t="s">
        <v>8217</v>
      </c>
      <c r="G1481" t="s">
        <v>8222</v>
      </c>
      <c r="H1481" t="s">
        <v>8244</v>
      </c>
      <c r="I1481" s="9">
        <v>1399694340</v>
      </c>
      <c r="J1481" s="9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115"/>
        <v>137.38</v>
      </c>
      <c r="P1481" s="17">
        <f t="shared" si="116"/>
        <v>30.96</v>
      </c>
      <c r="Q1481" s="13" t="s">
        <v>8319</v>
      </c>
      <c r="R1481" t="s">
        <v>8339</v>
      </c>
      <c r="S1481" s="18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11" t="s">
        <v>1480</v>
      </c>
      <c r="C1482" s="3" t="s">
        <v>5589</v>
      </c>
      <c r="D1482" s="5">
        <v>50000</v>
      </c>
      <c r="E1482" s="7">
        <v>58520.2</v>
      </c>
      <c r="F1482" t="s">
        <v>8217</v>
      </c>
      <c r="G1482" t="s">
        <v>8222</v>
      </c>
      <c r="H1482" t="s">
        <v>8244</v>
      </c>
      <c r="I1482" s="9">
        <v>1374858000</v>
      </c>
      <c r="J1482" s="9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115"/>
        <v>117.04</v>
      </c>
      <c r="P1482" s="17">
        <f t="shared" si="116"/>
        <v>92.16</v>
      </c>
      <c r="Q1482" s="13" t="s">
        <v>8319</v>
      </c>
      <c r="R1482" t="s">
        <v>8339</v>
      </c>
      <c r="S1482" s="18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11" t="s">
        <v>1481</v>
      </c>
      <c r="C1483" s="3" t="s">
        <v>5590</v>
      </c>
      <c r="D1483" s="5">
        <v>5000</v>
      </c>
      <c r="E1483" s="7">
        <v>105</v>
      </c>
      <c r="F1483" t="s">
        <v>8219</v>
      </c>
      <c r="G1483" t="s">
        <v>8227</v>
      </c>
      <c r="H1483" t="s">
        <v>8249</v>
      </c>
      <c r="I1483" s="9">
        <v>1383430145</v>
      </c>
      <c r="J1483" s="9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115"/>
        <v>2.1</v>
      </c>
      <c r="P1483" s="17">
        <f t="shared" si="116"/>
        <v>17.5</v>
      </c>
      <c r="Q1483" s="13" t="s">
        <v>8319</v>
      </c>
      <c r="R1483" t="s">
        <v>8321</v>
      </c>
      <c r="S1483" s="18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11" t="s">
        <v>1482</v>
      </c>
      <c r="C1484" s="3" t="s">
        <v>5591</v>
      </c>
      <c r="D1484" s="5">
        <v>5000</v>
      </c>
      <c r="E1484" s="7">
        <v>5</v>
      </c>
      <c r="F1484" t="s">
        <v>8219</v>
      </c>
      <c r="G1484" t="s">
        <v>8222</v>
      </c>
      <c r="H1484" t="s">
        <v>8244</v>
      </c>
      <c r="I1484" s="9">
        <v>1347004260</v>
      </c>
      <c r="J1484" s="9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115"/>
        <v>0.1</v>
      </c>
      <c r="P1484" s="17">
        <f t="shared" si="116"/>
        <v>5</v>
      </c>
      <c r="Q1484" s="13" t="s">
        <v>8319</v>
      </c>
      <c r="R1484" t="s">
        <v>8321</v>
      </c>
      <c r="S1484" s="18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11" t="s">
        <v>1483</v>
      </c>
      <c r="C1485" s="3" t="s">
        <v>5592</v>
      </c>
      <c r="D1485" s="5">
        <v>7000</v>
      </c>
      <c r="E1485" s="7">
        <v>50</v>
      </c>
      <c r="F1485" t="s">
        <v>8219</v>
      </c>
      <c r="G1485" t="s">
        <v>8222</v>
      </c>
      <c r="H1485" t="s">
        <v>8244</v>
      </c>
      <c r="I1485" s="9">
        <v>1469162275</v>
      </c>
      <c r="J1485" s="9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115"/>
        <v>0.71</v>
      </c>
      <c r="P1485" s="17">
        <f t="shared" si="116"/>
        <v>25</v>
      </c>
      <c r="Q1485" s="13" t="s">
        <v>8319</v>
      </c>
      <c r="R1485" t="s">
        <v>8321</v>
      </c>
      <c r="S1485" s="18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11" t="s">
        <v>1484</v>
      </c>
      <c r="C1486" s="3" t="s">
        <v>5593</v>
      </c>
      <c r="D1486" s="5">
        <v>2000</v>
      </c>
      <c r="E1486" s="7">
        <v>0</v>
      </c>
      <c r="F1486" t="s">
        <v>8219</v>
      </c>
      <c r="G1486" t="s">
        <v>8222</v>
      </c>
      <c r="H1486" t="s">
        <v>8244</v>
      </c>
      <c r="I1486" s="9">
        <v>1342882260</v>
      </c>
      <c r="J1486" s="9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115"/>
        <v>0</v>
      </c>
      <c r="P1486" s="17" t="str">
        <f t="shared" si="116"/>
        <v>N/A</v>
      </c>
      <c r="Q1486" s="13" t="s">
        <v>8319</v>
      </c>
      <c r="R1486" t="s">
        <v>8321</v>
      </c>
      <c r="S1486" s="18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11" t="s">
        <v>1485</v>
      </c>
      <c r="C1487" s="3" t="s">
        <v>5594</v>
      </c>
      <c r="D1487" s="5">
        <v>6700</v>
      </c>
      <c r="E1487" s="7">
        <v>150</v>
      </c>
      <c r="F1487" t="s">
        <v>8219</v>
      </c>
      <c r="G1487" t="s">
        <v>8222</v>
      </c>
      <c r="H1487" t="s">
        <v>8244</v>
      </c>
      <c r="I1487" s="9">
        <v>1434827173</v>
      </c>
      <c r="J1487" s="9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115"/>
        <v>2.2400000000000002</v>
      </c>
      <c r="P1487" s="17">
        <f t="shared" si="116"/>
        <v>50</v>
      </c>
      <c r="Q1487" s="13" t="s">
        <v>8319</v>
      </c>
      <c r="R1487" t="s">
        <v>8321</v>
      </c>
      <c r="S1487" s="18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11" t="s">
        <v>1486</v>
      </c>
      <c r="C1488" s="3" t="s">
        <v>5595</v>
      </c>
      <c r="D1488" s="5">
        <v>20000</v>
      </c>
      <c r="E1488" s="7">
        <v>48</v>
      </c>
      <c r="F1488" t="s">
        <v>8219</v>
      </c>
      <c r="G1488" t="s">
        <v>8222</v>
      </c>
      <c r="H1488" t="s">
        <v>8244</v>
      </c>
      <c r="I1488" s="9">
        <v>1425009761</v>
      </c>
      <c r="J1488" s="9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115"/>
        <v>0.24</v>
      </c>
      <c r="P1488" s="17">
        <f t="shared" si="116"/>
        <v>16</v>
      </c>
      <c r="Q1488" s="13" t="s">
        <v>8319</v>
      </c>
      <c r="R1488" t="s">
        <v>8321</v>
      </c>
      <c r="S1488" s="18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11" t="s">
        <v>1487</v>
      </c>
      <c r="C1489" s="3" t="s">
        <v>5596</v>
      </c>
      <c r="D1489" s="5">
        <v>10000</v>
      </c>
      <c r="E1489" s="7">
        <v>0</v>
      </c>
      <c r="F1489" t="s">
        <v>8219</v>
      </c>
      <c r="G1489" t="s">
        <v>8222</v>
      </c>
      <c r="H1489" t="s">
        <v>8244</v>
      </c>
      <c r="I1489" s="9">
        <v>1470175271</v>
      </c>
      <c r="J1489" s="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115"/>
        <v>0</v>
      </c>
      <c r="P1489" s="17" t="str">
        <f t="shared" si="116"/>
        <v>N/A</v>
      </c>
      <c r="Q1489" s="13" t="s">
        <v>8319</v>
      </c>
      <c r="R1489" t="s">
        <v>8321</v>
      </c>
      <c r="S1489" s="18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11" t="s">
        <v>1488</v>
      </c>
      <c r="C1490" s="3" t="s">
        <v>5597</v>
      </c>
      <c r="D1490" s="5">
        <v>15000</v>
      </c>
      <c r="E1490" s="7">
        <v>360</v>
      </c>
      <c r="F1490" t="s">
        <v>8219</v>
      </c>
      <c r="G1490" t="s">
        <v>8224</v>
      </c>
      <c r="H1490" t="s">
        <v>8246</v>
      </c>
      <c r="I1490" s="9">
        <v>1388928660</v>
      </c>
      <c r="J1490" s="9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115"/>
        <v>2.4</v>
      </c>
      <c r="P1490" s="17">
        <f t="shared" si="116"/>
        <v>60</v>
      </c>
      <c r="Q1490" s="13" t="s">
        <v>8319</v>
      </c>
      <c r="R1490" t="s">
        <v>8321</v>
      </c>
      <c r="S1490" s="18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11" t="s">
        <v>1489</v>
      </c>
      <c r="C1491" s="3" t="s">
        <v>5598</v>
      </c>
      <c r="D1491" s="5">
        <v>5000</v>
      </c>
      <c r="E1491" s="7">
        <v>0</v>
      </c>
      <c r="F1491" t="s">
        <v>8219</v>
      </c>
      <c r="G1491" t="s">
        <v>8222</v>
      </c>
      <c r="H1491" t="s">
        <v>8244</v>
      </c>
      <c r="I1491" s="9">
        <v>1352994052</v>
      </c>
      <c r="J1491" s="9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115"/>
        <v>0</v>
      </c>
      <c r="P1491" s="17" t="str">
        <f t="shared" si="116"/>
        <v>N/A</v>
      </c>
      <c r="Q1491" s="13" t="s">
        <v>8319</v>
      </c>
      <c r="R1491" t="s">
        <v>8321</v>
      </c>
      <c r="S1491" s="18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11" t="s">
        <v>1490</v>
      </c>
      <c r="C1492" s="3" t="s">
        <v>5599</v>
      </c>
      <c r="D1492" s="5">
        <v>2900</v>
      </c>
      <c r="E1492" s="7">
        <v>895</v>
      </c>
      <c r="F1492" t="s">
        <v>8219</v>
      </c>
      <c r="G1492" t="s">
        <v>8222</v>
      </c>
      <c r="H1492" t="s">
        <v>8244</v>
      </c>
      <c r="I1492" s="9">
        <v>1380720474</v>
      </c>
      <c r="J1492" s="9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115"/>
        <v>30.86</v>
      </c>
      <c r="P1492" s="17">
        <f t="shared" si="116"/>
        <v>47.11</v>
      </c>
      <c r="Q1492" s="13" t="s">
        <v>8319</v>
      </c>
      <c r="R1492" t="s">
        <v>8321</v>
      </c>
      <c r="S1492" s="18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11" t="s">
        <v>1491</v>
      </c>
      <c r="C1493" s="3" t="s">
        <v>5600</v>
      </c>
      <c r="D1493" s="5">
        <v>1200</v>
      </c>
      <c r="E1493" s="7">
        <v>100</v>
      </c>
      <c r="F1493" t="s">
        <v>8219</v>
      </c>
      <c r="G1493" t="s">
        <v>8222</v>
      </c>
      <c r="H1493" t="s">
        <v>8244</v>
      </c>
      <c r="I1493" s="9">
        <v>1424014680</v>
      </c>
      <c r="J1493" s="9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115"/>
        <v>8.33</v>
      </c>
      <c r="P1493" s="17">
        <f t="shared" si="116"/>
        <v>100</v>
      </c>
      <c r="Q1493" s="13" t="s">
        <v>8319</v>
      </c>
      <c r="R1493" t="s">
        <v>8321</v>
      </c>
      <c r="S1493" s="18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11" t="s">
        <v>1492</v>
      </c>
      <c r="C1494" s="3" t="s">
        <v>5601</v>
      </c>
      <c r="D1494" s="5">
        <v>4000</v>
      </c>
      <c r="E1494" s="7">
        <v>30</v>
      </c>
      <c r="F1494" t="s">
        <v>8219</v>
      </c>
      <c r="G1494" t="s">
        <v>8222</v>
      </c>
      <c r="H1494" t="s">
        <v>8244</v>
      </c>
      <c r="I1494" s="9">
        <v>1308431646</v>
      </c>
      <c r="J1494" s="9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115"/>
        <v>0.75</v>
      </c>
      <c r="P1494" s="17">
        <f t="shared" si="116"/>
        <v>15</v>
      </c>
      <c r="Q1494" s="13" t="s">
        <v>8319</v>
      </c>
      <c r="R1494" t="s">
        <v>8321</v>
      </c>
      <c r="S1494" s="18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11" t="s">
        <v>1493</v>
      </c>
      <c r="C1495" s="3" t="s">
        <v>5602</v>
      </c>
      <c r="D1495" s="5">
        <v>2400</v>
      </c>
      <c r="E1495" s="7">
        <v>0</v>
      </c>
      <c r="F1495" t="s">
        <v>8219</v>
      </c>
      <c r="G1495" t="s">
        <v>8222</v>
      </c>
      <c r="H1495" t="s">
        <v>8244</v>
      </c>
      <c r="I1495" s="9">
        <v>1371415675</v>
      </c>
      <c r="J1495" s="9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115"/>
        <v>0</v>
      </c>
      <c r="P1495" s="17" t="str">
        <f t="shared" si="116"/>
        <v>N/A</v>
      </c>
      <c r="Q1495" s="13" t="s">
        <v>8319</v>
      </c>
      <c r="R1495" t="s">
        <v>8321</v>
      </c>
      <c r="S1495" s="18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11" t="s">
        <v>1494</v>
      </c>
      <c r="C1496" s="3" t="s">
        <v>5603</v>
      </c>
      <c r="D1496" s="5">
        <v>5000</v>
      </c>
      <c r="E1496" s="7">
        <v>445</v>
      </c>
      <c r="F1496" t="s">
        <v>8219</v>
      </c>
      <c r="G1496" t="s">
        <v>8222</v>
      </c>
      <c r="H1496" t="s">
        <v>8244</v>
      </c>
      <c r="I1496" s="9">
        <v>1428075480</v>
      </c>
      <c r="J1496" s="9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115"/>
        <v>8.9</v>
      </c>
      <c r="P1496" s="17">
        <f t="shared" si="116"/>
        <v>40.450000000000003</v>
      </c>
      <c r="Q1496" s="13" t="s">
        <v>8319</v>
      </c>
      <c r="R1496" t="s">
        <v>8321</v>
      </c>
      <c r="S1496" s="18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11" t="s">
        <v>1495</v>
      </c>
      <c r="C1497" s="3" t="s">
        <v>5604</v>
      </c>
      <c r="D1497" s="5">
        <v>2000</v>
      </c>
      <c r="E1497" s="7">
        <v>0</v>
      </c>
      <c r="F1497" t="s">
        <v>8219</v>
      </c>
      <c r="G1497" t="s">
        <v>8222</v>
      </c>
      <c r="H1497" t="s">
        <v>8244</v>
      </c>
      <c r="I1497" s="9">
        <v>1314471431</v>
      </c>
      <c r="J1497" s="9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115"/>
        <v>0</v>
      </c>
      <c r="P1497" s="17" t="str">
        <f t="shared" si="116"/>
        <v>N/A</v>
      </c>
      <c r="Q1497" s="13" t="s">
        <v>8319</v>
      </c>
      <c r="R1497" t="s">
        <v>8321</v>
      </c>
      <c r="S1497" s="18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11" t="s">
        <v>1496</v>
      </c>
      <c r="C1498" s="3" t="s">
        <v>5605</v>
      </c>
      <c r="D1498" s="5">
        <v>1500</v>
      </c>
      <c r="E1498" s="7">
        <v>0</v>
      </c>
      <c r="F1498" t="s">
        <v>8219</v>
      </c>
      <c r="G1498" t="s">
        <v>8222</v>
      </c>
      <c r="H1498" t="s">
        <v>8244</v>
      </c>
      <c r="I1498" s="9">
        <v>1410866659</v>
      </c>
      <c r="J1498" s="9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115"/>
        <v>0</v>
      </c>
      <c r="P1498" s="17" t="str">
        <f t="shared" si="116"/>
        <v>N/A</v>
      </c>
      <c r="Q1498" s="13" t="s">
        <v>8319</v>
      </c>
      <c r="R1498" t="s">
        <v>8321</v>
      </c>
      <c r="S1498" s="18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11" t="s">
        <v>1497</v>
      </c>
      <c r="C1499" s="3" t="s">
        <v>5606</v>
      </c>
      <c r="D1499" s="5">
        <v>15000</v>
      </c>
      <c r="E1499" s="7">
        <v>1</v>
      </c>
      <c r="F1499" t="s">
        <v>8219</v>
      </c>
      <c r="G1499" t="s">
        <v>8222</v>
      </c>
      <c r="H1499" t="s">
        <v>8244</v>
      </c>
      <c r="I1499" s="9">
        <v>1375299780</v>
      </c>
      <c r="J1499" s="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115"/>
        <v>0.01</v>
      </c>
      <c r="P1499" s="17">
        <f t="shared" si="116"/>
        <v>1</v>
      </c>
      <c r="Q1499" s="13" t="s">
        <v>8319</v>
      </c>
      <c r="R1499" t="s">
        <v>8321</v>
      </c>
      <c r="S1499" s="18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11" t="s">
        <v>1498</v>
      </c>
      <c r="C1500" s="3" t="s">
        <v>5607</v>
      </c>
      <c r="D1500" s="5">
        <v>3000</v>
      </c>
      <c r="E1500" s="7">
        <v>57</v>
      </c>
      <c r="F1500" t="s">
        <v>8219</v>
      </c>
      <c r="G1500" t="s">
        <v>8222</v>
      </c>
      <c r="H1500" t="s">
        <v>8244</v>
      </c>
      <c r="I1500" s="9">
        <v>1409787378</v>
      </c>
      <c r="J1500" s="9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115"/>
        <v>1.9</v>
      </c>
      <c r="P1500" s="17">
        <f t="shared" si="116"/>
        <v>19</v>
      </c>
      <c r="Q1500" s="13" t="s">
        <v>8319</v>
      </c>
      <c r="R1500" t="s">
        <v>8321</v>
      </c>
      <c r="S1500" s="18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11" t="s">
        <v>1499</v>
      </c>
      <c r="C1501" s="3" t="s">
        <v>5608</v>
      </c>
      <c r="D1501" s="5">
        <v>2000</v>
      </c>
      <c r="E1501" s="7">
        <v>5</v>
      </c>
      <c r="F1501" t="s">
        <v>8219</v>
      </c>
      <c r="G1501" t="s">
        <v>8222</v>
      </c>
      <c r="H1501" t="s">
        <v>8244</v>
      </c>
      <c r="I1501" s="9">
        <v>1470355833</v>
      </c>
      <c r="J1501" s="9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115"/>
        <v>0.25</v>
      </c>
      <c r="P1501" s="17">
        <f t="shared" si="116"/>
        <v>5</v>
      </c>
      <c r="Q1501" s="13" t="s">
        <v>8319</v>
      </c>
      <c r="R1501" t="s">
        <v>8321</v>
      </c>
      <c r="S1501" s="18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11" t="s">
        <v>1500</v>
      </c>
      <c r="C1502" s="3" t="s">
        <v>5609</v>
      </c>
      <c r="D1502" s="5">
        <v>2800</v>
      </c>
      <c r="E1502" s="7">
        <v>701</v>
      </c>
      <c r="F1502" t="s">
        <v>8219</v>
      </c>
      <c r="G1502" t="s">
        <v>8222</v>
      </c>
      <c r="H1502" t="s">
        <v>8244</v>
      </c>
      <c r="I1502" s="9">
        <v>1367444557</v>
      </c>
      <c r="J1502" s="9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115"/>
        <v>25.04</v>
      </c>
      <c r="P1502" s="17">
        <f t="shared" si="116"/>
        <v>46.73</v>
      </c>
      <c r="Q1502" s="13" t="s">
        <v>8319</v>
      </c>
      <c r="R1502" t="s">
        <v>8321</v>
      </c>
      <c r="S1502" s="18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11" t="s">
        <v>1501</v>
      </c>
      <c r="C1503" s="3" t="s">
        <v>5610</v>
      </c>
      <c r="D1503" s="5">
        <v>52000</v>
      </c>
      <c r="E1503" s="7">
        <v>86492</v>
      </c>
      <c r="F1503" t="s">
        <v>8217</v>
      </c>
      <c r="G1503" t="s">
        <v>8227</v>
      </c>
      <c r="H1503" t="s">
        <v>8249</v>
      </c>
      <c r="I1503" s="9">
        <v>1436364023</v>
      </c>
      <c r="J1503" s="9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115"/>
        <v>166.33</v>
      </c>
      <c r="P1503" s="17">
        <f t="shared" si="116"/>
        <v>97.73</v>
      </c>
      <c r="Q1503" s="13" t="s">
        <v>8335</v>
      </c>
      <c r="R1503" t="s">
        <v>8336</v>
      </c>
      <c r="S1503" s="18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11" t="s">
        <v>1502</v>
      </c>
      <c r="C1504" s="3" t="s">
        <v>5611</v>
      </c>
      <c r="D1504" s="5">
        <v>22000</v>
      </c>
      <c r="E1504" s="7">
        <v>22318</v>
      </c>
      <c r="F1504" t="s">
        <v>8217</v>
      </c>
      <c r="G1504" t="s">
        <v>8223</v>
      </c>
      <c r="H1504" t="s">
        <v>8245</v>
      </c>
      <c r="I1504" s="9">
        <v>1458943200</v>
      </c>
      <c r="J1504" s="9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115"/>
        <v>101.45</v>
      </c>
      <c r="P1504" s="17">
        <f t="shared" si="116"/>
        <v>67.84</v>
      </c>
      <c r="Q1504" s="13" t="s">
        <v>8335</v>
      </c>
      <c r="R1504" t="s">
        <v>8336</v>
      </c>
      <c r="S1504" s="18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11" t="s">
        <v>1503</v>
      </c>
      <c r="C1505" s="3" t="s">
        <v>5612</v>
      </c>
      <c r="D1505" s="5">
        <v>3750</v>
      </c>
      <c r="E1505" s="7">
        <v>4045.93</v>
      </c>
      <c r="F1505" t="s">
        <v>8217</v>
      </c>
      <c r="G1505" t="s">
        <v>8240</v>
      </c>
      <c r="H1505" t="s">
        <v>8247</v>
      </c>
      <c r="I1505" s="9">
        <v>1477210801</v>
      </c>
      <c r="J1505" s="9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115"/>
        <v>107.89</v>
      </c>
      <c r="P1505" s="17">
        <f t="shared" si="116"/>
        <v>56.98</v>
      </c>
      <c r="Q1505" s="13" t="s">
        <v>8335</v>
      </c>
      <c r="R1505" t="s">
        <v>8336</v>
      </c>
      <c r="S1505" s="18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11" t="s">
        <v>1504</v>
      </c>
      <c r="C1506" s="3" t="s">
        <v>5613</v>
      </c>
      <c r="D1506" s="5">
        <v>6500</v>
      </c>
      <c r="E1506" s="7">
        <v>18066</v>
      </c>
      <c r="F1506" t="s">
        <v>8217</v>
      </c>
      <c r="G1506" t="s">
        <v>8223</v>
      </c>
      <c r="H1506" t="s">
        <v>8245</v>
      </c>
      <c r="I1506" s="9">
        <v>1402389180</v>
      </c>
      <c r="J1506" s="9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115"/>
        <v>277.94</v>
      </c>
      <c r="P1506" s="17">
        <f t="shared" si="116"/>
        <v>67.16</v>
      </c>
      <c r="Q1506" s="13" t="s">
        <v>8335</v>
      </c>
      <c r="R1506" t="s">
        <v>8336</v>
      </c>
      <c r="S1506" s="18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11" t="s">
        <v>1505</v>
      </c>
      <c r="C1507" s="3" t="s">
        <v>5614</v>
      </c>
      <c r="D1507" s="5">
        <v>16000</v>
      </c>
      <c r="E1507" s="7">
        <v>16573</v>
      </c>
      <c r="F1507" t="s">
        <v>8217</v>
      </c>
      <c r="G1507" t="s">
        <v>8234</v>
      </c>
      <c r="H1507" t="s">
        <v>8247</v>
      </c>
      <c r="I1507" s="9">
        <v>1458676860</v>
      </c>
      <c r="J1507" s="9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115"/>
        <v>103.58</v>
      </c>
      <c r="P1507" s="17">
        <f t="shared" si="116"/>
        <v>48.04</v>
      </c>
      <c r="Q1507" s="13" t="s">
        <v>8335</v>
      </c>
      <c r="R1507" t="s">
        <v>8336</v>
      </c>
      <c r="S1507" s="18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11" t="s">
        <v>1506</v>
      </c>
      <c r="C1508" s="3" t="s">
        <v>5615</v>
      </c>
      <c r="D1508" s="5">
        <v>1500</v>
      </c>
      <c r="E1508" s="7">
        <v>1671</v>
      </c>
      <c r="F1508" t="s">
        <v>8217</v>
      </c>
      <c r="G1508" t="s">
        <v>8223</v>
      </c>
      <c r="H1508" t="s">
        <v>8245</v>
      </c>
      <c r="I1508" s="9">
        <v>1406227904</v>
      </c>
      <c r="J1508" s="9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115"/>
        <v>111.4</v>
      </c>
      <c r="P1508" s="17">
        <f t="shared" si="116"/>
        <v>38.86</v>
      </c>
      <c r="Q1508" s="13" t="s">
        <v>8335</v>
      </c>
      <c r="R1508" t="s">
        <v>8336</v>
      </c>
      <c r="S1508" s="18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11" t="s">
        <v>1507</v>
      </c>
      <c r="C1509" s="3" t="s">
        <v>5616</v>
      </c>
      <c r="D1509" s="5">
        <v>1200</v>
      </c>
      <c r="E1509" s="7">
        <v>2580</v>
      </c>
      <c r="F1509" t="s">
        <v>8217</v>
      </c>
      <c r="G1509" t="s">
        <v>8222</v>
      </c>
      <c r="H1509" t="s">
        <v>8244</v>
      </c>
      <c r="I1509" s="9">
        <v>1273911000</v>
      </c>
      <c r="J1509" s="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115"/>
        <v>215</v>
      </c>
      <c r="P1509" s="17">
        <f t="shared" si="116"/>
        <v>78.180000000000007</v>
      </c>
      <c r="Q1509" s="13" t="s">
        <v>8335</v>
      </c>
      <c r="R1509" t="s">
        <v>8336</v>
      </c>
      <c r="S1509" s="18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11" t="s">
        <v>1508</v>
      </c>
      <c r="C1510" s="3" t="s">
        <v>5617</v>
      </c>
      <c r="D1510" s="5">
        <v>18500</v>
      </c>
      <c r="E1510" s="7">
        <v>20491</v>
      </c>
      <c r="F1510" t="s">
        <v>8217</v>
      </c>
      <c r="G1510" t="s">
        <v>8222</v>
      </c>
      <c r="H1510" t="s">
        <v>8244</v>
      </c>
      <c r="I1510" s="9">
        <v>1403880281</v>
      </c>
      <c r="J1510" s="9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115"/>
        <v>110.76</v>
      </c>
      <c r="P1510" s="17">
        <f t="shared" si="116"/>
        <v>97.11</v>
      </c>
      <c r="Q1510" s="13" t="s">
        <v>8335</v>
      </c>
      <c r="R1510" t="s">
        <v>8336</v>
      </c>
      <c r="S1510" s="18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11" t="s">
        <v>1509</v>
      </c>
      <c r="C1511" s="3" t="s">
        <v>5618</v>
      </c>
      <c r="D1511" s="5">
        <v>17500</v>
      </c>
      <c r="E1511" s="7">
        <v>21637.22</v>
      </c>
      <c r="F1511" t="s">
        <v>8217</v>
      </c>
      <c r="G1511" t="s">
        <v>8234</v>
      </c>
      <c r="H1511" t="s">
        <v>8247</v>
      </c>
      <c r="I1511" s="9">
        <v>1487113140</v>
      </c>
      <c r="J1511" s="9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115"/>
        <v>123.64</v>
      </c>
      <c r="P1511" s="17">
        <f t="shared" si="116"/>
        <v>110.39</v>
      </c>
      <c r="Q1511" s="13" t="s">
        <v>8335</v>
      </c>
      <c r="R1511" t="s">
        <v>8336</v>
      </c>
      <c r="S1511" s="18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11" t="s">
        <v>1510</v>
      </c>
      <c r="C1512" s="3" t="s">
        <v>5619</v>
      </c>
      <c r="D1512" s="5">
        <v>16000</v>
      </c>
      <c r="E1512" s="7">
        <v>16165.6</v>
      </c>
      <c r="F1512" t="s">
        <v>8217</v>
      </c>
      <c r="G1512" t="s">
        <v>8223</v>
      </c>
      <c r="H1512" t="s">
        <v>8245</v>
      </c>
      <c r="I1512" s="9">
        <v>1405761278</v>
      </c>
      <c r="J1512" s="9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115"/>
        <v>101.04</v>
      </c>
      <c r="P1512" s="17">
        <f t="shared" si="116"/>
        <v>39.92</v>
      </c>
      <c r="Q1512" s="13" t="s">
        <v>8335</v>
      </c>
      <c r="R1512" t="s">
        <v>8336</v>
      </c>
      <c r="S1512" s="18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11" t="s">
        <v>1511</v>
      </c>
      <c r="C1513" s="3" t="s">
        <v>5620</v>
      </c>
      <c r="D1513" s="5">
        <v>14000</v>
      </c>
      <c r="E1513" s="7">
        <v>15651</v>
      </c>
      <c r="F1513" t="s">
        <v>8217</v>
      </c>
      <c r="G1513" t="s">
        <v>8222</v>
      </c>
      <c r="H1513" t="s">
        <v>8244</v>
      </c>
      <c r="I1513" s="9">
        <v>1447858804</v>
      </c>
      <c r="J1513" s="9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115"/>
        <v>111.79</v>
      </c>
      <c r="P1513" s="17">
        <f t="shared" si="116"/>
        <v>75.98</v>
      </c>
      <c r="Q1513" s="13" t="s">
        <v>8335</v>
      </c>
      <c r="R1513" t="s">
        <v>8336</v>
      </c>
      <c r="S1513" s="18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11" t="s">
        <v>1512</v>
      </c>
      <c r="C1514" s="3" t="s">
        <v>5621</v>
      </c>
      <c r="D1514" s="5">
        <v>3500</v>
      </c>
      <c r="E1514" s="7">
        <v>19557</v>
      </c>
      <c r="F1514" t="s">
        <v>8217</v>
      </c>
      <c r="G1514" t="s">
        <v>8222</v>
      </c>
      <c r="H1514" t="s">
        <v>8244</v>
      </c>
      <c r="I1514" s="9">
        <v>1486311939</v>
      </c>
      <c r="J1514" s="9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115"/>
        <v>558.77</v>
      </c>
      <c r="P1514" s="17">
        <f t="shared" si="116"/>
        <v>58.38</v>
      </c>
      <c r="Q1514" s="13" t="s">
        <v>8335</v>
      </c>
      <c r="R1514" t="s">
        <v>8336</v>
      </c>
      <c r="S1514" s="18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11" t="s">
        <v>1513</v>
      </c>
      <c r="C1515" s="3" t="s">
        <v>5622</v>
      </c>
      <c r="D1515" s="5">
        <v>8000</v>
      </c>
      <c r="E1515" s="7">
        <v>12001.5</v>
      </c>
      <c r="F1515" t="s">
        <v>8217</v>
      </c>
      <c r="G1515" t="s">
        <v>8223</v>
      </c>
      <c r="H1515" t="s">
        <v>8245</v>
      </c>
      <c r="I1515" s="9">
        <v>1405523866</v>
      </c>
      <c r="J1515" s="9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115"/>
        <v>150.02000000000001</v>
      </c>
      <c r="P1515" s="17">
        <f t="shared" si="116"/>
        <v>55.82</v>
      </c>
      <c r="Q1515" s="13" t="s">
        <v>8335</v>
      </c>
      <c r="R1515" t="s">
        <v>8336</v>
      </c>
      <c r="S1515" s="18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11" t="s">
        <v>1514</v>
      </c>
      <c r="C1516" s="3" t="s">
        <v>5623</v>
      </c>
      <c r="D1516" s="5">
        <v>25000</v>
      </c>
      <c r="E1516" s="7">
        <v>26619</v>
      </c>
      <c r="F1516" t="s">
        <v>8217</v>
      </c>
      <c r="G1516" t="s">
        <v>8222</v>
      </c>
      <c r="H1516" t="s">
        <v>8244</v>
      </c>
      <c r="I1516" s="9">
        <v>1443363640</v>
      </c>
      <c r="J1516" s="9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115"/>
        <v>106.48</v>
      </c>
      <c r="P1516" s="17">
        <f t="shared" si="116"/>
        <v>151.24</v>
      </c>
      <c r="Q1516" s="13" t="s">
        <v>8335</v>
      </c>
      <c r="R1516" t="s">
        <v>8336</v>
      </c>
      <c r="S1516" s="18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11" t="s">
        <v>1515</v>
      </c>
      <c r="C1517" s="3" t="s">
        <v>5624</v>
      </c>
      <c r="D1517" s="5">
        <v>300000</v>
      </c>
      <c r="E1517" s="7">
        <v>471567</v>
      </c>
      <c r="F1517" t="s">
        <v>8217</v>
      </c>
      <c r="G1517" t="s">
        <v>8232</v>
      </c>
      <c r="H1517" t="s">
        <v>8252</v>
      </c>
      <c r="I1517" s="9">
        <v>1458104697</v>
      </c>
      <c r="J1517" s="9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115"/>
        <v>157.19</v>
      </c>
      <c r="P1517" s="17">
        <f t="shared" si="116"/>
        <v>849.67</v>
      </c>
      <c r="Q1517" s="13" t="s">
        <v>8335</v>
      </c>
      <c r="R1517" t="s">
        <v>8336</v>
      </c>
      <c r="S1517" s="18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11" t="s">
        <v>1516</v>
      </c>
      <c r="C1518" s="3" t="s">
        <v>5625</v>
      </c>
      <c r="D1518" s="5">
        <v>17000</v>
      </c>
      <c r="E1518" s="7">
        <v>18472</v>
      </c>
      <c r="F1518" t="s">
        <v>8217</v>
      </c>
      <c r="G1518" t="s">
        <v>8222</v>
      </c>
      <c r="H1518" t="s">
        <v>8244</v>
      </c>
      <c r="I1518" s="9">
        <v>1475762400</v>
      </c>
      <c r="J1518" s="9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115"/>
        <v>108.66</v>
      </c>
      <c r="P1518" s="17">
        <f t="shared" si="116"/>
        <v>159.24</v>
      </c>
      <c r="Q1518" s="13" t="s">
        <v>8335</v>
      </c>
      <c r="R1518" t="s">
        <v>8336</v>
      </c>
      <c r="S1518" s="18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11" t="s">
        <v>1517</v>
      </c>
      <c r="C1519" s="3" t="s">
        <v>5626</v>
      </c>
      <c r="D1519" s="5">
        <v>15000</v>
      </c>
      <c r="E1519" s="7">
        <v>24297</v>
      </c>
      <c r="F1519" t="s">
        <v>8217</v>
      </c>
      <c r="G1519" t="s">
        <v>8222</v>
      </c>
      <c r="H1519" t="s">
        <v>8244</v>
      </c>
      <c r="I1519" s="9">
        <v>1417845600</v>
      </c>
      <c r="J1519" s="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115"/>
        <v>161.97999999999999</v>
      </c>
      <c r="P1519" s="17">
        <f t="shared" si="116"/>
        <v>39.51</v>
      </c>
      <c r="Q1519" s="13" t="s">
        <v>8335</v>
      </c>
      <c r="R1519" t="s">
        <v>8336</v>
      </c>
      <c r="S1519" s="18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11" t="s">
        <v>1518</v>
      </c>
      <c r="C1520" s="3" t="s">
        <v>5627</v>
      </c>
      <c r="D1520" s="5">
        <v>15000</v>
      </c>
      <c r="E1520" s="7">
        <v>30805</v>
      </c>
      <c r="F1520" t="s">
        <v>8217</v>
      </c>
      <c r="G1520" t="s">
        <v>8222</v>
      </c>
      <c r="H1520" t="s">
        <v>8244</v>
      </c>
      <c r="I1520" s="9">
        <v>1401565252</v>
      </c>
      <c r="J1520" s="9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115"/>
        <v>205.37</v>
      </c>
      <c r="P1520" s="17">
        <f t="shared" si="116"/>
        <v>130.53</v>
      </c>
      <c r="Q1520" s="13" t="s">
        <v>8335</v>
      </c>
      <c r="R1520" t="s">
        <v>8336</v>
      </c>
      <c r="S1520" s="18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11" t="s">
        <v>1519</v>
      </c>
      <c r="C1521" s="3" t="s">
        <v>5628</v>
      </c>
      <c r="D1521" s="5">
        <v>9000</v>
      </c>
      <c r="E1521" s="7">
        <v>9302.75</v>
      </c>
      <c r="F1521" t="s">
        <v>8217</v>
      </c>
      <c r="G1521" t="s">
        <v>8222</v>
      </c>
      <c r="H1521" t="s">
        <v>8244</v>
      </c>
      <c r="I1521" s="9">
        <v>1403301540</v>
      </c>
      <c r="J1521" s="9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115"/>
        <v>103.36</v>
      </c>
      <c r="P1521" s="17">
        <f t="shared" si="116"/>
        <v>64.16</v>
      </c>
      <c r="Q1521" s="13" t="s">
        <v>8335</v>
      </c>
      <c r="R1521" t="s">
        <v>8336</v>
      </c>
      <c r="S1521" s="18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11" t="s">
        <v>1520</v>
      </c>
      <c r="C1522" s="3" t="s">
        <v>5629</v>
      </c>
      <c r="D1522" s="5">
        <v>18000</v>
      </c>
      <c r="E1522" s="7">
        <v>18625</v>
      </c>
      <c r="F1522" t="s">
        <v>8217</v>
      </c>
      <c r="G1522" t="s">
        <v>8222</v>
      </c>
      <c r="H1522" t="s">
        <v>8244</v>
      </c>
      <c r="I1522" s="9">
        <v>1418961600</v>
      </c>
      <c r="J1522" s="9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115"/>
        <v>103.47</v>
      </c>
      <c r="P1522" s="17">
        <f t="shared" si="116"/>
        <v>111.53</v>
      </c>
      <c r="Q1522" s="13" t="s">
        <v>8335</v>
      </c>
      <c r="R1522" t="s">
        <v>8336</v>
      </c>
      <c r="S1522" s="18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11" t="s">
        <v>1521</v>
      </c>
      <c r="C1523" s="3" t="s">
        <v>5630</v>
      </c>
      <c r="D1523" s="5">
        <v>37500</v>
      </c>
      <c r="E1523" s="7">
        <v>40055</v>
      </c>
      <c r="F1523" t="s">
        <v>8217</v>
      </c>
      <c r="G1523" t="s">
        <v>8222</v>
      </c>
      <c r="H1523" t="s">
        <v>8244</v>
      </c>
      <c r="I1523" s="9">
        <v>1465272091</v>
      </c>
      <c r="J1523" s="9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115"/>
        <v>106.81</v>
      </c>
      <c r="P1523" s="17">
        <f t="shared" si="116"/>
        <v>170.45</v>
      </c>
      <c r="Q1523" s="13" t="s">
        <v>8335</v>
      </c>
      <c r="R1523" t="s">
        <v>8336</v>
      </c>
      <c r="S1523" s="18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11" t="s">
        <v>1522</v>
      </c>
      <c r="C1524" s="3" t="s">
        <v>5631</v>
      </c>
      <c r="D1524" s="5">
        <v>43500</v>
      </c>
      <c r="E1524" s="7">
        <v>60450.1</v>
      </c>
      <c r="F1524" t="s">
        <v>8217</v>
      </c>
      <c r="G1524" t="s">
        <v>8222</v>
      </c>
      <c r="H1524" t="s">
        <v>8244</v>
      </c>
      <c r="I1524" s="9">
        <v>1413575739</v>
      </c>
      <c r="J1524" s="9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115"/>
        <v>138.97</v>
      </c>
      <c r="P1524" s="17">
        <f t="shared" si="116"/>
        <v>133.74</v>
      </c>
      <c r="Q1524" s="13" t="s">
        <v>8335</v>
      </c>
      <c r="R1524" t="s">
        <v>8336</v>
      </c>
      <c r="S1524" s="18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11" t="s">
        <v>1523</v>
      </c>
      <c r="C1525" s="3" t="s">
        <v>5632</v>
      </c>
      <c r="D1525" s="5">
        <v>18500</v>
      </c>
      <c r="E1525" s="7">
        <v>23096</v>
      </c>
      <c r="F1525" t="s">
        <v>8217</v>
      </c>
      <c r="G1525" t="s">
        <v>8222</v>
      </c>
      <c r="H1525" t="s">
        <v>8244</v>
      </c>
      <c r="I1525" s="9">
        <v>1419292800</v>
      </c>
      <c r="J1525" s="9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115"/>
        <v>124.84</v>
      </c>
      <c r="P1525" s="17">
        <f t="shared" si="116"/>
        <v>95.83</v>
      </c>
      <c r="Q1525" s="13" t="s">
        <v>8335</v>
      </c>
      <c r="R1525" t="s">
        <v>8336</v>
      </c>
      <c r="S1525" s="18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11" t="s">
        <v>1524</v>
      </c>
      <c r="C1526" s="3" t="s">
        <v>5633</v>
      </c>
      <c r="D1526" s="5">
        <v>3000</v>
      </c>
      <c r="E1526" s="7">
        <v>6210</v>
      </c>
      <c r="F1526" t="s">
        <v>8217</v>
      </c>
      <c r="G1526" t="s">
        <v>8233</v>
      </c>
      <c r="H1526" t="s">
        <v>8253</v>
      </c>
      <c r="I1526" s="9">
        <v>1487592090</v>
      </c>
      <c r="J1526" s="9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115"/>
        <v>207</v>
      </c>
      <c r="P1526" s="17">
        <f t="shared" si="116"/>
        <v>221.79</v>
      </c>
      <c r="Q1526" s="13" t="s">
        <v>8335</v>
      </c>
      <c r="R1526" t="s">
        <v>8336</v>
      </c>
      <c r="S1526" s="18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11" t="s">
        <v>1525</v>
      </c>
      <c r="C1527" s="3" t="s">
        <v>5634</v>
      </c>
      <c r="D1527" s="5">
        <v>2600</v>
      </c>
      <c r="E1527" s="7">
        <v>4524.1499999999996</v>
      </c>
      <c r="F1527" t="s">
        <v>8217</v>
      </c>
      <c r="G1527" t="s">
        <v>8222</v>
      </c>
      <c r="H1527" t="s">
        <v>8244</v>
      </c>
      <c r="I1527" s="9">
        <v>1471539138</v>
      </c>
      <c r="J1527" s="9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115"/>
        <v>174.01</v>
      </c>
      <c r="P1527" s="17">
        <f t="shared" si="116"/>
        <v>32.32</v>
      </c>
      <c r="Q1527" s="13" t="s">
        <v>8335</v>
      </c>
      <c r="R1527" t="s">
        <v>8336</v>
      </c>
      <c r="S1527" s="18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11" t="s">
        <v>1526</v>
      </c>
      <c r="C1528" s="3" t="s">
        <v>5635</v>
      </c>
      <c r="D1528" s="5">
        <v>23000</v>
      </c>
      <c r="E1528" s="7">
        <v>27675</v>
      </c>
      <c r="F1528" t="s">
        <v>8217</v>
      </c>
      <c r="G1528" t="s">
        <v>8222</v>
      </c>
      <c r="H1528" t="s">
        <v>8244</v>
      </c>
      <c r="I1528" s="9">
        <v>1453185447</v>
      </c>
      <c r="J1528" s="9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115"/>
        <v>120.33</v>
      </c>
      <c r="P1528" s="17">
        <f t="shared" si="116"/>
        <v>98.84</v>
      </c>
      <c r="Q1528" s="13" t="s">
        <v>8335</v>
      </c>
      <c r="R1528" t="s">
        <v>8336</v>
      </c>
      <c r="S1528" s="18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11" t="s">
        <v>1527</v>
      </c>
      <c r="C1529" s="3" t="s">
        <v>5636</v>
      </c>
      <c r="D1529" s="5">
        <v>3500</v>
      </c>
      <c r="E1529" s="7">
        <v>3865.55</v>
      </c>
      <c r="F1529" t="s">
        <v>8217</v>
      </c>
      <c r="G1529" t="s">
        <v>8222</v>
      </c>
      <c r="H1529" t="s">
        <v>8244</v>
      </c>
      <c r="I1529" s="9">
        <v>1489497886</v>
      </c>
      <c r="J1529" s="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115"/>
        <v>110.44</v>
      </c>
      <c r="P1529" s="17">
        <f t="shared" si="116"/>
        <v>55.22</v>
      </c>
      <c r="Q1529" s="13" t="s">
        <v>8335</v>
      </c>
      <c r="R1529" t="s">
        <v>8336</v>
      </c>
      <c r="S1529" s="18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11" t="s">
        <v>1528</v>
      </c>
      <c r="C1530" s="3" t="s">
        <v>5637</v>
      </c>
      <c r="D1530" s="5">
        <v>3000</v>
      </c>
      <c r="E1530" s="7">
        <v>8447</v>
      </c>
      <c r="F1530" t="s">
        <v>8217</v>
      </c>
      <c r="G1530" t="s">
        <v>8222</v>
      </c>
      <c r="H1530" t="s">
        <v>8244</v>
      </c>
      <c r="I1530" s="9">
        <v>1485907200</v>
      </c>
      <c r="J1530" s="9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115"/>
        <v>281.57</v>
      </c>
      <c r="P1530" s="17">
        <f t="shared" si="116"/>
        <v>52.79</v>
      </c>
      <c r="Q1530" s="13" t="s">
        <v>8335</v>
      </c>
      <c r="R1530" t="s">
        <v>8336</v>
      </c>
      <c r="S1530" s="18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11" t="s">
        <v>1529</v>
      </c>
      <c r="C1531" s="3" t="s">
        <v>5638</v>
      </c>
      <c r="D1531" s="5">
        <v>19000</v>
      </c>
      <c r="E1531" s="7">
        <v>19129</v>
      </c>
      <c r="F1531" t="s">
        <v>8217</v>
      </c>
      <c r="G1531" t="s">
        <v>8222</v>
      </c>
      <c r="H1531" t="s">
        <v>8244</v>
      </c>
      <c r="I1531" s="9">
        <v>1426773920</v>
      </c>
      <c r="J1531" s="9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115"/>
        <v>100.68</v>
      </c>
      <c r="P1531" s="17">
        <f t="shared" si="116"/>
        <v>135.66999999999999</v>
      </c>
      <c r="Q1531" s="13" t="s">
        <v>8335</v>
      </c>
      <c r="R1531" t="s">
        <v>8336</v>
      </c>
      <c r="S1531" s="18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11" t="s">
        <v>1530</v>
      </c>
      <c r="C1532" s="3" t="s">
        <v>5639</v>
      </c>
      <c r="D1532" s="5">
        <v>35000</v>
      </c>
      <c r="E1532" s="7">
        <v>47189</v>
      </c>
      <c r="F1532" t="s">
        <v>8217</v>
      </c>
      <c r="G1532" t="s">
        <v>8222</v>
      </c>
      <c r="H1532" t="s">
        <v>8244</v>
      </c>
      <c r="I1532" s="9">
        <v>1445624695</v>
      </c>
      <c r="J1532" s="9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115"/>
        <v>134.83000000000001</v>
      </c>
      <c r="P1532" s="17">
        <f t="shared" si="116"/>
        <v>53.99</v>
      </c>
      <c r="Q1532" s="13" t="s">
        <v>8335</v>
      </c>
      <c r="R1532" t="s">
        <v>8336</v>
      </c>
      <c r="S1532" s="18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11" t="s">
        <v>1531</v>
      </c>
      <c r="C1533" s="3" t="s">
        <v>5640</v>
      </c>
      <c r="D1533" s="5">
        <v>2350</v>
      </c>
      <c r="E1533" s="7">
        <v>4135</v>
      </c>
      <c r="F1533" t="s">
        <v>8217</v>
      </c>
      <c r="G1533" t="s">
        <v>8222</v>
      </c>
      <c r="H1533" t="s">
        <v>8244</v>
      </c>
      <c r="I1533" s="9">
        <v>1417402800</v>
      </c>
      <c r="J1533" s="9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115"/>
        <v>175.96</v>
      </c>
      <c r="P1533" s="17">
        <f t="shared" si="116"/>
        <v>56.64</v>
      </c>
      <c r="Q1533" s="13" t="s">
        <v>8335</v>
      </c>
      <c r="R1533" t="s">
        <v>8336</v>
      </c>
      <c r="S1533" s="18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11" t="s">
        <v>1532</v>
      </c>
      <c r="C1534" s="3" t="s">
        <v>5641</v>
      </c>
      <c r="D1534" s="5">
        <v>5000</v>
      </c>
      <c r="E1534" s="7">
        <v>24201</v>
      </c>
      <c r="F1534" t="s">
        <v>8217</v>
      </c>
      <c r="G1534" t="s">
        <v>8224</v>
      </c>
      <c r="H1534" t="s">
        <v>8246</v>
      </c>
      <c r="I1534" s="9">
        <v>1455548400</v>
      </c>
      <c r="J1534" s="9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115"/>
        <v>484.02</v>
      </c>
      <c r="P1534" s="17">
        <f t="shared" si="116"/>
        <v>82.32</v>
      </c>
      <c r="Q1534" s="13" t="s">
        <v>8335</v>
      </c>
      <c r="R1534" t="s">
        <v>8336</v>
      </c>
      <c r="S1534" s="18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11" t="s">
        <v>1533</v>
      </c>
      <c r="C1535" s="3" t="s">
        <v>5642</v>
      </c>
      <c r="D1535" s="5">
        <v>45000</v>
      </c>
      <c r="E1535" s="7">
        <v>65313</v>
      </c>
      <c r="F1535" t="s">
        <v>8217</v>
      </c>
      <c r="G1535" t="s">
        <v>8222</v>
      </c>
      <c r="H1535" t="s">
        <v>8244</v>
      </c>
      <c r="I1535" s="9">
        <v>1462161540</v>
      </c>
      <c r="J1535" s="9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115"/>
        <v>145.13999999999999</v>
      </c>
      <c r="P1535" s="17">
        <f t="shared" si="116"/>
        <v>88.26</v>
      </c>
      <c r="Q1535" s="13" t="s">
        <v>8335</v>
      </c>
      <c r="R1535" t="s">
        <v>8336</v>
      </c>
      <c r="S1535" s="18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11" t="s">
        <v>1534</v>
      </c>
      <c r="C1536" s="3" t="s">
        <v>5643</v>
      </c>
      <c r="D1536" s="5">
        <v>7500</v>
      </c>
      <c r="E1536" s="7">
        <v>31330</v>
      </c>
      <c r="F1536" t="s">
        <v>8217</v>
      </c>
      <c r="G1536" t="s">
        <v>8222</v>
      </c>
      <c r="H1536" t="s">
        <v>8244</v>
      </c>
      <c r="I1536" s="9">
        <v>1441383062</v>
      </c>
      <c r="J1536" s="9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115"/>
        <v>417.73</v>
      </c>
      <c r="P1536" s="17">
        <f t="shared" si="116"/>
        <v>84.91</v>
      </c>
      <c r="Q1536" s="13" t="s">
        <v>8335</v>
      </c>
      <c r="R1536" t="s">
        <v>8336</v>
      </c>
      <c r="S1536" s="18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11" t="s">
        <v>1535</v>
      </c>
      <c r="C1537" s="3" t="s">
        <v>5644</v>
      </c>
      <c r="D1537" s="5">
        <v>4000</v>
      </c>
      <c r="E1537" s="7">
        <v>5297</v>
      </c>
      <c r="F1537" t="s">
        <v>8217</v>
      </c>
      <c r="G1537" t="s">
        <v>8222</v>
      </c>
      <c r="H1537" t="s">
        <v>8244</v>
      </c>
      <c r="I1537" s="9">
        <v>1464040800</v>
      </c>
      <c r="J1537" s="9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115"/>
        <v>132.43</v>
      </c>
      <c r="P1537" s="17">
        <f t="shared" si="116"/>
        <v>48.15</v>
      </c>
      <c r="Q1537" s="13" t="s">
        <v>8335</v>
      </c>
      <c r="R1537" t="s">
        <v>8336</v>
      </c>
      <c r="S1537" s="18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11" t="s">
        <v>1536</v>
      </c>
      <c r="C1538" s="3" t="s">
        <v>5645</v>
      </c>
      <c r="D1538" s="5">
        <v>12000</v>
      </c>
      <c r="E1538" s="7">
        <v>30037.01</v>
      </c>
      <c r="F1538" t="s">
        <v>8217</v>
      </c>
      <c r="G1538" t="s">
        <v>8222</v>
      </c>
      <c r="H1538" t="s">
        <v>8244</v>
      </c>
      <c r="I1538" s="9">
        <v>1440702910</v>
      </c>
      <c r="J1538" s="9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si="115"/>
        <v>250.31</v>
      </c>
      <c r="P1538" s="17">
        <f t="shared" si="116"/>
        <v>66.02</v>
      </c>
      <c r="Q1538" s="13" t="s">
        <v>8335</v>
      </c>
      <c r="R1538" t="s">
        <v>8336</v>
      </c>
      <c r="S1538" s="18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11" t="s">
        <v>1537</v>
      </c>
      <c r="C1539" s="3" t="s">
        <v>5646</v>
      </c>
      <c r="D1539" s="5">
        <v>12000</v>
      </c>
      <c r="E1539" s="7">
        <v>21588</v>
      </c>
      <c r="F1539" t="s">
        <v>8217</v>
      </c>
      <c r="G1539" t="s">
        <v>8234</v>
      </c>
      <c r="H1539" t="s">
        <v>8247</v>
      </c>
      <c r="I1539" s="9">
        <v>1470506400</v>
      </c>
      <c r="J1539" s="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ref="O1539:O1602" si="120">IFERROR(ROUND(E1539/D1539*100,2),0)</f>
        <v>179.9</v>
      </c>
      <c r="P1539" s="17">
        <f t="shared" ref="P1539:P1602" si="121">IFERROR(ROUND(E1539/L1539,2),"N/A")</f>
        <v>96.38</v>
      </c>
      <c r="Q1539" s="13" t="s">
        <v>8335</v>
      </c>
      <c r="R1539" t="s">
        <v>8336</v>
      </c>
      <c r="S1539" s="18">
        <f t="shared" ref="S1539:S1602" si="122">(((J1539/60)/60)/24)+DATE(1970,1,1)</f>
        <v>42552.315127314811</v>
      </c>
      <c r="T1539" s="1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11" t="s">
        <v>1538</v>
      </c>
      <c r="C1540" s="3" t="s">
        <v>5647</v>
      </c>
      <c r="D1540" s="5">
        <v>7000</v>
      </c>
      <c r="E1540" s="7">
        <v>7184</v>
      </c>
      <c r="F1540" t="s">
        <v>8217</v>
      </c>
      <c r="G1540" t="s">
        <v>8222</v>
      </c>
      <c r="H1540" t="s">
        <v>8244</v>
      </c>
      <c r="I1540" s="9">
        <v>1421952370</v>
      </c>
      <c r="J1540" s="9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120"/>
        <v>102.63</v>
      </c>
      <c r="P1540" s="17">
        <f t="shared" si="121"/>
        <v>156.16999999999999</v>
      </c>
      <c r="Q1540" s="13" t="s">
        <v>8335</v>
      </c>
      <c r="R1540" t="s">
        <v>8336</v>
      </c>
      <c r="S1540" s="18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11" t="s">
        <v>1539</v>
      </c>
      <c r="C1541" s="3" t="s">
        <v>5648</v>
      </c>
      <c r="D1541" s="5">
        <v>20000</v>
      </c>
      <c r="E1541" s="7">
        <v>27197.22</v>
      </c>
      <c r="F1541" t="s">
        <v>8217</v>
      </c>
      <c r="G1541" t="s">
        <v>8222</v>
      </c>
      <c r="H1541" t="s">
        <v>8244</v>
      </c>
      <c r="I1541" s="9">
        <v>1483481019</v>
      </c>
      <c r="J1541" s="9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120"/>
        <v>135.99</v>
      </c>
      <c r="P1541" s="17">
        <f t="shared" si="121"/>
        <v>95.76</v>
      </c>
      <c r="Q1541" s="13" t="s">
        <v>8335</v>
      </c>
      <c r="R1541" t="s">
        <v>8336</v>
      </c>
      <c r="S1541" s="18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11" t="s">
        <v>1540</v>
      </c>
      <c r="C1542" s="3" t="s">
        <v>5649</v>
      </c>
      <c r="D1542" s="5">
        <v>15000</v>
      </c>
      <c r="E1542" s="7">
        <v>17680</v>
      </c>
      <c r="F1542" t="s">
        <v>8217</v>
      </c>
      <c r="G1542" t="s">
        <v>8222</v>
      </c>
      <c r="H1542" t="s">
        <v>8244</v>
      </c>
      <c r="I1542" s="9">
        <v>1416964500</v>
      </c>
      <c r="J1542" s="9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120"/>
        <v>117.87</v>
      </c>
      <c r="P1542" s="17">
        <f t="shared" si="121"/>
        <v>180.41</v>
      </c>
      <c r="Q1542" s="13" t="s">
        <v>8335</v>
      </c>
      <c r="R1542" t="s">
        <v>8336</v>
      </c>
      <c r="S1542" s="18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11" t="s">
        <v>1541</v>
      </c>
      <c r="C1543" s="3" t="s">
        <v>5650</v>
      </c>
      <c r="D1543" s="5">
        <v>18000</v>
      </c>
      <c r="E1543" s="7">
        <v>6</v>
      </c>
      <c r="F1543" t="s">
        <v>8219</v>
      </c>
      <c r="G1543" t="s">
        <v>8222</v>
      </c>
      <c r="H1543" t="s">
        <v>8244</v>
      </c>
      <c r="I1543" s="9">
        <v>1420045538</v>
      </c>
      <c r="J1543" s="9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120"/>
        <v>0.03</v>
      </c>
      <c r="P1543" s="17">
        <f t="shared" si="121"/>
        <v>3</v>
      </c>
      <c r="Q1543" s="13" t="s">
        <v>8335</v>
      </c>
      <c r="R1543" t="s">
        <v>8340</v>
      </c>
      <c r="S1543" s="18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11" t="s">
        <v>1542</v>
      </c>
      <c r="C1544" s="3" t="s">
        <v>5651</v>
      </c>
      <c r="D1544" s="5">
        <v>500</v>
      </c>
      <c r="E1544" s="7">
        <v>20</v>
      </c>
      <c r="F1544" t="s">
        <v>8219</v>
      </c>
      <c r="G1544" t="s">
        <v>8227</v>
      </c>
      <c r="H1544" t="s">
        <v>8249</v>
      </c>
      <c r="I1544" s="9">
        <v>1435708500</v>
      </c>
      <c r="J1544" s="9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120"/>
        <v>4</v>
      </c>
      <c r="P1544" s="17">
        <f t="shared" si="121"/>
        <v>20</v>
      </c>
      <c r="Q1544" s="13" t="s">
        <v>8335</v>
      </c>
      <c r="R1544" t="s">
        <v>8340</v>
      </c>
      <c r="S1544" s="18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11" t="s">
        <v>1543</v>
      </c>
      <c r="C1545" s="3" t="s">
        <v>5652</v>
      </c>
      <c r="D1545" s="5">
        <v>2250</v>
      </c>
      <c r="E1545" s="7">
        <v>10</v>
      </c>
      <c r="F1545" t="s">
        <v>8219</v>
      </c>
      <c r="G1545" t="s">
        <v>8222</v>
      </c>
      <c r="H1545" t="s">
        <v>8244</v>
      </c>
      <c r="I1545" s="9">
        <v>1416662034</v>
      </c>
      <c r="J1545" s="9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120"/>
        <v>0.44</v>
      </c>
      <c r="P1545" s="17">
        <f t="shared" si="121"/>
        <v>10</v>
      </c>
      <c r="Q1545" s="13" t="s">
        <v>8335</v>
      </c>
      <c r="R1545" t="s">
        <v>8340</v>
      </c>
      <c r="S1545" s="18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11" t="s">
        <v>1544</v>
      </c>
      <c r="C1546" s="3" t="s">
        <v>5653</v>
      </c>
      <c r="D1546" s="5">
        <v>1000</v>
      </c>
      <c r="E1546" s="7">
        <v>0</v>
      </c>
      <c r="F1546" t="s">
        <v>8219</v>
      </c>
      <c r="G1546" t="s">
        <v>8222</v>
      </c>
      <c r="H1546" t="s">
        <v>8244</v>
      </c>
      <c r="I1546" s="9">
        <v>1427847480</v>
      </c>
      <c r="J1546" s="9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120"/>
        <v>0</v>
      </c>
      <c r="P1546" s="17" t="str">
        <f t="shared" si="121"/>
        <v>N/A</v>
      </c>
      <c r="Q1546" s="13" t="s">
        <v>8335</v>
      </c>
      <c r="R1546" t="s">
        <v>8340</v>
      </c>
      <c r="S1546" s="18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11" t="s">
        <v>1545</v>
      </c>
      <c r="C1547" s="3" t="s">
        <v>5654</v>
      </c>
      <c r="D1547" s="5">
        <v>3000</v>
      </c>
      <c r="E1547" s="7">
        <v>1</v>
      </c>
      <c r="F1547" t="s">
        <v>8219</v>
      </c>
      <c r="G1547" t="s">
        <v>8222</v>
      </c>
      <c r="H1547" t="s">
        <v>8244</v>
      </c>
      <c r="I1547" s="9">
        <v>1425330960</v>
      </c>
      <c r="J1547" s="9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120"/>
        <v>0.03</v>
      </c>
      <c r="P1547" s="17">
        <f t="shared" si="121"/>
        <v>1</v>
      </c>
      <c r="Q1547" s="13" t="s">
        <v>8335</v>
      </c>
      <c r="R1547" t="s">
        <v>8340</v>
      </c>
      <c r="S1547" s="18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11" t="s">
        <v>1546</v>
      </c>
      <c r="C1548" s="3" t="s">
        <v>5655</v>
      </c>
      <c r="D1548" s="5">
        <v>1000</v>
      </c>
      <c r="E1548" s="7">
        <v>289</v>
      </c>
      <c r="F1548" t="s">
        <v>8219</v>
      </c>
      <c r="G1548" t="s">
        <v>8223</v>
      </c>
      <c r="H1548" t="s">
        <v>8245</v>
      </c>
      <c r="I1548" s="9">
        <v>1410930399</v>
      </c>
      <c r="J1548" s="9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120"/>
        <v>28.9</v>
      </c>
      <c r="P1548" s="17">
        <f t="shared" si="121"/>
        <v>26.27</v>
      </c>
      <c r="Q1548" s="13" t="s">
        <v>8335</v>
      </c>
      <c r="R1548" t="s">
        <v>8340</v>
      </c>
      <c r="S1548" s="18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11" t="s">
        <v>1547</v>
      </c>
      <c r="C1549" s="3" t="s">
        <v>5656</v>
      </c>
      <c r="D1549" s="5">
        <v>20</v>
      </c>
      <c r="E1549" s="7">
        <v>0</v>
      </c>
      <c r="F1549" t="s">
        <v>8219</v>
      </c>
      <c r="G1549" t="s">
        <v>8222</v>
      </c>
      <c r="H1549" t="s">
        <v>8244</v>
      </c>
      <c r="I1549" s="9">
        <v>1487844882</v>
      </c>
      <c r="J1549" s="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120"/>
        <v>0</v>
      </c>
      <c r="P1549" s="17" t="str">
        <f t="shared" si="121"/>
        <v>N/A</v>
      </c>
      <c r="Q1549" s="13" t="s">
        <v>8335</v>
      </c>
      <c r="R1549" t="s">
        <v>8340</v>
      </c>
      <c r="S1549" s="18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11" t="s">
        <v>1548</v>
      </c>
      <c r="C1550" s="3" t="s">
        <v>5657</v>
      </c>
      <c r="D1550" s="5">
        <v>700</v>
      </c>
      <c r="E1550" s="7">
        <v>60</v>
      </c>
      <c r="F1550" t="s">
        <v>8219</v>
      </c>
      <c r="G1550" t="s">
        <v>8222</v>
      </c>
      <c r="H1550" t="s">
        <v>8244</v>
      </c>
      <c r="I1550" s="9">
        <v>1447020620</v>
      </c>
      <c r="J1550" s="9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120"/>
        <v>8.57</v>
      </c>
      <c r="P1550" s="17">
        <f t="shared" si="121"/>
        <v>60</v>
      </c>
      <c r="Q1550" s="13" t="s">
        <v>8335</v>
      </c>
      <c r="R1550" t="s">
        <v>8340</v>
      </c>
      <c r="S1550" s="18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11" t="s">
        <v>1549</v>
      </c>
      <c r="C1551" s="3" t="s">
        <v>5658</v>
      </c>
      <c r="D1551" s="5">
        <v>500</v>
      </c>
      <c r="E1551" s="7">
        <v>170</v>
      </c>
      <c r="F1551" t="s">
        <v>8219</v>
      </c>
      <c r="G1551" t="s">
        <v>8222</v>
      </c>
      <c r="H1551" t="s">
        <v>8244</v>
      </c>
      <c r="I1551" s="9">
        <v>1446524159</v>
      </c>
      <c r="J1551" s="9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120"/>
        <v>34</v>
      </c>
      <c r="P1551" s="17">
        <f t="shared" si="121"/>
        <v>28.33</v>
      </c>
      <c r="Q1551" s="13" t="s">
        <v>8335</v>
      </c>
      <c r="R1551" t="s">
        <v>8340</v>
      </c>
      <c r="S1551" s="18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11" t="s">
        <v>1550</v>
      </c>
      <c r="C1552" s="3" t="s">
        <v>5659</v>
      </c>
      <c r="D1552" s="5">
        <v>750</v>
      </c>
      <c r="E1552" s="7">
        <v>101</v>
      </c>
      <c r="F1552" t="s">
        <v>8219</v>
      </c>
      <c r="G1552" t="s">
        <v>8223</v>
      </c>
      <c r="H1552" t="s">
        <v>8245</v>
      </c>
      <c r="I1552" s="9">
        <v>1463050034</v>
      </c>
      <c r="J1552" s="9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120"/>
        <v>13.47</v>
      </c>
      <c r="P1552" s="17">
        <f t="shared" si="121"/>
        <v>14.43</v>
      </c>
      <c r="Q1552" s="13" t="s">
        <v>8335</v>
      </c>
      <c r="R1552" t="s">
        <v>8340</v>
      </c>
      <c r="S1552" s="18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11" t="s">
        <v>1551</v>
      </c>
      <c r="C1553" s="3" t="s">
        <v>5660</v>
      </c>
      <c r="D1553" s="5">
        <v>3500</v>
      </c>
      <c r="E1553" s="7">
        <v>0</v>
      </c>
      <c r="F1553" t="s">
        <v>8219</v>
      </c>
      <c r="G1553" t="s">
        <v>8222</v>
      </c>
      <c r="H1553" t="s">
        <v>8244</v>
      </c>
      <c r="I1553" s="9">
        <v>1432756039</v>
      </c>
      <c r="J1553" s="9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120"/>
        <v>0</v>
      </c>
      <c r="P1553" s="17" t="str">
        <f t="shared" si="121"/>
        <v>N/A</v>
      </c>
      <c r="Q1553" s="13" t="s">
        <v>8335</v>
      </c>
      <c r="R1553" t="s">
        <v>8340</v>
      </c>
      <c r="S1553" s="18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11" t="s">
        <v>1552</v>
      </c>
      <c r="C1554" s="3" t="s">
        <v>5661</v>
      </c>
      <c r="D1554" s="5">
        <v>4300</v>
      </c>
      <c r="E1554" s="7">
        <v>2115</v>
      </c>
      <c r="F1554" t="s">
        <v>8219</v>
      </c>
      <c r="G1554" t="s">
        <v>8222</v>
      </c>
      <c r="H1554" t="s">
        <v>8244</v>
      </c>
      <c r="I1554" s="9">
        <v>1412135940</v>
      </c>
      <c r="J1554" s="9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120"/>
        <v>49.19</v>
      </c>
      <c r="P1554" s="17">
        <f t="shared" si="121"/>
        <v>132.19</v>
      </c>
      <c r="Q1554" s="13" t="s">
        <v>8335</v>
      </c>
      <c r="R1554" t="s">
        <v>8340</v>
      </c>
      <c r="S1554" s="18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11" t="s">
        <v>1553</v>
      </c>
      <c r="C1555" s="3" t="s">
        <v>5662</v>
      </c>
      <c r="D1555" s="5">
        <v>6000</v>
      </c>
      <c r="E1555" s="7">
        <v>0</v>
      </c>
      <c r="F1555" t="s">
        <v>8219</v>
      </c>
      <c r="G1555" t="s">
        <v>8222</v>
      </c>
      <c r="H1555" t="s">
        <v>8244</v>
      </c>
      <c r="I1555" s="9">
        <v>1441176447</v>
      </c>
      <c r="J1555" s="9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120"/>
        <v>0</v>
      </c>
      <c r="P1555" s="17" t="str">
        <f t="shared" si="121"/>
        <v>N/A</v>
      </c>
      <c r="Q1555" s="13" t="s">
        <v>8335</v>
      </c>
      <c r="R1555" t="s">
        <v>8340</v>
      </c>
      <c r="S1555" s="18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11" t="s">
        <v>1554</v>
      </c>
      <c r="C1556" s="3" t="s">
        <v>5663</v>
      </c>
      <c r="D1556" s="5">
        <v>20000</v>
      </c>
      <c r="E1556" s="7">
        <v>0</v>
      </c>
      <c r="F1556" t="s">
        <v>8219</v>
      </c>
      <c r="G1556" t="s">
        <v>8224</v>
      </c>
      <c r="H1556" t="s">
        <v>8246</v>
      </c>
      <c r="I1556" s="9">
        <v>1438495390</v>
      </c>
      <c r="J1556" s="9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120"/>
        <v>0</v>
      </c>
      <c r="P1556" s="17" t="str">
        <f t="shared" si="121"/>
        <v>N/A</v>
      </c>
      <c r="Q1556" s="13" t="s">
        <v>8335</v>
      </c>
      <c r="R1556" t="s">
        <v>8340</v>
      </c>
      <c r="S1556" s="18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11" t="s">
        <v>1555</v>
      </c>
      <c r="C1557" s="3" t="s">
        <v>5664</v>
      </c>
      <c r="D1557" s="5">
        <v>750</v>
      </c>
      <c r="E1557" s="7">
        <v>0</v>
      </c>
      <c r="F1557" t="s">
        <v>8219</v>
      </c>
      <c r="G1557" t="s">
        <v>8222</v>
      </c>
      <c r="H1557" t="s">
        <v>8244</v>
      </c>
      <c r="I1557" s="9">
        <v>1442509200</v>
      </c>
      <c r="J1557" s="9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120"/>
        <v>0</v>
      </c>
      <c r="P1557" s="17" t="str">
        <f t="shared" si="121"/>
        <v>N/A</v>
      </c>
      <c r="Q1557" s="13" t="s">
        <v>8335</v>
      </c>
      <c r="R1557" t="s">
        <v>8340</v>
      </c>
      <c r="S1557" s="18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11" t="s">
        <v>1556</v>
      </c>
      <c r="C1558" s="3" t="s">
        <v>5665</v>
      </c>
      <c r="D1558" s="5">
        <v>1500</v>
      </c>
      <c r="E1558" s="7">
        <v>677</v>
      </c>
      <c r="F1558" t="s">
        <v>8219</v>
      </c>
      <c r="G1558" t="s">
        <v>8227</v>
      </c>
      <c r="H1558" t="s">
        <v>8249</v>
      </c>
      <c r="I1558" s="9">
        <v>1467603624</v>
      </c>
      <c r="J1558" s="9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120"/>
        <v>45.13</v>
      </c>
      <c r="P1558" s="17">
        <f t="shared" si="121"/>
        <v>56.42</v>
      </c>
      <c r="Q1558" s="13" t="s">
        <v>8335</v>
      </c>
      <c r="R1558" t="s">
        <v>8340</v>
      </c>
      <c r="S1558" s="18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11" t="s">
        <v>1557</v>
      </c>
      <c r="C1559" s="3" t="s">
        <v>5666</v>
      </c>
      <c r="D1559" s="5">
        <v>2500</v>
      </c>
      <c r="E1559" s="7">
        <v>100</v>
      </c>
      <c r="F1559" t="s">
        <v>8219</v>
      </c>
      <c r="G1559" t="s">
        <v>8222</v>
      </c>
      <c r="H1559" t="s">
        <v>8244</v>
      </c>
      <c r="I1559" s="9">
        <v>1411227633</v>
      </c>
      <c r="J1559" s="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120"/>
        <v>4</v>
      </c>
      <c r="P1559" s="17">
        <f t="shared" si="121"/>
        <v>100</v>
      </c>
      <c r="Q1559" s="13" t="s">
        <v>8335</v>
      </c>
      <c r="R1559" t="s">
        <v>8340</v>
      </c>
      <c r="S1559" s="18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11" t="s">
        <v>1558</v>
      </c>
      <c r="C1560" s="3" t="s">
        <v>5667</v>
      </c>
      <c r="D1560" s="5">
        <v>750</v>
      </c>
      <c r="E1560" s="7">
        <v>35</v>
      </c>
      <c r="F1560" t="s">
        <v>8219</v>
      </c>
      <c r="G1560" t="s">
        <v>8223</v>
      </c>
      <c r="H1560" t="s">
        <v>8245</v>
      </c>
      <c r="I1560" s="9">
        <v>1440763920</v>
      </c>
      <c r="J1560" s="9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120"/>
        <v>4.67</v>
      </c>
      <c r="P1560" s="17">
        <f t="shared" si="121"/>
        <v>11.67</v>
      </c>
      <c r="Q1560" s="13" t="s">
        <v>8335</v>
      </c>
      <c r="R1560" t="s">
        <v>8340</v>
      </c>
      <c r="S1560" s="18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11" t="s">
        <v>1559</v>
      </c>
      <c r="C1561" s="3" t="s">
        <v>5668</v>
      </c>
      <c r="D1561" s="5">
        <v>15000</v>
      </c>
      <c r="E1561" s="7">
        <v>50</v>
      </c>
      <c r="F1561" t="s">
        <v>8219</v>
      </c>
      <c r="G1561" t="s">
        <v>8222</v>
      </c>
      <c r="H1561" t="s">
        <v>8244</v>
      </c>
      <c r="I1561" s="9">
        <v>1430270199</v>
      </c>
      <c r="J1561" s="9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120"/>
        <v>0.33</v>
      </c>
      <c r="P1561" s="17">
        <f t="shared" si="121"/>
        <v>50</v>
      </c>
      <c r="Q1561" s="13" t="s">
        <v>8335</v>
      </c>
      <c r="R1561" t="s">
        <v>8340</v>
      </c>
      <c r="S1561" s="18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11" t="s">
        <v>1560</v>
      </c>
      <c r="C1562" s="3" t="s">
        <v>5669</v>
      </c>
      <c r="D1562" s="5">
        <v>2500</v>
      </c>
      <c r="E1562" s="7">
        <v>94</v>
      </c>
      <c r="F1562" t="s">
        <v>8219</v>
      </c>
      <c r="G1562" t="s">
        <v>8222</v>
      </c>
      <c r="H1562" t="s">
        <v>8244</v>
      </c>
      <c r="I1562" s="9">
        <v>1415842193</v>
      </c>
      <c r="J1562" s="9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120"/>
        <v>3.76</v>
      </c>
      <c r="P1562" s="17">
        <f t="shared" si="121"/>
        <v>23.5</v>
      </c>
      <c r="Q1562" s="13" t="s">
        <v>8335</v>
      </c>
      <c r="R1562" t="s">
        <v>8340</v>
      </c>
      <c r="S1562" s="18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11" t="s">
        <v>1561</v>
      </c>
      <c r="C1563" s="3" t="s">
        <v>5670</v>
      </c>
      <c r="D1563" s="5">
        <v>10000</v>
      </c>
      <c r="E1563" s="7">
        <v>67</v>
      </c>
      <c r="F1563" t="s">
        <v>8218</v>
      </c>
      <c r="G1563" t="s">
        <v>8222</v>
      </c>
      <c r="H1563" t="s">
        <v>8244</v>
      </c>
      <c r="I1563" s="9">
        <v>1383789603</v>
      </c>
      <c r="J1563" s="9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120"/>
        <v>0.67</v>
      </c>
      <c r="P1563" s="17">
        <f t="shared" si="121"/>
        <v>67</v>
      </c>
      <c r="Q1563" s="13" t="s">
        <v>8319</v>
      </c>
      <c r="R1563" t="s">
        <v>8341</v>
      </c>
      <c r="S1563" s="18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11" t="s">
        <v>1562</v>
      </c>
      <c r="C1564" s="3" t="s">
        <v>5671</v>
      </c>
      <c r="D1564" s="5">
        <v>4000</v>
      </c>
      <c r="E1564" s="7">
        <v>0</v>
      </c>
      <c r="F1564" t="s">
        <v>8218</v>
      </c>
      <c r="G1564" t="s">
        <v>8222</v>
      </c>
      <c r="H1564" t="s">
        <v>8244</v>
      </c>
      <c r="I1564" s="9">
        <v>1259715000</v>
      </c>
      <c r="J1564" s="9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120"/>
        <v>0</v>
      </c>
      <c r="P1564" s="17" t="str">
        <f t="shared" si="121"/>
        <v>N/A</v>
      </c>
      <c r="Q1564" s="13" t="s">
        <v>8319</v>
      </c>
      <c r="R1564" t="s">
        <v>8341</v>
      </c>
      <c r="S1564" s="18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11" t="s">
        <v>1563</v>
      </c>
      <c r="C1565" s="3" t="s">
        <v>5672</v>
      </c>
      <c r="D1565" s="5">
        <v>6000</v>
      </c>
      <c r="E1565" s="7">
        <v>85</v>
      </c>
      <c r="F1565" t="s">
        <v>8218</v>
      </c>
      <c r="G1565" t="s">
        <v>8223</v>
      </c>
      <c r="H1565" t="s">
        <v>8245</v>
      </c>
      <c r="I1565" s="9">
        <v>1394815751</v>
      </c>
      <c r="J1565" s="9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120"/>
        <v>1.42</v>
      </c>
      <c r="P1565" s="17">
        <f t="shared" si="121"/>
        <v>42.5</v>
      </c>
      <c r="Q1565" s="13" t="s">
        <v>8319</v>
      </c>
      <c r="R1565" t="s">
        <v>8341</v>
      </c>
      <c r="S1565" s="18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11" t="s">
        <v>1564</v>
      </c>
      <c r="C1566" s="3" t="s">
        <v>5673</v>
      </c>
      <c r="D1566" s="5">
        <v>10000</v>
      </c>
      <c r="E1566" s="7">
        <v>10</v>
      </c>
      <c r="F1566" t="s">
        <v>8218</v>
      </c>
      <c r="G1566" t="s">
        <v>8222</v>
      </c>
      <c r="H1566" t="s">
        <v>8244</v>
      </c>
      <c r="I1566" s="9">
        <v>1432843500</v>
      </c>
      <c r="J1566" s="9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120"/>
        <v>0.1</v>
      </c>
      <c r="P1566" s="17">
        <f t="shared" si="121"/>
        <v>10</v>
      </c>
      <c r="Q1566" s="13" t="s">
        <v>8319</v>
      </c>
      <c r="R1566" t="s">
        <v>8341</v>
      </c>
      <c r="S1566" s="18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11" t="s">
        <v>1565</v>
      </c>
      <c r="C1567" s="3" t="s">
        <v>5674</v>
      </c>
      <c r="D1567" s="5">
        <v>4000</v>
      </c>
      <c r="E1567" s="7">
        <v>100</v>
      </c>
      <c r="F1567" t="s">
        <v>8218</v>
      </c>
      <c r="G1567" t="s">
        <v>8222</v>
      </c>
      <c r="H1567" t="s">
        <v>8244</v>
      </c>
      <c r="I1567" s="9">
        <v>1307554261</v>
      </c>
      <c r="J1567" s="9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120"/>
        <v>2.5</v>
      </c>
      <c r="P1567" s="17">
        <f t="shared" si="121"/>
        <v>100</v>
      </c>
      <c r="Q1567" s="13" t="s">
        <v>8319</v>
      </c>
      <c r="R1567" t="s">
        <v>8341</v>
      </c>
      <c r="S1567" s="18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11" t="s">
        <v>1566</v>
      </c>
      <c r="C1568" s="3" t="s">
        <v>5675</v>
      </c>
      <c r="D1568" s="5">
        <v>30000</v>
      </c>
      <c r="E1568" s="7">
        <v>6375</v>
      </c>
      <c r="F1568" t="s">
        <v>8218</v>
      </c>
      <c r="G1568" t="s">
        <v>8222</v>
      </c>
      <c r="H1568" t="s">
        <v>8244</v>
      </c>
      <c r="I1568" s="9">
        <v>1469656800</v>
      </c>
      <c r="J1568" s="9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120"/>
        <v>21.25</v>
      </c>
      <c r="P1568" s="17">
        <f t="shared" si="121"/>
        <v>108.05</v>
      </c>
      <c r="Q1568" s="13" t="s">
        <v>8319</v>
      </c>
      <c r="R1568" t="s">
        <v>8341</v>
      </c>
      <c r="S1568" s="18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11" t="s">
        <v>1567</v>
      </c>
      <c r="C1569" s="3" t="s">
        <v>5676</v>
      </c>
      <c r="D1569" s="5">
        <v>8500</v>
      </c>
      <c r="E1569" s="7">
        <v>350</v>
      </c>
      <c r="F1569" t="s">
        <v>8218</v>
      </c>
      <c r="G1569" t="s">
        <v>8222</v>
      </c>
      <c r="H1569" t="s">
        <v>8244</v>
      </c>
      <c r="I1569" s="9">
        <v>1392595200</v>
      </c>
      <c r="J1569" s="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120"/>
        <v>4.12</v>
      </c>
      <c r="P1569" s="17">
        <f t="shared" si="121"/>
        <v>26.92</v>
      </c>
      <c r="Q1569" s="13" t="s">
        <v>8319</v>
      </c>
      <c r="R1569" t="s">
        <v>8341</v>
      </c>
      <c r="S1569" s="18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11" t="s">
        <v>1568</v>
      </c>
      <c r="C1570" s="3" t="s">
        <v>5677</v>
      </c>
      <c r="D1570" s="5">
        <v>25000</v>
      </c>
      <c r="E1570" s="7">
        <v>3410</v>
      </c>
      <c r="F1570" t="s">
        <v>8218</v>
      </c>
      <c r="G1570" t="s">
        <v>8222</v>
      </c>
      <c r="H1570" t="s">
        <v>8244</v>
      </c>
      <c r="I1570" s="9">
        <v>1419384585</v>
      </c>
      <c r="J1570" s="9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120"/>
        <v>13.64</v>
      </c>
      <c r="P1570" s="17">
        <f t="shared" si="121"/>
        <v>155</v>
      </c>
      <c r="Q1570" s="13" t="s">
        <v>8319</v>
      </c>
      <c r="R1570" t="s">
        <v>8341</v>
      </c>
      <c r="S1570" s="18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11" t="s">
        <v>1569</v>
      </c>
      <c r="C1571" s="3" t="s">
        <v>5678</v>
      </c>
      <c r="D1571" s="5">
        <v>30000</v>
      </c>
      <c r="E1571" s="7">
        <v>0</v>
      </c>
      <c r="F1571" t="s">
        <v>8218</v>
      </c>
      <c r="G1571" t="s">
        <v>8222</v>
      </c>
      <c r="H1571" t="s">
        <v>8244</v>
      </c>
      <c r="I1571" s="9">
        <v>1369498714</v>
      </c>
      <c r="J1571" s="9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120"/>
        <v>0</v>
      </c>
      <c r="P1571" s="17" t="str">
        <f t="shared" si="121"/>
        <v>N/A</v>
      </c>
      <c r="Q1571" s="13" t="s">
        <v>8319</v>
      </c>
      <c r="R1571" t="s">
        <v>8341</v>
      </c>
      <c r="S1571" s="18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11" t="s">
        <v>1570</v>
      </c>
      <c r="C1572" s="3" t="s">
        <v>5679</v>
      </c>
      <c r="D1572" s="5">
        <v>6000</v>
      </c>
      <c r="E1572" s="7">
        <v>2484</v>
      </c>
      <c r="F1572" t="s">
        <v>8218</v>
      </c>
      <c r="G1572" t="s">
        <v>8222</v>
      </c>
      <c r="H1572" t="s">
        <v>8244</v>
      </c>
      <c r="I1572" s="9">
        <v>1460140282</v>
      </c>
      <c r="J1572" s="9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120"/>
        <v>41.4</v>
      </c>
      <c r="P1572" s="17">
        <f t="shared" si="121"/>
        <v>47.77</v>
      </c>
      <c r="Q1572" s="13" t="s">
        <v>8319</v>
      </c>
      <c r="R1572" t="s">
        <v>8341</v>
      </c>
      <c r="S1572" s="18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11" t="s">
        <v>1571</v>
      </c>
      <c r="C1573" s="3" t="s">
        <v>5680</v>
      </c>
      <c r="D1573" s="5">
        <v>12100</v>
      </c>
      <c r="E1573" s="7">
        <v>80</v>
      </c>
      <c r="F1573" t="s">
        <v>8218</v>
      </c>
      <c r="G1573" t="s">
        <v>8223</v>
      </c>
      <c r="H1573" t="s">
        <v>8245</v>
      </c>
      <c r="I1573" s="9">
        <v>1434738483</v>
      </c>
      <c r="J1573" s="9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120"/>
        <v>0.66</v>
      </c>
      <c r="P1573" s="17">
        <f t="shared" si="121"/>
        <v>20</v>
      </c>
      <c r="Q1573" s="13" t="s">
        <v>8319</v>
      </c>
      <c r="R1573" t="s">
        <v>8341</v>
      </c>
      <c r="S1573" s="18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11" t="s">
        <v>1572</v>
      </c>
      <c r="C1574" s="3" t="s">
        <v>5681</v>
      </c>
      <c r="D1574" s="5">
        <v>2500</v>
      </c>
      <c r="E1574" s="7">
        <v>125</v>
      </c>
      <c r="F1574" t="s">
        <v>8218</v>
      </c>
      <c r="G1574" t="s">
        <v>8223</v>
      </c>
      <c r="H1574" t="s">
        <v>8245</v>
      </c>
      <c r="I1574" s="9">
        <v>1456703940</v>
      </c>
      <c r="J1574" s="9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120"/>
        <v>5</v>
      </c>
      <c r="P1574" s="17">
        <f t="shared" si="121"/>
        <v>41.67</v>
      </c>
      <c r="Q1574" s="13" t="s">
        <v>8319</v>
      </c>
      <c r="R1574" t="s">
        <v>8341</v>
      </c>
      <c r="S1574" s="18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11" t="s">
        <v>1573</v>
      </c>
      <c r="C1575" s="3" t="s">
        <v>5682</v>
      </c>
      <c r="D1575" s="5">
        <v>9000</v>
      </c>
      <c r="E1575" s="7">
        <v>223</v>
      </c>
      <c r="F1575" t="s">
        <v>8218</v>
      </c>
      <c r="G1575" t="s">
        <v>8227</v>
      </c>
      <c r="H1575" t="s">
        <v>8249</v>
      </c>
      <c r="I1575" s="9">
        <v>1491019140</v>
      </c>
      <c r="J1575" s="9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120"/>
        <v>2.48</v>
      </c>
      <c r="P1575" s="17">
        <f t="shared" si="121"/>
        <v>74.33</v>
      </c>
      <c r="Q1575" s="13" t="s">
        <v>8319</v>
      </c>
      <c r="R1575" t="s">
        <v>8341</v>
      </c>
      <c r="S1575" s="18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11" t="s">
        <v>1574</v>
      </c>
      <c r="C1576" s="3" t="s">
        <v>5683</v>
      </c>
      <c r="D1576" s="5">
        <v>10000</v>
      </c>
      <c r="E1576" s="7">
        <v>506</v>
      </c>
      <c r="F1576" t="s">
        <v>8218</v>
      </c>
      <c r="G1576" t="s">
        <v>8222</v>
      </c>
      <c r="H1576" t="s">
        <v>8244</v>
      </c>
      <c r="I1576" s="9">
        <v>1424211329</v>
      </c>
      <c r="J1576" s="9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120"/>
        <v>5.0599999999999996</v>
      </c>
      <c r="P1576" s="17">
        <f t="shared" si="121"/>
        <v>84.33</v>
      </c>
      <c r="Q1576" s="13" t="s">
        <v>8319</v>
      </c>
      <c r="R1576" t="s">
        <v>8341</v>
      </c>
      <c r="S1576" s="18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11" t="s">
        <v>1575</v>
      </c>
      <c r="C1577" s="3" t="s">
        <v>5684</v>
      </c>
      <c r="D1577" s="5">
        <v>10000</v>
      </c>
      <c r="E1577" s="7">
        <v>2291</v>
      </c>
      <c r="F1577" t="s">
        <v>8218</v>
      </c>
      <c r="G1577" t="s">
        <v>8222</v>
      </c>
      <c r="H1577" t="s">
        <v>8244</v>
      </c>
      <c r="I1577" s="9">
        <v>1404909296</v>
      </c>
      <c r="J1577" s="9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120"/>
        <v>22.91</v>
      </c>
      <c r="P1577" s="17">
        <f t="shared" si="121"/>
        <v>65.459999999999994</v>
      </c>
      <c r="Q1577" s="13" t="s">
        <v>8319</v>
      </c>
      <c r="R1577" t="s">
        <v>8341</v>
      </c>
      <c r="S1577" s="18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11" t="s">
        <v>1576</v>
      </c>
      <c r="C1578" s="3" t="s">
        <v>5685</v>
      </c>
      <c r="D1578" s="5">
        <v>5000</v>
      </c>
      <c r="E1578" s="7">
        <v>650</v>
      </c>
      <c r="F1578" t="s">
        <v>8218</v>
      </c>
      <c r="G1578" t="s">
        <v>8222</v>
      </c>
      <c r="H1578" t="s">
        <v>8244</v>
      </c>
      <c r="I1578" s="9">
        <v>1435698368</v>
      </c>
      <c r="J1578" s="9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120"/>
        <v>13</v>
      </c>
      <c r="P1578" s="17">
        <f t="shared" si="121"/>
        <v>65</v>
      </c>
      <c r="Q1578" s="13" t="s">
        <v>8319</v>
      </c>
      <c r="R1578" t="s">
        <v>8341</v>
      </c>
      <c r="S1578" s="18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11" t="s">
        <v>1577</v>
      </c>
      <c r="C1579" s="3" t="s">
        <v>5686</v>
      </c>
      <c r="D1579" s="5">
        <v>10000</v>
      </c>
      <c r="E1579" s="7">
        <v>55</v>
      </c>
      <c r="F1579" t="s">
        <v>8218</v>
      </c>
      <c r="G1579" t="s">
        <v>8222</v>
      </c>
      <c r="H1579" t="s">
        <v>8244</v>
      </c>
      <c r="I1579" s="9">
        <v>1343161248</v>
      </c>
      <c r="J1579" s="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120"/>
        <v>0.55000000000000004</v>
      </c>
      <c r="P1579" s="17">
        <f t="shared" si="121"/>
        <v>27.5</v>
      </c>
      <c r="Q1579" s="13" t="s">
        <v>8319</v>
      </c>
      <c r="R1579" t="s">
        <v>8341</v>
      </c>
      <c r="S1579" s="18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11" t="s">
        <v>1578</v>
      </c>
      <c r="C1580" s="3" t="s">
        <v>5687</v>
      </c>
      <c r="D1580" s="5">
        <v>1897</v>
      </c>
      <c r="E1580" s="7">
        <v>205</v>
      </c>
      <c r="F1580" t="s">
        <v>8218</v>
      </c>
      <c r="G1580" t="s">
        <v>8222</v>
      </c>
      <c r="H1580" t="s">
        <v>8244</v>
      </c>
      <c r="I1580" s="9">
        <v>1283392800</v>
      </c>
      <c r="J1580" s="9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120"/>
        <v>10.81</v>
      </c>
      <c r="P1580" s="17">
        <f t="shared" si="121"/>
        <v>51.25</v>
      </c>
      <c r="Q1580" s="13" t="s">
        <v>8319</v>
      </c>
      <c r="R1580" t="s">
        <v>8341</v>
      </c>
      <c r="S1580" s="18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11" t="s">
        <v>1579</v>
      </c>
      <c r="C1581" s="3" t="s">
        <v>5688</v>
      </c>
      <c r="D1581" s="5">
        <v>3333</v>
      </c>
      <c r="E1581" s="7">
        <v>28</v>
      </c>
      <c r="F1581" t="s">
        <v>8218</v>
      </c>
      <c r="G1581" t="s">
        <v>8222</v>
      </c>
      <c r="H1581" t="s">
        <v>8244</v>
      </c>
      <c r="I1581" s="9">
        <v>1377734091</v>
      </c>
      <c r="J1581" s="9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120"/>
        <v>0.84</v>
      </c>
      <c r="P1581" s="17">
        <f t="shared" si="121"/>
        <v>14</v>
      </c>
      <c r="Q1581" s="13" t="s">
        <v>8319</v>
      </c>
      <c r="R1581" t="s">
        <v>8341</v>
      </c>
      <c r="S1581" s="18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11" t="s">
        <v>1580</v>
      </c>
      <c r="C1582" s="3" t="s">
        <v>5689</v>
      </c>
      <c r="D1582" s="5">
        <v>1750</v>
      </c>
      <c r="E1582" s="7">
        <v>0</v>
      </c>
      <c r="F1582" t="s">
        <v>8218</v>
      </c>
      <c r="G1582" t="s">
        <v>8222</v>
      </c>
      <c r="H1582" t="s">
        <v>8244</v>
      </c>
      <c r="I1582" s="9">
        <v>1337562726</v>
      </c>
      <c r="J1582" s="9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120"/>
        <v>0</v>
      </c>
      <c r="P1582" s="17" t="str">
        <f t="shared" si="121"/>
        <v>N/A</v>
      </c>
      <c r="Q1582" s="13" t="s">
        <v>8319</v>
      </c>
      <c r="R1582" t="s">
        <v>8341</v>
      </c>
      <c r="S1582" s="18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11" t="s">
        <v>1581</v>
      </c>
      <c r="C1583" s="3" t="s">
        <v>5690</v>
      </c>
      <c r="D1583" s="5">
        <v>1000</v>
      </c>
      <c r="E1583" s="7">
        <v>5</v>
      </c>
      <c r="F1583" t="s">
        <v>8219</v>
      </c>
      <c r="G1583" t="s">
        <v>8223</v>
      </c>
      <c r="H1583" t="s">
        <v>8245</v>
      </c>
      <c r="I1583" s="9">
        <v>1450521990</v>
      </c>
      <c r="J1583" s="9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120"/>
        <v>0.5</v>
      </c>
      <c r="P1583" s="17">
        <f t="shared" si="121"/>
        <v>5</v>
      </c>
      <c r="Q1583" s="13" t="s">
        <v>8335</v>
      </c>
      <c r="R1583" t="s">
        <v>8342</v>
      </c>
      <c r="S1583" s="18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11" t="s">
        <v>1582</v>
      </c>
      <c r="C1584" s="3" t="s">
        <v>5691</v>
      </c>
      <c r="D1584" s="5">
        <v>1000</v>
      </c>
      <c r="E1584" s="7">
        <v>93</v>
      </c>
      <c r="F1584" t="s">
        <v>8219</v>
      </c>
      <c r="G1584" t="s">
        <v>8222</v>
      </c>
      <c r="H1584" t="s">
        <v>8244</v>
      </c>
      <c r="I1584" s="9">
        <v>1445894400</v>
      </c>
      <c r="J1584" s="9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120"/>
        <v>9.3000000000000007</v>
      </c>
      <c r="P1584" s="17">
        <f t="shared" si="121"/>
        <v>31</v>
      </c>
      <c r="Q1584" s="13" t="s">
        <v>8335</v>
      </c>
      <c r="R1584" t="s">
        <v>8342</v>
      </c>
      <c r="S1584" s="18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11" t="s">
        <v>1583</v>
      </c>
      <c r="C1585" s="3" t="s">
        <v>5692</v>
      </c>
      <c r="D1585" s="5">
        <v>20000</v>
      </c>
      <c r="E1585" s="7">
        <v>15</v>
      </c>
      <c r="F1585" t="s">
        <v>8219</v>
      </c>
      <c r="G1585" t="s">
        <v>8223</v>
      </c>
      <c r="H1585" t="s">
        <v>8245</v>
      </c>
      <c r="I1585" s="9">
        <v>1411681391</v>
      </c>
      <c r="J1585" s="9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120"/>
        <v>0.08</v>
      </c>
      <c r="P1585" s="17">
        <f t="shared" si="121"/>
        <v>15</v>
      </c>
      <c r="Q1585" s="13" t="s">
        <v>8335</v>
      </c>
      <c r="R1585" t="s">
        <v>8342</v>
      </c>
      <c r="S1585" s="18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11" t="s">
        <v>1584</v>
      </c>
      <c r="C1586" s="3" t="s">
        <v>5693</v>
      </c>
      <c r="D1586" s="5">
        <v>1200</v>
      </c>
      <c r="E1586" s="7">
        <v>0</v>
      </c>
      <c r="F1586" t="s">
        <v>8219</v>
      </c>
      <c r="G1586" t="s">
        <v>8222</v>
      </c>
      <c r="H1586" t="s">
        <v>8244</v>
      </c>
      <c r="I1586" s="9">
        <v>1401464101</v>
      </c>
      <c r="J1586" s="9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120"/>
        <v>0</v>
      </c>
      <c r="P1586" s="17" t="str">
        <f t="shared" si="121"/>
        <v>N/A</v>
      </c>
      <c r="Q1586" s="13" t="s">
        <v>8335</v>
      </c>
      <c r="R1586" t="s">
        <v>8342</v>
      </c>
      <c r="S1586" s="18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11" t="s">
        <v>1585</v>
      </c>
      <c r="C1587" s="3" t="s">
        <v>5694</v>
      </c>
      <c r="D1587" s="5">
        <v>2000</v>
      </c>
      <c r="E1587" s="7">
        <v>1580</v>
      </c>
      <c r="F1587" t="s">
        <v>8219</v>
      </c>
      <c r="G1587" t="s">
        <v>8227</v>
      </c>
      <c r="H1587" t="s">
        <v>8249</v>
      </c>
      <c r="I1587" s="9">
        <v>1482663600</v>
      </c>
      <c r="J1587" s="9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120"/>
        <v>79</v>
      </c>
      <c r="P1587" s="17">
        <f t="shared" si="121"/>
        <v>131.66999999999999</v>
      </c>
      <c r="Q1587" s="13" t="s">
        <v>8335</v>
      </c>
      <c r="R1587" t="s">
        <v>8342</v>
      </c>
      <c r="S1587" s="18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11" t="s">
        <v>1586</v>
      </c>
      <c r="C1588" s="3" t="s">
        <v>5695</v>
      </c>
      <c r="D1588" s="5">
        <v>1500</v>
      </c>
      <c r="E1588" s="7">
        <v>0</v>
      </c>
      <c r="F1588" t="s">
        <v>8219</v>
      </c>
      <c r="G1588" t="s">
        <v>8222</v>
      </c>
      <c r="H1588" t="s">
        <v>8244</v>
      </c>
      <c r="I1588" s="9">
        <v>1428197422</v>
      </c>
      <c r="J1588" s="9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120"/>
        <v>0</v>
      </c>
      <c r="P1588" s="17" t="str">
        <f t="shared" si="121"/>
        <v>N/A</v>
      </c>
      <c r="Q1588" s="13" t="s">
        <v>8335</v>
      </c>
      <c r="R1588" t="s">
        <v>8342</v>
      </c>
      <c r="S1588" s="18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11" t="s">
        <v>1587</v>
      </c>
      <c r="C1589" s="3" t="s">
        <v>5696</v>
      </c>
      <c r="D1589" s="5">
        <v>7500</v>
      </c>
      <c r="E1589" s="7">
        <v>1</v>
      </c>
      <c r="F1589" t="s">
        <v>8219</v>
      </c>
      <c r="G1589" t="s">
        <v>8222</v>
      </c>
      <c r="H1589" t="s">
        <v>8244</v>
      </c>
      <c r="I1589" s="9">
        <v>1418510965</v>
      </c>
      <c r="J1589" s="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120"/>
        <v>0.01</v>
      </c>
      <c r="P1589" s="17">
        <f t="shared" si="121"/>
        <v>1</v>
      </c>
      <c r="Q1589" s="13" t="s">
        <v>8335</v>
      </c>
      <c r="R1589" t="s">
        <v>8342</v>
      </c>
      <c r="S1589" s="18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11" t="s">
        <v>1588</v>
      </c>
      <c r="C1590" s="3" t="s">
        <v>5697</v>
      </c>
      <c r="D1590" s="5">
        <v>516</v>
      </c>
      <c r="E1590" s="7">
        <v>0</v>
      </c>
      <c r="F1590" t="s">
        <v>8219</v>
      </c>
      <c r="G1590" t="s">
        <v>8222</v>
      </c>
      <c r="H1590" t="s">
        <v>8244</v>
      </c>
      <c r="I1590" s="9">
        <v>1422735120</v>
      </c>
      <c r="J1590" s="9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120"/>
        <v>0</v>
      </c>
      <c r="P1590" s="17" t="str">
        <f t="shared" si="121"/>
        <v>N/A</v>
      </c>
      <c r="Q1590" s="13" t="s">
        <v>8335</v>
      </c>
      <c r="R1590" t="s">
        <v>8342</v>
      </c>
      <c r="S1590" s="18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11" t="s">
        <v>1589</v>
      </c>
      <c r="C1591" s="3" t="s">
        <v>5698</v>
      </c>
      <c r="D1591" s="5">
        <v>1200</v>
      </c>
      <c r="E1591" s="7">
        <v>0</v>
      </c>
      <c r="F1591" t="s">
        <v>8219</v>
      </c>
      <c r="G1591" t="s">
        <v>8222</v>
      </c>
      <c r="H1591" t="s">
        <v>8244</v>
      </c>
      <c r="I1591" s="9">
        <v>1444433886</v>
      </c>
      <c r="J1591" s="9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120"/>
        <v>0</v>
      </c>
      <c r="P1591" s="17" t="str">
        <f t="shared" si="121"/>
        <v>N/A</v>
      </c>
      <c r="Q1591" s="13" t="s">
        <v>8335</v>
      </c>
      <c r="R1591" t="s">
        <v>8342</v>
      </c>
      <c r="S1591" s="18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11" t="s">
        <v>1590</v>
      </c>
      <c r="C1592" s="3" t="s">
        <v>5699</v>
      </c>
      <c r="D1592" s="5">
        <v>60000</v>
      </c>
      <c r="E1592" s="7">
        <v>1020</v>
      </c>
      <c r="F1592" t="s">
        <v>8219</v>
      </c>
      <c r="G1592" t="s">
        <v>8235</v>
      </c>
      <c r="H1592" t="s">
        <v>8247</v>
      </c>
      <c r="I1592" s="9">
        <v>1443040464</v>
      </c>
      <c r="J1592" s="9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120"/>
        <v>1.7</v>
      </c>
      <c r="P1592" s="17">
        <f t="shared" si="121"/>
        <v>510</v>
      </c>
      <c r="Q1592" s="13" t="s">
        <v>8335</v>
      </c>
      <c r="R1592" t="s">
        <v>8342</v>
      </c>
      <c r="S1592" s="18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11" t="s">
        <v>1591</v>
      </c>
      <c r="C1593" s="3" t="s">
        <v>5700</v>
      </c>
      <c r="D1593" s="5">
        <v>14000</v>
      </c>
      <c r="E1593" s="7">
        <v>4092</v>
      </c>
      <c r="F1593" t="s">
        <v>8219</v>
      </c>
      <c r="G1593" t="s">
        <v>8223</v>
      </c>
      <c r="H1593" t="s">
        <v>8245</v>
      </c>
      <c r="I1593" s="9">
        <v>1459700741</v>
      </c>
      <c r="J1593" s="9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120"/>
        <v>29.23</v>
      </c>
      <c r="P1593" s="17">
        <f t="shared" si="121"/>
        <v>44.48</v>
      </c>
      <c r="Q1593" s="13" t="s">
        <v>8335</v>
      </c>
      <c r="R1593" t="s">
        <v>8342</v>
      </c>
      <c r="S1593" s="18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11" t="s">
        <v>1592</v>
      </c>
      <c r="C1594" s="3" t="s">
        <v>5701</v>
      </c>
      <c r="D1594" s="5">
        <v>25</v>
      </c>
      <c r="E1594" s="7">
        <v>0</v>
      </c>
      <c r="F1594" t="s">
        <v>8219</v>
      </c>
      <c r="G1594" t="s">
        <v>8222</v>
      </c>
      <c r="H1594" t="s">
        <v>8244</v>
      </c>
      <c r="I1594" s="9">
        <v>1427503485</v>
      </c>
      <c r="J1594" s="9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120"/>
        <v>0</v>
      </c>
      <c r="P1594" s="17" t="str">
        <f t="shared" si="121"/>
        <v>N/A</v>
      </c>
      <c r="Q1594" s="13" t="s">
        <v>8335</v>
      </c>
      <c r="R1594" t="s">
        <v>8342</v>
      </c>
      <c r="S1594" s="18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11" t="s">
        <v>1593</v>
      </c>
      <c r="C1595" s="3" t="s">
        <v>5702</v>
      </c>
      <c r="D1595" s="5">
        <v>22000</v>
      </c>
      <c r="E1595" s="7">
        <v>3</v>
      </c>
      <c r="F1595" t="s">
        <v>8219</v>
      </c>
      <c r="G1595" t="s">
        <v>8222</v>
      </c>
      <c r="H1595" t="s">
        <v>8244</v>
      </c>
      <c r="I1595" s="9">
        <v>1425154655</v>
      </c>
      <c r="J1595" s="9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120"/>
        <v>0.01</v>
      </c>
      <c r="P1595" s="17">
        <f t="shared" si="121"/>
        <v>1</v>
      </c>
      <c r="Q1595" s="13" t="s">
        <v>8335</v>
      </c>
      <c r="R1595" t="s">
        <v>8342</v>
      </c>
      <c r="S1595" s="18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11" t="s">
        <v>1594</v>
      </c>
      <c r="C1596" s="3" t="s">
        <v>5703</v>
      </c>
      <c r="D1596" s="5">
        <v>1000</v>
      </c>
      <c r="E1596" s="7">
        <v>205</v>
      </c>
      <c r="F1596" t="s">
        <v>8219</v>
      </c>
      <c r="G1596" t="s">
        <v>8222</v>
      </c>
      <c r="H1596" t="s">
        <v>8244</v>
      </c>
      <c r="I1596" s="9">
        <v>1463329260</v>
      </c>
      <c r="J1596" s="9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120"/>
        <v>20.5</v>
      </c>
      <c r="P1596" s="17">
        <f t="shared" si="121"/>
        <v>20.5</v>
      </c>
      <c r="Q1596" s="13" t="s">
        <v>8335</v>
      </c>
      <c r="R1596" t="s">
        <v>8342</v>
      </c>
      <c r="S1596" s="18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11" t="s">
        <v>1595</v>
      </c>
      <c r="C1597" s="3" t="s">
        <v>5704</v>
      </c>
      <c r="D1597" s="5">
        <v>100000</v>
      </c>
      <c r="E1597" s="7">
        <v>280</v>
      </c>
      <c r="F1597" t="s">
        <v>8219</v>
      </c>
      <c r="G1597" t="s">
        <v>8222</v>
      </c>
      <c r="H1597" t="s">
        <v>8244</v>
      </c>
      <c r="I1597" s="9">
        <v>1403122380</v>
      </c>
      <c r="J1597" s="9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120"/>
        <v>0.28000000000000003</v>
      </c>
      <c r="P1597" s="17">
        <f t="shared" si="121"/>
        <v>40</v>
      </c>
      <c r="Q1597" s="13" t="s">
        <v>8335</v>
      </c>
      <c r="R1597" t="s">
        <v>8342</v>
      </c>
      <c r="S1597" s="18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11" t="s">
        <v>1596</v>
      </c>
      <c r="C1598" s="3" t="s">
        <v>5705</v>
      </c>
      <c r="D1598" s="5">
        <v>3250</v>
      </c>
      <c r="E1598" s="7">
        <v>75</v>
      </c>
      <c r="F1598" t="s">
        <v>8219</v>
      </c>
      <c r="G1598" t="s">
        <v>8223</v>
      </c>
      <c r="H1598" t="s">
        <v>8245</v>
      </c>
      <c r="I1598" s="9">
        <v>1418469569</v>
      </c>
      <c r="J1598" s="9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120"/>
        <v>2.31</v>
      </c>
      <c r="P1598" s="17">
        <f t="shared" si="121"/>
        <v>25</v>
      </c>
      <c r="Q1598" s="13" t="s">
        <v>8335</v>
      </c>
      <c r="R1598" t="s">
        <v>8342</v>
      </c>
      <c r="S1598" s="18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11" t="s">
        <v>1597</v>
      </c>
      <c r="C1599" s="3" t="s">
        <v>5706</v>
      </c>
      <c r="D1599" s="5">
        <v>15000</v>
      </c>
      <c r="E1599" s="7">
        <v>0</v>
      </c>
      <c r="F1599" t="s">
        <v>8219</v>
      </c>
      <c r="G1599" t="s">
        <v>8222</v>
      </c>
      <c r="H1599" t="s">
        <v>8244</v>
      </c>
      <c r="I1599" s="9">
        <v>1474360197</v>
      </c>
      <c r="J1599" s="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120"/>
        <v>0</v>
      </c>
      <c r="P1599" s="17" t="str">
        <f t="shared" si="121"/>
        <v>N/A</v>
      </c>
      <c r="Q1599" s="13" t="s">
        <v>8335</v>
      </c>
      <c r="R1599" t="s">
        <v>8342</v>
      </c>
      <c r="S1599" s="18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11" t="s">
        <v>1598</v>
      </c>
      <c r="C1600" s="3" t="s">
        <v>5707</v>
      </c>
      <c r="D1600" s="5">
        <v>800</v>
      </c>
      <c r="E1600" s="7">
        <v>1</v>
      </c>
      <c r="F1600" t="s">
        <v>8219</v>
      </c>
      <c r="G1600" t="s">
        <v>8222</v>
      </c>
      <c r="H1600" t="s">
        <v>8244</v>
      </c>
      <c r="I1600" s="9">
        <v>1437926458</v>
      </c>
      <c r="J1600" s="9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120"/>
        <v>0.13</v>
      </c>
      <c r="P1600" s="17">
        <f t="shared" si="121"/>
        <v>1</v>
      </c>
      <c r="Q1600" s="13" t="s">
        <v>8335</v>
      </c>
      <c r="R1600" t="s">
        <v>8342</v>
      </c>
      <c r="S1600" s="18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11" t="s">
        <v>1599</v>
      </c>
      <c r="C1601" s="3" t="s">
        <v>5708</v>
      </c>
      <c r="D1601" s="5">
        <v>500</v>
      </c>
      <c r="E1601" s="7">
        <v>0</v>
      </c>
      <c r="F1601" t="s">
        <v>8219</v>
      </c>
      <c r="G1601" t="s">
        <v>8223</v>
      </c>
      <c r="H1601" t="s">
        <v>8245</v>
      </c>
      <c r="I1601" s="9">
        <v>1460116576</v>
      </c>
      <c r="J1601" s="9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120"/>
        <v>0</v>
      </c>
      <c r="P1601" s="17" t="str">
        <f t="shared" si="121"/>
        <v>N/A</v>
      </c>
      <c r="Q1601" s="13" t="s">
        <v>8335</v>
      </c>
      <c r="R1601" t="s">
        <v>8342</v>
      </c>
      <c r="S1601" s="18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11" t="s">
        <v>1600</v>
      </c>
      <c r="C1602" s="3" t="s">
        <v>5709</v>
      </c>
      <c r="D1602" s="5">
        <v>5000</v>
      </c>
      <c r="E1602" s="7">
        <v>367</v>
      </c>
      <c r="F1602" t="s">
        <v>8219</v>
      </c>
      <c r="G1602" t="s">
        <v>8222</v>
      </c>
      <c r="H1602" t="s">
        <v>8244</v>
      </c>
      <c r="I1602" s="9">
        <v>1405401060</v>
      </c>
      <c r="J1602" s="9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si="120"/>
        <v>7.34</v>
      </c>
      <c r="P1602" s="17">
        <f t="shared" si="121"/>
        <v>40.78</v>
      </c>
      <c r="Q1602" s="13" t="s">
        <v>8335</v>
      </c>
      <c r="R1602" t="s">
        <v>8342</v>
      </c>
      <c r="S1602" s="18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11" t="s">
        <v>1601</v>
      </c>
      <c r="C1603" s="3" t="s">
        <v>5710</v>
      </c>
      <c r="D1603" s="5">
        <v>2500</v>
      </c>
      <c r="E1603" s="7">
        <v>2706.23</v>
      </c>
      <c r="F1603" t="s">
        <v>8217</v>
      </c>
      <c r="G1603" t="s">
        <v>8222</v>
      </c>
      <c r="H1603" t="s">
        <v>8244</v>
      </c>
      <c r="I1603" s="9">
        <v>1304561633</v>
      </c>
      <c r="J1603" s="9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ref="O1603:O1666" si="125">IFERROR(ROUND(E1603/D1603*100,2),0)</f>
        <v>108.25</v>
      </c>
      <c r="P1603" s="17">
        <f t="shared" ref="P1603:P1666" si="126">IFERROR(ROUND(E1603/L1603,2),"N/A")</f>
        <v>48.33</v>
      </c>
      <c r="Q1603" s="13" t="s">
        <v>8322</v>
      </c>
      <c r="R1603" t="s">
        <v>8323</v>
      </c>
      <c r="S1603" s="18">
        <f t="shared" ref="S1603:S1666" si="127">(((J1603/60)/60)/24)+DATE(1970,1,1)</f>
        <v>40638.092974537038</v>
      </c>
      <c r="T1603" s="1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11" t="s">
        <v>1602</v>
      </c>
      <c r="C1604" s="3" t="s">
        <v>5711</v>
      </c>
      <c r="D1604" s="5">
        <v>1500</v>
      </c>
      <c r="E1604" s="7">
        <v>1502.5</v>
      </c>
      <c r="F1604" t="s">
        <v>8217</v>
      </c>
      <c r="G1604" t="s">
        <v>8222</v>
      </c>
      <c r="H1604" t="s">
        <v>8244</v>
      </c>
      <c r="I1604" s="9">
        <v>1318633200</v>
      </c>
      <c r="J1604" s="9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25"/>
        <v>100.17</v>
      </c>
      <c r="P1604" s="17">
        <f t="shared" si="126"/>
        <v>46.95</v>
      </c>
      <c r="Q1604" s="13" t="s">
        <v>8322</v>
      </c>
      <c r="R1604" t="s">
        <v>8323</v>
      </c>
      <c r="S1604" s="18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11" t="s">
        <v>1603</v>
      </c>
      <c r="C1605" s="3" t="s">
        <v>5712</v>
      </c>
      <c r="D1605" s="5">
        <v>2000</v>
      </c>
      <c r="E1605" s="7">
        <v>2000.66</v>
      </c>
      <c r="F1605" t="s">
        <v>8217</v>
      </c>
      <c r="G1605" t="s">
        <v>8222</v>
      </c>
      <c r="H1605" t="s">
        <v>8244</v>
      </c>
      <c r="I1605" s="9">
        <v>1327723459</v>
      </c>
      <c r="J1605" s="9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25"/>
        <v>100.03</v>
      </c>
      <c r="P1605" s="17">
        <f t="shared" si="126"/>
        <v>66.69</v>
      </c>
      <c r="Q1605" s="13" t="s">
        <v>8322</v>
      </c>
      <c r="R1605" t="s">
        <v>8323</v>
      </c>
      <c r="S1605" s="18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11" t="s">
        <v>1604</v>
      </c>
      <c r="C1606" s="3" t="s">
        <v>5713</v>
      </c>
      <c r="D1606" s="5">
        <v>2800</v>
      </c>
      <c r="E1606" s="7">
        <v>3419</v>
      </c>
      <c r="F1606" t="s">
        <v>8217</v>
      </c>
      <c r="G1606" t="s">
        <v>8222</v>
      </c>
      <c r="H1606" t="s">
        <v>8244</v>
      </c>
      <c r="I1606" s="9">
        <v>1332011835</v>
      </c>
      <c r="J1606" s="9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25"/>
        <v>122.11</v>
      </c>
      <c r="P1606" s="17">
        <f t="shared" si="126"/>
        <v>48.84</v>
      </c>
      <c r="Q1606" s="13" t="s">
        <v>8322</v>
      </c>
      <c r="R1606" t="s">
        <v>8323</v>
      </c>
      <c r="S1606" s="18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11" t="s">
        <v>1605</v>
      </c>
      <c r="C1607" s="3" t="s">
        <v>5714</v>
      </c>
      <c r="D1607" s="5">
        <v>6000</v>
      </c>
      <c r="E1607" s="7">
        <v>6041.6</v>
      </c>
      <c r="F1607" t="s">
        <v>8217</v>
      </c>
      <c r="G1607" t="s">
        <v>8222</v>
      </c>
      <c r="H1607" t="s">
        <v>8244</v>
      </c>
      <c r="I1607" s="9">
        <v>1312182000</v>
      </c>
      <c r="J1607" s="9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25"/>
        <v>100.69</v>
      </c>
      <c r="P1607" s="17">
        <f t="shared" si="126"/>
        <v>137.31</v>
      </c>
      <c r="Q1607" s="13" t="s">
        <v>8322</v>
      </c>
      <c r="R1607" t="s">
        <v>8323</v>
      </c>
      <c r="S1607" s="18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11" t="s">
        <v>1606</v>
      </c>
      <c r="C1608" s="3" t="s">
        <v>5715</v>
      </c>
      <c r="D1608" s="5">
        <v>8000</v>
      </c>
      <c r="E1608" s="7">
        <v>8080.33</v>
      </c>
      <c r="F1608" t="s">
        <v>8217</v>
      </c>
      <c r="G1608" t="s">
        <v>8222</v>
      </c>
      <c r="H1608" t="s">
        <v>8244</v>
      </c>
      <c r="I1608" s="9">
        <v>1300930838</v>
      </c>
      <c r="J1608" s="9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25"/>
        <v>101</v>
      </c>
      <c r="P1608" s="17">
        <f t="shared" si="126"/>
        <v>87.83</v>
      </c>
      <c r="Q1608" s="13" t="s">
        <v>8322</v>
      </c>
      <c r="R1608" t="s">
        <v>8323</v>
      </c>
      <c r="S1608" s="18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11" t="s">
        <v>1607</v>
      </c>
      <c r="C1609" s="3" t="s">
        <v>5716</v>
      </c>
      <c r="D1609" s="5">
        <v>10000</v>
      </c>
      <c r="E1609" s="7">
        <v>14511</v>
      </c>
      <c r="F1609" t="s">
        <v>8217</v>
      </c>
      <c r="G1609" t="s">
        <v>8222</v>
      </c>
      <c r="H1609" t="s">
        <v>8244</v>
      </c>
      <c r="I1609" s="9">
        <v>1339701851</v>
      </c>
      <c r="J1609" s="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25"/>
        <v>145.11000000000001</v>
      </c>
      <c r="P1609" s="17">
        <f t="shared" si="126"/>
        <v>70.790000000000006</v>
      </c>
      <c r="Q1609" s="13" t="s">
        <v>8322</v>
      </c>
      <c r="R1609" t="s">
        <v>8323</v>
      </c>
      <c r="S1609" s="18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11" t="s">
        <v>1608</v>
      </c>
      <c r="C1610" s="3" t="s">
        <v>5717</v>
      </c>
      <c r="D1610" s="5">
        <v>1200</v>
      </c>
      <c r="E1610" s="7">
        <v>1215</v>
      </c>
      <c r="F1610" t="s">
        <v>8217</v>
      </c>
      <c r="G1610" t="s">
        <v>8222</v>
      </c>
      <c r="H1610" t="s">
        <v>8244</v>
      </c>
      <c r="I1610" s="9">
        <v>1388553960</v>
      </c>
      <c r="J1610" s="9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25"/>
        <v>101.25</v>
      </c>
      <c r="P1610" s="17">
        <f t="shared" si="126"/>
        <v>52.83</v>
      </c>
      <c r="Q1610" s="13" t="s">
        <v>8322</v>
      </c>
      <c r="R1610" t="s">
        <v>8323</v>
      </c>
      <c r="S1610" s="18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11" t="s">
        <v>1609</v>
      </c>
      <c r="C1611" s="3" t="s">
        <v>5718</v>
      </c>
      <c r="D1611" s="5">
        <v>1500</v>
      </c>
      <c r="E1611" s="7">
        <v>1775</v>
      </c>
      <c r="F1611" t="s">
        <v>8217</v>
      </c>
      <c r="G1611" t="s">
        <v>8222</v>
      </c>
      <c r="H1611" t="s">
        <v>8244</v>
      </c>
      <c r="I1611" s="9">
        <v>1320220800</v>
      </c>
      <c r="J1611" s="9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25"/>
        <v>118.33</v>
      </c>
      <c r="P1611" s="17">
        <f t="shared" si="126"/>
        <v>443.75</v>
      </c>
      <c r="Q1611" s="13" t="s">
        <v>8322</v>
      </c>
      <c r="R1611" t="s">
        <v>8323</v>
      </c>
      <c r="S1611" s="18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11" t="s">
        <v>1610</v>
      </c>
      <c r="C1612" s="3" t="s">
        <v>5719</v>
      </c>
      <c r="D1612" s="5">
        <v>2000</v>
      </c>
      <c r="E1612" s="7">
        <v>5437</v>
      </c>
      <c r="F1612" t="s">
        <v>8217</v>
      </c>
      <c r="G1612" t="s">
        <v>8222</v>
      </c>
      <c r="H1612" t="s">
        <v>8244</v>
      </c>
      <c r="I1612" s="9">
        <v>1355609510</v>
      </c>
      <c r="J1612" s="9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25"/>
        <v>271.85000000000002</v>
      </c>
      <c r="P1612" s="17">
        <f t="shared" si="126"/>
        <v>48.54</v>
      </c>
      <c r="Q1612" s="13" t="s">
        <v>8322</v>
      </c>
      <c r="R1612" t="s">
        <v>8323</v>
      </c>
      <c r="S1612" s="18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11" t="s">
        <v>1611</v>
      </c>
      <c r="C1613" s="3" t="s">
        <v>5720</v>
      </c>
      <c r="D1613" s="5">
        <v>800</v>
      </c>
      <c r="E1613" s="7">
        <v>1001</v>
      </c>
      <c r="F1613" t="s">
        <v>8217</v>
      </c>
      <c r="G1613" t="s">
        <v>8222</v>
      </c>
      <c r="H1613" t="s">
        <v>8244</v>
      </c>
      <c r="I1613" s="9">
        <v>1370390432</v>
      </c>
      <c r="J1613" s="9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25"/>
        <v>125.13</v>
      </c>
      <c r="P1613" s="17">
        <f t="shared" si="126"/>
        <v>37.07</v>
      </c>
      <c r="Q1613" s="13" t="s">
        <v>8322</v>
      </c>
      <c r="R1613" t="s">
        <v>8323</v>
      </c>
      <c r="S1613" s="18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11" t="s">
        <v>1612</v>
      </c>
      <c r="C1614" s="3" t="s">
        <v>5721</v>
      </c>
      <c r="D1614" s="5">
        <v>500</v>
      </c>
      <c r="E1614" s="7">
        <v>550</v>
      </c>
      <c r="F1614" t="s">
        <v>8217</v>
      </c>
      <c r="G1614" t="s">
        <v>8222</v>
      </c>
      <c r="H1614" t="s">
        <v>8244</v>
      </c>
      <c r="I1614" s="9">
        <v>1357160384</v>
      </c>
      <c r="J1614" s="9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25"/>
        <v>110</v>
      </c>
      <c r="P1614" s="17">
        <f t="shared" si="126"/>
        <v>50</v>
      </c>
      <c r="Q1614" s="13" t="s">
        <v>8322</v>
      </c>
      <c r="R1614" t="s">
        <v>8323</v>
      </c>
      <c r="S1614" s="18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11" t="s">
        <v>1613</v>
      </c>
      <c r="C1615" s="3" t="s">
        <v>5722</v>
      </c>
      <c r="D1615" s="5">
        <v>1000</v>
      </c>
      <c r="E1615" s="7">
        <v>1015</v>
      </c>
      <c r="F1615" t="s">
        <v>8217</v>
      </c>
      <c r="G1615" t="s">
        <v>8222</v>
      </c>
      <c r="H1615" t="s">
        <v>8244</v>
      </c>
      <c r="I1615" s="9">
        <v>1342921202</v>
      </c>
      <c r="J1615" s="9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25"/>
        <v>101.5</v>
      </c>
      <c r="P1615" s="17">
        <f t="shared" si="126"/>
        <v>39.04</v>
      </c>
      <c r="Q1615" s="13" t="s">
        <v>8322</v>
      </c>
      <c r="R1615" t="s">
        <v>8323</v>
      </c>
      <c r="S1615" s="18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11" t="s">
        <v>1614</v>
      </c>
      <c r="C1616" s="3" t="s">
        <v>5723</v>
      </c>
      <c r="D1616" s="5">
        <v>5000</v>
      </c>
      <c r="E1616" s="7">
        <v>5135</v>
      </c>
      <c r="F1616" t="s">
        <v>8217</v>
      </c>
      <c r="G1616" t="s">
        <v>8222</v>
      </c>
      <c r="H1616" t="s">
        <v>8244</v>
      </c>
      <c r="I1616" s="9">
        <v>1407085200</v>
      </c>
      <c r="J1616" s="9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25"/>
        <v>102.7</v>
      </c>
      <c r="P1616" s="17">
        <f t="shared" si="126"/>
        <v>66.69</v>
      </c>
      <c r="Q1616" s="13" t="s">
        <v>8322</v>
      </c>
      <c r="R1616" t="s">
        <v>8323</v>
      </c>
      <c r="S1616" s="18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11" t="s">
        <v>1615</v>
      </c>
      <c r="C1617" s="3" t="s">
        <v>5724</v>
      </c>
      <c r="D1617" s="5">
        <v>8000</v>
      </c>
      <c r="E1617" s="7">
        <v>9130</v>
      </c>
      <c r="F1617" t="s">
        <v>8217</v>
      </c>
      <c r="G1617" t="s">
        <v>8222</v>
      </c>
      <c r="H1617" t="s">
        <v>8244</v>
      </c>
      <c r="I1617" s="9">
        <v>1323742396</v>
      </c>
      <c r="J1617" s="9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25"/>
        <v>114.13</v>
      </c>
      <c r="P1617" s="17">
        <f t="shared" si="126"/>
        <v>67.13</v>
      </c>
      <c r="Q1617" s="13" t="s">
        <v>8322</v>
      </c>
      <c r="R1617" t="s">
        <v>8323</v>
      </c>
      <c r="S1617" s="18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11" t="s">
        <v>1616</v>
      </c>
      <c r="C1618" s="3" t="s">
        <v>5725</v>
      </c>
      <c r="D1618" s="5">
        <v>10000</v>
      </c>
      <c r="E1618" s="7">
        <v>10420</v>
      </c>
      <c r="F1618" t="s">
        <v>8217</v>
      </c>
      <c r="G1618" t="s">
        <v>8222</v>
      </c>
      <c r="H1618" t="s">
        <v>8244</v>
      </c>
      <c r="I1618" s="9">
        <v>1353621600</v>
      </c>
      <c r="J1618" s="9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25"/>
        <v>104.2</v>
      </c>
      <c r="P1618" s="17">
        <f t="shared" si="126"/>
        <v>66.37</v>
      </c>
      <c r="Q1618" s="13" t="s">
        <v>8322</v>
      </c>
      <c r="R1618" t="s">
        <v>8323</v>
      </c>
      <c r="S1618" s="18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11" t="s">
        <v>1617</v>
      </c>
      <c r="C1619" s="3" t="s">
        <v>5726</v>
      </c>
      <c r="D1619" s="5">
        <v>7000</v>
      </c>
      <c r="E1619" s="7">
        <v>10210</v>
      </c>
      <c r="F1619" t="s">
        <v>8217</v>
      </c>
      <c r="G1619" t="s">
        <v>8222</v>
      </c>
      <c r="H1619" t="s">
        <v>8244</v>
      </c>
      <c r="I1619" s="9">
        <v>1383332400</v>
      </c>
      <c r="J1619" s="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25"/>
        <v>145.86000000000001</v>
      </c>
      <c r="P1619" s="17">
        <f t="shared" si="126"/>
        <v>64.62</v>
      </c>
      <c r="Q1619" s="13" t="s">
        <v>8322</v>
      </c>
      <c r="R1619" t="s">
        <v>8323</v>
      </c>
      <c r="S1619" s="18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11" t="s">
        <v>1618</v>
      </c>
      <c r="C1620" s="3" t="s">
        <v>5727</v>
      </c>
      <c r="D1620" s="5">
        <v>1500</v>
      </c>
      <c r="E1620" s="7">
        <v>1576</v>
      </c>
      <c r="F1620" t="s">
        <v>8217</v>
      </c>
      <c r="G1620" t="s">
        <v>8222</v>
      </c>
      <c r="H1620" t="s">
        <v>8244</v>
      </c>
      <c r="I1620" s="9">
        <v>1362757335</v>
      </c>
      <c r="J1620" s="9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25"/>
        <v>105.07</v>
      </c>
      <c r="P1620" s="17">
        <f t="shared" si="126"/>
        <v>58.37</v>
      </c>
      <c r="Q1620" s="13" t="s">
        <v>8322</v>
      </c>
      <c r="R1620" t="s">
        <v>8323</v>
      </c>
      <c r="S1620" s="18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11" t="s">
        <v>1619</v>
      </c>
      <c r="C1621" s="3" t="s">
        <v>5728</v>
      </c>
      <c r="D1621" s="5">
        <v>1500</v>
      </c>
      <c r="E1621" s="7">
        <v>2000</v>
      </c>
      <c r="F1621" t="s">
        <v>8217</v>
      </c>
      <c r="G1621" t="s">
        <v>8222</v>
      </c>
      <c r="H1621" t="s">
        <v>8244</v>
      </c>
      <c r="I1621" s="9">
        <v>1410755286</v>
      </c>
      <c r="J1621" s="9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25"/>
        <v>133.33000000000001</v>
      </c>
      <c r="P1621" s="17">
        <f t="shared" si="126"/>
        <v>86.96</v>
      </c>
      <c r="Q1621" s="13" t="s">
        <v>8322</v>
      </c>
      <c r="R1621" t="s">
        <v>8323</v>
      </c>
      <c r="S1621" s="18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11" t="s">
        <v>1620</v>
      </c>
      <c r="C1622" s="3" t="s">
        <v>5729</v>
      </c>
      <c r="D1622" s="5">
        <v>1000</v>
      </c>
      <c r="E1622" s="7">
        <v>1130</v>
      </c>
      <c r="F1622" t="s">
        <v>8217</v>
      </c>
      <c r="G1622" t="s">
        <v>8222</v>
      </c>
      <c r="H1622" t="s">
        <v>8244</v>
      </c>
      <c r="I1622" s="9">
        <v>1361606940</v>
      </c>
      <c r="J1622" s="9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25"/>
        <v>113</v>
      </c>
      <c r="P1622" s="17">
        <f t="shared" si="126"/>
        <v>66.47</v>
      </c>
      <c r="Q1622" s="13" t="s">
        <v>8322</v>
      </c>
      <c r="R1622" t="s">
        <v>8323</v>
      </c>
      <c r="S1622" s="18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11" t="s">
        <v>1621</v>
      </c>
      <c r="C1623" s="3" t="s">
        <v>5730</v>
      </c>
      <c r="D1623" s="5">
        <v>5000</v>
      </c>
      <c r="E1623" s="7">
        <v>6060</v>
      </c>
      <c r="F1623" t="s">
        <v>8217</v>
      </c>
      <c r="G1623" t="s">
        <v>8222</v>
      </c>
      <c r="H1623" t="s">
        <v>8244</v>
      </c>
      <c r="I1623" s="9">
        <v>1338177540</v>
      </c>
      <c r="J1623" s="9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25"/>
        <v>121.2</v>
      </c>
      <c r="P1623" s="17">
        <f t="shared" si="126"/>
        <v>163.78</v>
      </c>
      <c r="Q1623" s="13" t="s">
        <v>8322</v>
      </c>
      <c r="R1623" t="s">
        <v>8323</v>
      </c>
      <c r="S1623" s="18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11" t="s">
        <v>1622</v>
      </c>
      <c r="C1624" s="3" t="s">
        <v>5731</v>
      </c>
      <c r="D1624" s="5">
        <v>6900</v>
      </c>
      <c r="E1624" s="7">
        <v>7019</v>
      </c>
      <c r="F1624" t="s">
        <v>8217</v>
      </c>
      <c r="G1624" t="s">
        <v>8222</v>
      </c>
      <c r="H1624" t="s">
        <v>8244</v>
      </c>
      <c r="I1624" s="9">
        <v>1418803140</v>
      </c>
      <c r="J1624" s="9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25"/>
        <v>101.72</v>
      </c>
      <c r="P1624" s="17">
        <f t="shared" si="126"/>
        <v>107.98</v>
      </c>
      <c r="Q1624" s="13" t="s">
        <v>8322</v>
      </c>
      <c r="R1624" t="s">
        <v>8323</v>
      </c>
      <c r="S1624" s="18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11" t="s">
        <v>1623</v>
      </c>
      <c r="C1625" s="3" t="s">
        <v>5732</v>
      </c>
      <c r="D1625" s="5">
        <v>750</v>
      </c>
      <c r="E1625" s="7">
        <v>758</v>
      </c>
      <c r="F1625" t="s">
        <v>8217</v>
      </c>
      <c r="G1625" t="s">
        <v>8223</v>
      </c>
      <c r="H1625" t="s">
        <v>8245</v>
      </c>
      <c r="I1625" s="9">
        <v>1377621089</v>
      </c>
      <c r="J1625" s="9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25"/>
        <v>101.07</v>
      </c>
      <c r="P1625" s="17">
        <f t="shared" si="126"/>
        <v>42.11</v>
      </c>
      <c r="Q1625" s="13" t="s">
        <v>8322</v>
      </c>
      <c r="R1625" t="s">
        <v>8323</v>
      </c>
      <c r="S1625" s="18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11" t="s">
        <v>1624</v>
      </c>
      <c r="C1626" s="3" t="s">
        <v>5733</v>
      </c>
      <c r="D1626" s="5">
        <v>1000</v>
      </c>
      <c r="E1626" s="7">
        <v>1180</v>
      </c>
      <c r="F1626" t="s">
        <v>8217</v>
      </c>
      <c r="G1626" t="s">
        <v>8222</v>
      </c>
      <c r="H1626" t="s">
        <v>8244</v>
      </c>
      <c r="I1626" s="9">
        <v>1357721335</v>
      </c>
      <c r="J1626" s="9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25"/>
        <v>118</v>
      </c>
      <c r="P1626" s="17">
        <f t="shared" si="126"/>
        <v>47.2</v>
      </c>
      <c r="Q1626" s="13" t="s">
        <v>8322</v>
      </c>
      <c r="R1626" t="s">
        <v>8323</v>
      </c>
      <c r="S1626" s="18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11" t="s">
        <v>1625</v>
      </c>
      <c r="C1627" s="3" t="s">
        <v>5734</v>
      </c>
      <c r="D1627" s="5">
        <v>7500</v>
      </c>
      <c r="E1627" s="7">
        <v>11650</v>
      </c>
      <c r="F1627" t="s">
        <v>8217</v>
      </c>
      <c r="G1627" t="s">
        <v>8222</v>
      </c>
      <c r="H1627" t="s">
        <v>8244</v>
      </c>
      <c r="I1627" s="9">
        <v>1347382053</v>
      </c>
      <c r="J1627" s="9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25"/>
        <v>155.33000000000001</v>
      </c>
      <c r="P1627" s="17">
        <f t="shared" si="126"/>
        <v>112.02</v>
      </c>
      <c r="Q1627" s="13" t="s">
        <v>8322</v>
      </c>
      <c r="R1627" t="s">
        <v>8323</v>
      </c>
      <c r="S1627" s="18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11" t="s">
        <v>1626</v>
      </c>
      <c r="C1628" s="3" t="s">
        <v>5735</v>
      </c>
      <c r="D1628" s="5">
        <v>8000</v>
      </c>
      <c r="E1628" s="7">
        <v>8095</v>
      </c>
      <c r="F1628" t="s">
        <v>8217</v>
      </c>
      <c r="G1628" t="s">
        <v>8222</v>
      </c>
      <c r="H1628" t="s">
        <v>8244</v>
      </c>
      <c r="I1628" s="9">
        <v>1385932867</v>
      </c>
      <c r="J1628" s="9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25"/>
        <v>101.19</v>
      </c>
      <c r="P1628" s="17">
        <f t="shared" si="126"/>
        <v>74.95</v>
      </c>
      <c r="Q1628" s="13" t="s">
        <v>8322</v>
      </c>
      <c r="R1628" t="s">
        <v>8323</v>
      </c>
      <c r="S1628" s="18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11" t="s">
        <v>1627</v>
      </c>
      <c r="C1629" s="3" t="s">
        <v>5736</v>
      </c>
      <c r="D1629" s="5">
        <v>2000</v>
      </c>
      <c r="E1629" s="7">
        <v>2340</v>
      </c>
      <c r="F1629" t="s">
        <v>8217</v>
      </c>
      <c r="G1629" t="s">
        <v>8222</v>
      </c>
      <c r="H1629" t="s">
        <v>8244</v>
      </c>
      <c r="I1629" s="9">
        <v>1353905940</v>
      </c>
      <c r="J1629" s="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25"/>
        <v>117</v>
      </c>
      <c r="P1629" s="17">
        <f t="shared" si="126"/>
        <v>61.58</v>
      </c>
      <c r="Q1629" s="13" t="s">
        <v>8322</v>
      </c>
      <c r="R1629" t="s">
        <v>8323</v>
      </c>
      <c r="S1629" s="18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11" t="s">
        <v>1628</v>
      </c>
      <c r="C1630" s="3" t="s">
        <v>5737</v>
      </c>
      <c r="D1630" s="5">
        <v>4000</v>
      </c>
      <c r="E1630" s="7">
        <v>4037</v>
      </c>
      <c r="F1630" t="s">
        <v>8217</v>
      </c>
      <c r="G1630" t="s">
        <v>8222</v>
      </c>
      <c r="H1630" t="s">
        <v>8244</v>
      </c>
      <c r="I1630" s="9">
        <v>1403026882</v>
      </c>
      <c r="J1630" s="9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25"/>
        <v>100.93</v>
      </c>
      <c r="P1630" s="17">
        <f t="shared" si="126"/>
        <v>45.88</v>
      </c>
      <c r="Q1630" s="13" t="s">
        <v>8322</v>
      </c>
      <c r="R1630" t="s">
        <v>8323</v>
      </c>
      <c r="S1630" s="18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11" t="s">
        <v>1629</v>
      </c>
      <c r="C1631" s="3" t="s">
        <v>5738</v>
      </c>
      <c r="D1631" s="5">
        <v>6000</v>
      </c>
      <c r="E1631" s="7">
        <v>6220</v>
      </c>
      <c r="F1631" t="s">
        <v>8217</v>
      </c>
      <c r="G1631" t="s">
        <v>8222</v>
      </c>
      <c r="H1631" t="s">
        <v>8244</v>
      </c>
      <c r="I1631" s="9">
        <v>1392929333</v>
      </c>
      <c r="J1631" s="9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25"/>
        <v>103.67</v>
      </c>
      <c r="P1631" s="17">
        <f t="shared" si="126"/>
        <v>75.849999999999994</v>
      </c>
      <c r="Q1631" s="13" t="s">
        <v>8322</v>
      </c>
      <c r="R1631" t="s">
        <v>8323</v>
      </c>
      <c r="S1631" s="18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11" t="s">
        <v>1630</v>
      </c>
      <c r="C1632" s="3" t="s">
        <v>5739</v>
      </c>
      <c r="D1632" s="5">
        <v>4000</v>
      </c>
      <c r="E1632" s="7">
        <v>10610</v>
      </c>
      <c r="F1632" t="s">
        <v>8217</v>
      </c>
      <c r="G1632" t="s">
        <v>8222</v>
      </c>
      <c r="H1632" t="s">
        <v>8244</v>
      </c>
      <c r="I1632" s="9">
        <v>1330671540</v>
      </c>
      <c r="J1632" s="9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25"/>
        <v>265.25</v>
      </c>
      <c r="P1632" s="17">
        <f t="shared" si="126"/>
        <v>84.21</v>
      </c>
      <c r="Q1632" s="13" t="s">
        <v>8322</v>
      </c>
      <c r="R1632" t="s">
        <v>8323</v>
      </c>
      <c r="S1632" s="18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11" t="s">
        <v>1631</v>
      </c>
      <c r="C1633" s="3" t="s">
        <v>5740</v>
      </c>
      <c r="D1633" s="5">
        <v>10000</v>
      </c>
      <c r="E1633" s="7">
        <v>15591</v>
      </c>
      <c r="F1633" t="s">
        <v>8217</v>
      </c>
      <c r="G1633" t="s">
        <v>8222</v>
      </c>
      <c r="H1633" t="s">
        <v>8244</v>
      </c>
      <c r="I1633" s="9">
        <v>1350074261</v>
      </c>
      <c r="J1633" s="9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25"/>
        <v>155.91</v>
      </c>
      <c r="P1633" s="17">
        <f t="shared" si="126"/>
        <v>117.23</v>
      </c>
      <c r="Q1633" s="13" t="s">
        <v>8322</v>
      </c>
      <c r="R1633" t="s">
        <v>8323</v>
      </c>
      <c r="S1633" s="18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11" t="s">
        <v>1632</v>
      </c>
      <c r="C1634" s="3" t="s">
        <v>5741</v>
      </c>
      <c r="D1634" s="5">
        <v>4000</v>
      </c>
      <c r="E1634" s="7">
        <v>4065</v>
      </c>
      <c r="F1634" t="s">
        <v>8217</v>
      </c>
      <c r="G1634" t="s">
        <v>8222</v>
      </c>
      <c r="H1634" t="s">
        <v>8244</v>
      </c>
      <c r="I1634" s="9">
        <v>1316851854</v>
      </c>
      <c r="J1634" s="9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25"/>
        <v>101.63</v>
      </c>
      <c r="P1634" s="17">
        <f t="shared" si="126"/>
        <v>86.49</v>
      </c>
      <c r="Q1634" s="13" t="s">
        <v>8322</v>
      </c>
      <c r="R1634" t="s">
        <v>8323</v>
      </c>
      <c r="S1634" s="18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11" t="s">
        <v>1633</v>
      </c>
      <c r="C1635" s="3" t="s">
        <v>5742</v>
      </c>
      <c r="D1635" s="5">
        <v>10000</v>
      </c>
      <c r="E1635" s="7">
        <v>10000</v>
      </c>
      <c r="F1635" t="s">
        <v>8217</v>
      </c>
      <c r="G1635" t="s">
        <v>8222</v>
      </c>
      <c r="H1635" t="s">
        <v>8244</v>
      </c>
      <c r="I1635" s="9">
        <v>1326690000</v>
      </c>
      <c r="J1635" s="9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25"/>
        <v>100</v>
      </c>
      <c r="P1635" s="17">
        <f t="shared" si="126"/>
        <v>172.41</v>
      </c>
      <c r="Q1635" s="13" t="s">
        <v>8322</v>
      </c>
      <c r="R1635" t="s">
        <v>8323</v>
      </c>
      <c r="S1635" s="18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11" t="s">
        <v>1634</v>
      </c>
      <c r="C1636" s="3" t="s">
        <v>5743</v>
      </c>
      <c r="D1636" s="5">
        <v>2000</v>
      </c>
      <c r="E1636" s="7">
        <v>2010</v>
      </c>
      <c r="F1636" t="s">
        <v>8217</v>
      </c>
      <c r="G1636" t="s">
        <v>8222</v>
      </c>
      <c r="H1636" t="s">
        <v>8244</v>
      </c>
      <c r="I1636" s="9">
        <v>1306994340</v>
      </c>
      <c r="J1636" s="9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25"/>
        <v>100.5</v>
      </c>
      <c r="P1636" s="17">
        <f t="shared" si="126"/>
        <v>62.81</v>
      </c>
      <c r="Q1636" s="13" t="s">
        <v>8322</v>
      </c>
      <c r="R1636" t="s">
        <v>8323</v>
      </c>
      <c r="S1636" s="18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11" t="s">
        <v>1635</v>
      </c>
      <c r="C1637" s="3" t="s">
        <v>5744</v>
      </c>
      <c r="D1637" s="5">
        <v>2000</v>
      </c>
      <c r="E1637" s="7">
        <v>2506</v>
      </c>
      <c r="F1637" t="s">
        <v>8217</v>
      </c>
      <c r="G1637" t="s">
        <v>8222</v>
      </c>
      <c r="H1637" t="s">
        <v>8244</v>
      </c>
      <c r="I1637" s="9">
        <v>1468270261</v>
      </c>
      <c r="J1637" s="9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25"/>
        <v>125.3</v>
      </c>
      <c r="P1637" s="17">
        <f t="shared" si="126"/>
        <v>67.73</v>
      </c>
      <c r="Q1637" s="13" t="s">
        <v>8322</v>
      </c>
      <c r="R1637" t="s">
        <v>8323</v>
      </c>
      <c r="S1637" s="18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11" t="s">
        <v>1636</v>
      </c>
      <c r="C1638" s="3" t="s">
        <v>5745</v>
      </c>
      <c r="D1638" s="5">
        <v>4500</v>
      </c>
      <c r="E1638" s="7">
        <v>4660</v>
      </c>
      <c r="F1638" t="s">
        <v>8217</v>
      </c>
      <c r="G1638" t="s">
        <v>8222</v>
      </c>
      <c r="H1638" t="s">
        <v>8244</v>
      </c>
      <c r="I1638" s="9">
        <v>1307851200</v>
      </c>
      <c r="J1638" s="9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25"/>
        <v>103.56</v>
      </c>
      <c r="P1638" s="17">
        <f t="shared" si="126"/>
        <v>53.56</v>
      </c>
      <c r="Q1638" s="13" t="s">
        <v>8322</v>
      </c>
      <c r="R1638" t="s">
        <v>8323</v>
      </c>
      <c r="S1638" s="18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11" t="s">
        <v>1637</v>
      </c>
      <c r="C1639" s="3" t="s">
        <v>5746</v>
      </c>
      <c r="D1639" s="5">
        <v>500</v>
      </c>
      <c r="E1639" s="7">
        <v>519</v>
      </c>
      <c r="F1639" t="s">
        <v>8217</v>
      </c>
      <c r="G1639" t="s">
        <v>8222</v>
      </c>
      <c r="H1639" t="s">
        <v>8244</v>
      </c>
      <c r="I1639" s="9">
        <v>1262302740</v>
      </c>
      <c r="J1639" s="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25"/>
        <v>103.8</v>
      </c>
      <c r="P1639" s="17">
        <f t="shared" si="126"/>
        <v>34.6</v>
      </c>
      <c r="Q1639" s="13" t="s">
        <v>8322</v>
      </c>
      <c r="R1639" t="s">
        <v>8323</v>
      </c>
      <c r="S1639" s="18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11" t="s">
        <v>1638</v>
      </c>
      <c r="C1640" s="3" t="s">
        <v>5747</v>
      </c>
      <c r="D1640" s="5">
        <v>1000</v>
      </c>
      <c r="E1640" s="7">
        <v>1050</v>
      </c>
      <c r="F1640" t="s">
        <v>8217</v>
      </c>
      <c r="G1640" t="s">
        <v>8222</v>
      </c>
      <c r="H1640" t="s">
        <v>8244</v>
      </c>
      <c r="I1640" s="9">
        <v>1362086700</v>
      </c>
      <c r="J1640" s="9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25"/>
        <v>105</v>
      </c>
      <c r="P1640" s="17">
        <f t="shared" si="126"/>
        <v>38.89</v>
      </c>
      <c r="Q1640" s="13" t="s">
        <v>8322</v>
      </c>
      <c r="R1640" t="s">
        <v>8323</v>
      </c>
      <c r="S1640" s="18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11" t="s">
        <v>1639</v>
      </c>
      <c r="C1641" s="3" t="s">
        <v>5748</v>
      </c>
      <c r="D1641" s="5">
        <v>1800</v>
      </c>
      <c r="E1641" s="7">
        <v>1800</v>
      </c>
      <c r="F1641" t="s">
        <v>8217</v>
      </c>
      <c r="G1641" t="s">
        <v>8222</v>
      </c>
      <c r="H1641" t="s">
        <v>8244</v>
      </c>
      <c r="I1641" s="9">
        <v>1330789165</v>
      </c>
      <c r="J1641" s="9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25"/>
        <v>100</v>
      </c>
      <c r="P1641" s="17">
        <f t="shared" si="126"/>
        <v>94.74</v>
      </c>
      <c r="Q1641" s="13" t="s">
        <v>8322</v>
      </c>
      <c r="R1641" t="s">
        <v>8323</v>
      </c>
      <c r="S1641" s="18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11" t="s">
        <v>1640</v>
      </c>
      <c r="C1642" s="3" t="s">
        <v>5749</v>
      </c>
      <c r="D1642" s="5">
        <v>400</v>
      </c>
      <c r="E1642" s="7">
        <v>679.44</v>
      </c>
      <c r="F1642" t="s">
        <v>8217</v>
      </c>
      <c r="G1642" t="s">
        <v>8222</v>
      </c>
      <c r="H1642" t="s">
        <v>8244</v>
      </c>
      <c r="I1642" s="9">
        <v>1280800740</v>
      </c>
      <c r="J1642" s="9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25"/>
        <v>169.86</v>
      </c>
      <c r="P1642" s="17">
        <f t="shared" si="126"/>
        <v>39.97</v>
      </c>
      <c r="Q1642" s="13" t="s">
        <v>8322</v>
      </c>
      <c r="R1642" t="s">
        <v>8323</v>
      </c>
      <c r="S1642" s="18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11" t="s">
        <v>1641</v>
      </c>
      <c r="C1643" s="3" t="s">
        <v>5750</v>
      </c>
      <c r="D1643" s="5">
        <v>2500</v>
      </c>
      <c r="E1643" s="7">
        <v>2535</v>
      </c>
      <c r="F1643" t="s">
        <v>8217</v>
      </c>
      <c r="G1643" t="s">
        <v>8222</v>
      </c>
      <c r="H1643" t="s">
        <v>8244</v>
      </c>
      <c r="I1643" s="9">
        <v>1418998744</v>
      </c>
      <c r="J1643" s="9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25"/>
        <v>101.4</v>
      </c>
      <c r="P1643" s="17">
        <f t="shared" si="126"/>
        <v>97.5</v>
      </c>
      <c r="Q1643" s="13" t="s">
        <v>8322</v>
      </c>
      <c r="R1643" t="s">
        <v>8343</v>
      </c>
      <c r="S1643" s="18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11" t="s">
        <v>1642</v>
      </c>
      <c r="C1644" s="3" t="s">
        <v>5751</v>
      </c>
      <c r="D1644" s="5">
        <v>1200</v>
      </c>
      <c r="E1644" s="7">
        <v>1200</v>
      </c>
      <c r="F1644" t="s">
        <v>8217</v>
      </c>
      <c r="G1644" t="s">
        <v>8222</v>
      </c>
      <c r="H1644" t="s">
        <v>8244</v>
      </c>
      <c r="I1644" s="9">
        <v>1308011727</v>
      </c>
      <c r="J1644" s="9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25"/>
        <v>100</v>
      </c>
      <c r="P1644" s="17">
        <f t="shared" si="126"/>
        <v>42.86</v>
      </c>
      <c r="Q1644" s="13" t="s">
        <v>8322</v>
      </c>
      <c r="R1644" t="s">
        <v>8343</v>
      </c>
      <c r="S1644" s="18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11" t="s">
        <v>1643</v>
      </c>
      <c r="C1645" s="3" t="s">
        <v>5752</v>
      </c>
      <c r="D1645" s="5">
        <v>5000</v>
      </c>
      <c r="E1645" s="7">
        <v>6235</v>
      </c>
      <c r="F1645" t="s">
        <v>8217</v>
      </c>
      <c r="G1645" t="s">
        <v>8222</v>
      </c>
      <c r="H1645" t="s">
        <v>8244</v>
      </c>
      <c r="I1645" s="9">
        <v>1348516012</v>
      </c>
      <c r="J1645" s="9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25"/>
        <v>124.7</v>
      </c>
      <c r="P1645" s="17">
        <f t="shared" si="126"/>
        <v>168.51</v>
      </c>
      <c r="Q1645" s="13" t="s">
        <v>8322</v>
      </c>
      <c r="R1645" t="s">
        <v>8343</v>
      </c>
      <c r="S1645" s="18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11" t="s">
        <v>1644</v>
      </c>
      <c r="C1646" s="3" t="s">
        <v>5753</v>
      </c>
      <c r="D1646" s="5">
        <v>10000</v>
      </c>
      <c r="E1646" s="7">
        <v>10950</v>
      </c>
      <c r="F1646" t="s">
        <v>8217</v>
      </c>
      <c r="G1646" t="s">
        <v>8222</v>
      </c>
      <c r="H1646" t="s">
        <v>8244</v>
      </c>
      <c r="I1646" s="9">
        <v>1353551160</v>
      </c>
      <c r="J1646" s="9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25"/>
        <v>109.5</v>
      </c>
      <c r="P1646" s="17">
        <f t="shared" si="126"/>
        <v>85.55</v>
      </c>
      <c r="Q1646" s="13" t="s">
        <v>8322</v>
      </c>
      <c r="R1646" t="s">
        <v>8343</v>
      </c>
      <c r="S1646" s="18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11" t="s">
        <v>1645</v>
      </c>
      <c r="C1647" s="3" t="s">
        <v>5754</v>
      </c>
      <c r="D1647" s="5">
        <v>5000</v>
      </c>
      <c r="E1647" s="7">
        <v>5540</v>
      </c>
      <c r="F1647" t="s">
        <v>8217</v>
      </c>
      <c r="G1647" t="s">
        <v>8222</v>
      </c>
      <c r="H1647" t="s">
        <v>8244</v>
      </c>
      <c r="I1647" s="9">
        <v>1379515740</v>
      </c>
      <c r="J1647" s="9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25"/>
        <v>110.8</v>
      </c>
      <c r="P1647" s="17">
        <f t="shared" si="126"/>
        <v>554</v>
      </c>
      <c r="Q1647" s="13" t="s">
        <v>8322</v>
      </c>
      <c r="R1647" t="s">
        <v>8343</v>
      </c>
      <c r="S1647" s="18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11" t="s">
        <v>1646</v>
      </c>
      <c r="C1648" s="3" t="s">
        <v>5755</v>
      </c>
      <c r="D1648" s="5">
        <v>2000</v>
      </c>
      <c r="E1648" s="7">
        <v>2204</v>
      </c>
      <c r="F1648" t="s">
        <v>8217</v>
      </c>
      <c r="G1648" t="s">
        <v>8223</v>
      </c>
      <c r="H1648" t="s">
        <v>8245</v>
      </c>
      <c r="I1648" s="9">
        <v>1408039860</v>
      </c>
      <c r="J1648" s="9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25"/>
        <v>110.2</v>
      </c>
      <c r="P1648" s="17">
        <f t="shared" si="126"/>
        <v>26.55</v>
      </c>
      <c r="Q1648" s="13" t="s">
        <v>8322</v>
      </c>
      <c r="R1648" t="s">
        <v>8343</v>
      </c>
      <c r="S1648" s="18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11" t="s">
        <v>1647</v>
      </c>
      <c r="C1649" s="3" t="s">
        <v>5756</v>
      </c>
      <c r="D1649" s="5">
        <v>5000</v>
      </c>
      <c r="E1649" s="7">
        <v>5236</v>
      </c>
      <c r="F1649" t="s">
        <v>8217</v>
      </c>
      <c r="G1649" t="s">
        <v>8222</v>
      </c>
      <c r="H1649" t="s">
        <v>8244</v>
      </c>
      <c r="I1649" s="9">
        <v>1339235377</v>
      </c>
      <c r="J1649" s="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25"/>
        <v>104.72</v>
      </c>
      <c r="P1649" s="17">
        <f t="shared" si="126"/>
        <v>113.83</v>
      </c>
      <c r="Q1649" s="13" t="s">
        <v>8322</v>
      </c>
      <c r="R1649" t="s">
        <v>8343</v>
      </c>
      <c r="S1649" s="18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11" t="s">
        <v>1648</v>
      </c>
      <c r="C1650" s="3" t="s">
        <v>5757</v>
      </c>
      <c r="D1650" s="5">
        <v>2300</v>
      </c>
      <c r="E1650" s="7">
        <v>2881</v>
      </c>
      <c r="F1650" t="s">
        <v>8217</v>
      </c>
      <c r="G1650" t="s">
        <v>8222</v>
      </c>
      <c r="H1650" t="s">
        <v>8244</v>
      </c>
      <c r="I1650" s="9">
        <v>1300636482</v>
      </c>
      <c r="J1650" s="9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25"/>
        <v>125.26</v>
      </c>
      <c r="P1650" s="17">
        <f t="shared" si="126"/>
        <v>32.01</v>
      </c>
      <c r="Q1650" s="13" t="s">
        <v>8322</v>
      </c>
      <c r="R1650" t="s">
        <v>8343</v>
      </c>
      <c r="S1650" s="18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11" t="s">
        <v>1649</v>
      </c>
      <c r="C1651" s="3" t="s">
        <v>5758</v>
      </c>
      <c r="D1651" s="5">
        <v>3800</v>
      </c>
      <c r="E1651" s="7">
        <v>3822.33</v>
      </c>
      <c r="F1651" t="s">
        <v>8217</v>
      </c>
      <c r="G1651" t="s">
        <v>8222</v>
      </c>
      <c r="H1651" t="s">
        <v>8244</v>
      </c>
      <c r="I1651" s="9">
        <v>1400862355</v>
      </c>
      <c r="J1651" s="9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25"/>
        <v>100.59</v>
      </c>
      <c r="P1651" s="17">
        <f t="shared" si="126"/>
        <v>47.19</v>
      </c>
      <c r="Q1651" s="13" t="s">
        <v>8322</v>
      </c>
      <c r="R1651" t="s">
        <v>8343</v>
      </c>
      <c r="S1651" s="18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11" t="s">
        <v>1650</v>
      </c>
      <c r="C1652" s="3" t="s">
        <v>5759</v>
      </c>
      <c r="D1652" s="5">
        <v>2000</v>
      </c>
      <c r="E1652" s="7">
        <v>2831</v>
      </c>
      <c r="F1652" t="s">
        <v>8217</v>
      </c>
      <c r="G1652" t="s">
        <v>8222</v>
      </c>
      <c r="H1652" t="s">
        <v>8244</v>
      </c>
      <c r="I1652" s="9">
        <v>1381314437</v>
      </c>
      <c r="J1652" s="9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25"/>
        <v>141.55000000000001</v>
      </c>
      <c r="P1652" s="17">
        <f t="shared" si="126"/>
        <v>88.47</v>
      </c>
      <c r="Q1652" s="13" t="s">
        <v>8322</v>
      </c>
      <c r="R1652" t="s">
        <v>8343</v>
      </c>
      <c r="S1652" s="18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11" t="s">
        <v>1651</v>
      </c>
      <c r="C1653" s="3" t="s">
        <v>5760</v>
      </c>
      <c r="D1653" s="5">
        <v>2000</v>
      </c>
      <c r="E1653" s="7">
        <v>2015</v>
      </c>
      <c r="F1653" t="s">
        <v>8217</v>
      </c>
      <c r="G1653" t="s">
        <v>8222</v>
      </c>
      <c r="H1653" t="s">
        <v>8244</v>
      </c>
      <c r="I1653" s="9">
        <v>1303801140</v>
      </c>
      <c r="J1653" s="9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25"/>
        <v>100.75</v>
      </c>
      <c r="P1653" s="17">
        <f t="shared" si="126"/>
        <v>100.75</v>
      </c>
      <c r="Q1653" s="13" t="s">
        <v>8322</v>
      </c>
      <c r="R1653" t="s">
        <v>8343</v>
      </c>
      <c r="S1653" s="18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11" t="s">
        <v>1652</v>
      </c>
      <c r="C1654" s="3" t="s">
        <v>5761</v>
      </c>
      <c r="D1654" s="5">
        <v>4500</v>
      </c>
      <c r="E1654" s="7">
        <v>4530</v>
      </c>
      <c r="F1654" t="s">
        <v>8217</v>
      </c>
      <c r="G1654" t="s">
        <v>8222</v>
      </c>
      <c r="H1654" t="s">
        <v>8244</v>
      </c>
      <c r="I1654" s="9">
        <v>1385297393</v>
      </c>
      <c r="J1654" s="9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25"/>
        <v>100.67</v>
      </c>
      <c r="P1654" s="17">
        <f t="shared" si="126"/>
        <v>64.709999999999994</v>
      </c>
      <c r="Q1654" s="13" t="s">
        <v>8322</v>
      </c>
      <c r="R1654" t="s">
        <v>8343</v>
      </c>
      <c r="S1654" s="18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11" t="s">
        <v>1653</v>
      </c>
      <c r="C1655" s="3" t="s">
        <v>5762</v>
      </c>
      <c r="D1655" s="5">
        <v>5000</v>
      </c>
      <c r="E1655" s="7">
        <v>8711.52</v>
      </c>
      <c r="F1655" t="s">
        <v>8217</v>
      </c>
      <c r="G1655" t="s">
        <v>8222</v>
      </c>
      <c r="H1655" t="s">
        <v>8244</v>
      </c>
      <c r="I1655" s="9">
        <v>1303675296</v>
      </c>
      <c r="J1655" s="9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25"/>
        <v>174.23</v>
      </c>
      <c r="P1655" s="17">
        <f t="shared" si="126"/>
        <v>51.85</v>
      </c>
      <c r="Q1655" s="13" t="s">
        <v>8322</v>
      </c>
      <c r="R1655" t="s">
        <v>8343</v>
      </c>
      <c r="S1655" s="18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11" t="s">
        <v>1654</v>
      </c>
      <c r="C1656" s="3" t="s">
        <v>5763</v>
      </c>
      <c r="D1656" s="5">
        <v>1100</v>
      </c>
      <c r="E1656" s="7">
        <v>1319</v>
      </c>
      <c r="F1656" t="s">
        <v>8217</v>
      </c>
      <c r="G1656" t="s">
        <v>8222</v>
      </c>
      <c r="H1656" t="s">
        <v>8244</v>
      </c>
      <c r="I1656" s="9">
        <v>1334784160</v>
      </c>
      <c r="J1656" s="9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25"/>
        <v>119.91</v>
      </c>
      <c r="P1656" s="17">
        <f t="shared" si="126"/>
        <v>38.79</v>
      </c>
      <c r="Q1656" s="13" t="s">
        <v>8322</v>
      </c>
      <c r="R1656" t="s">
        <v>8343</v>
      </c>
      <c r="S1656" s="18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11" t="s">
        <v>1655</v>
      </c>
      <c r="C1657" s="3" t="s">
        <v>5764</v>
      </c>
      <c r="D1657" s="5">
        <v>1500</v>
      </c>
      <c r="E1657" s="7">
        <v>2143</v>
      </c>
      <c r="F1657" t="s">
        <v>8217</v>
      </c>
      <c r="G1657" t="s">
        <v>8222</v>
      </c>
      <c r="H1657" t="s">
        <v>8244</v>
      </c>
      <c r="I1657" s="9">
        <v>1333648820</v>
      </c>
      <c r="J1657" s="9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25"/>
        <v>142.87</v>
      </c>
      <c r="P1657" s="17">
        <f t="shared" si="126"/>
        <v>44.65</v>
      </c>
      <c r="Q1657" s="13" t="s">
        <v>8322</v>
      </c>
      <c r="R1657" t="s">
        <v>8343</v>
      </c>
      <c r="S1657" s="18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11" t="s">
        <v>1656</v>
      </c>
      <c r="C1658" s="3" t="s">
        <v>5765</v>
      </c>
      <c r="D1658" s="5">
        <v>7500</v>
      </c>
      <c r="E1658" s="7">
        <v>7525.12</v>
      </c>
      <c r="F1658" t="s">
        <v>8217</v>
      </c>
      <c r="G1658" t="s">
        <v>8222</v>
      </c>
      <c r="H1658" t="s">
        <v>8244</v>
      </c>
      <c r="I1658" s="9">
        <v>1355437052</v>
      </c>
      <c r="J1658" s="9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25"/>
        <v>100.33</v>
      </c>
      <c r="P1658" s="17">
        <f t="shared" si="126"/>
        <v>156.77000000000001</v>
      </c>
      <c r="Q1658" s="13" t="s">
        <v>8322</v>
      </c>
      <c r="R1658" t="s">
        <v>8343</v>
      </c>
      <c r="S1658" s="18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11" t="s">
        <v>1657</v>
      </c>
      <c r="C1659" s="3" t="s">
        <v>5766</v>
      </c>
      <c r="D1659" s="5">
        <v>25000</v>
      </c>
      <c r="E1659" s="7">
        <v>26233.45</v>
      </c>
      <c r="F1659" t="s">
        <v>8217</v>
      </c>
      <c r="G1659" t="s">
        <v>8222</v>
      </c>
      <c r="H1659" t="s">
        <v>8244</v>
      </c>
      <c r="I1659" s="9">
        <v>1337885168</v>
      </c>
      <c r="J1659" s="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25"/>
        <v>104.93</v>
      </c>
      <c r="P1659" s="17">
        <f t="shared" si="126"/>
        <v>118.7</v>
      </c>
      <c r="Q1659" s="13" t="s">
        <v>8322</v>
      </c>
      <c r="R1659" t="s">
        <v>8343</v>
      </c>
      <c r="S1659" s="18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11" t="s">
        <v>1658</v>
      </c>
      <c r="C1660" s="3" t="s">
        <v>5767</v>
      </c>
      <c r="D1660" s="5">
        <v>6000</v>
      </c>
      <c r="E1660" s="7">
        <v>7934</v>
      </c>
      <c r="F1660" t="s">
        <v>8217</v>
      </c>
      <c r="G1660" t="s">
        <v>8222</v>
      </c>
      <c r="H1660" t="s">
        <v>8244</v>
      </c>
      <c r="I1660" s="9">
        <v>1355840400</v>
      </c>
      <c r="J1660" s="9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25"/>
        <v>132.22999999999999</v>
      </c>
      <c r="P1660" s="17">
        <f t="shared" si="126"/>
        <v>74.150000000000006</v>
      </c>
      <c r="Q1660" s="13" t="s">
        <v>8322</v>
      </c>
      <c r="R1660" t="s">
        <v>8343</v>
      </c>
      <c r="S1660" s="18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11" t="s">
        <v>1659</v>
      </c>
      <c r="C1661" s="3" t="s">
        <v>5768</v>
      </c>
      <c r="D1661" s="5">
        <v>500</v>
      </c>
      <c r="E1661" s="7">
        <v>564</v>
      </c>
      <c r="F1661" t="s">
        <v>8217</v>
      </c>
      <c r="G1661" t="s">
        <v>8223</v>
      </c>
      <c r="H1661" t="s">
        <v>8245</v>
      </c>
      <c r="I1661" s="9">
        <v>1387281600</v>
      </c>
      <c r="J1661" s="9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25"/>
        <v>112.8</v>
      </c>
      <c r="P1661" s="17">
        <f t="shared" si="126"/>
        <v>12.53</v>
      </c>
      <c r="Q1661" s="13" t="s">
        <v>8322</v>
      </c>
      <c r="R1661" t="s">
        <v>8343</v>
      </c>
      <c r="S1661" s="18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11" t="s">
        <v>1660</v>
      </c>
      <c r="C1662" s="3" t="s">
        <v>5769</v>
      </c>
      <c r="D1662" s="5">
        <v>80</v>
      </c>
      <c r="E1662" s="7">
        <v>1003</v>
      </c>
      <c r="F1662" t="s">
        <v>8217</v>
      </c>
      <c r="G1662" t="s">
        <v>8235</v>
      </c>
      <c r="H1662" t="s">
        <v>8247</v>
      </c>
      <c r="I1662" s="9">
        <v>1462053540</v>
      </c>
      <c r="J1662" s="9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25"/>
        <v>1253.75</v>
      </c>
      <c r="P1662" s="17">
        <f t="shared" si="126"/>
        <v>27.86</v>
      </c>
      <c r="Q1662" s="13" t="s">
        <v>8322</v>
      </c>
      <c r="R1662" t="s">
        <v>8343</v>
      </c>
      <c r="S1662" s="18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11" t="s">
        <v>1661</v>
      </c>
      <c r="C1663" s="3" t="s">
        <v>5770</v>
      </c>
      <c r="D1663" s="5">
        <v>7900</v>
      </c>
      <c r="E1663" s="7">
        <v>8098</v>
      </c>
      <c r="F1663" t="s">
        <v>8217</v>
      </c>
      <c r="G1663" t="s">
        <v>8237</v>
      </c>
      <c r="H1663" t="s">
        <v>8247</v>
      </c>
      <c r="I1663" s="9">
        <v>1453064400</v>
      </c>
      <c r="J1663" s="9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25"/>
        <v>102.51</v>
      </c>
      <c r="P1663" s="17">
        <f t="shared" si="126"/>
        <v>80.180000000000007</v>
      </c>
      <c r="Q1663" s="13" t="s">
        <v>8322</v>
      </c>
      <c r="R1663" t="s">
        <v>8343</v>
      </c>
      <c r="S1663" s="18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11" t="s">
        <v>1662</v>
      </c>
      <c r="C1664" s="3" t="s">
        <v>5771</v>
      </c>
      <c r="D1664" s="5">
        <v>8000</v>
      </c>
      <c r="E1664" s="7">
        <v>8211</v>
      </c>
      <c r="F1664" t="s">
        <v>8217</v>
      </c>
      <c r="G1664" t="s">
        <v>8222</v>
      </c>
      <c r="H1664" t="s">
        <v>8244</v>
      </c>
      <c r="I1664" s="9">
        <v>1325310336</v>
      </c>
      <c r="J1664" s="9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25"/>
        <v>102.64</v>
      </c>
      <c r="P1664" s="17">
        <f t="shared" si="126"/>
        <v>132.44</v>
      </c>
      <c r="Q1664" s="13" t="s">
        <v>8322</v>
      </c>
      <c r="R1664" t="s">
        <v>8343</v>
      </c>
      <c r="S1664" s="18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11" t="s">
        <v>1663</v>
      </c>
      <c r="C1665" s="3" t="s">
        <v>5772</v>
      </c>
      <c r="D1665" s="5">
        <v>1000</v>
      </c>
      <c r="E1665" s="7">
        <v>1080</v>
      </c>
      <c r="F1665" t="s">
        <v>8217</v>
      </c>
      <c r="G1665" t="s">
        <v>8222</v>
      </c>
      <c r="H1665" t="s">
        <v>8244</v>
      </c>
      <c r="I1665" s="9">
        <v>1422750707</v>
      </c>
      <c r="J1665" s="9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25"/>
        <v>108</v>
      </c>
      <c r="P1665" s="17">
        <f t="shared" si="126"/>
        <v>33.75</v>
      </c>
      <c r="Q1665" s="13" t="s">
        <v>8322</v>
      </c>
      <c r="R1665" t="s">
        <v>8343</v>
      </c>
      <c r="S1665" s="18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11" t="s">
        <v>1664</v>
      </c>
      <c r="C1666" s="3" t="s">
        <v>5773</v>
      </c>
      <c r="D1666" s="5">
        <v>2500</v>
      </c>
      <c r="E1666" s="7">
        <v>3060.22</v>
      </c>
      <c r="F1666" t="s">
        <v>8217</v>
      </c>
      <c r="G1666" t="s">
        <v>8222</v>
      </c>
      <c r="H1666" t="s">
        <v>8244</v>
      </c>
      <c r="I1666" s="9">
        <v>1331870340</v>
      </c>
      <c r="J1666" s="9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si="125"/>
        <v>122.41</v>
      </c>
      <c r="P1666" s="17">
        <f t="shared" si="126"/>
        <v>34.380000000000003</v>
      </c>
      <c r="Q1666" s="13" t="s">
        <v>8322</v>
      </c>
      <c r="R1666" t="s">
        <v>8343</v>
      </c>
      <c r="S1666" s="18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11" t="s">
        <v>1665</v>
      </c>
      <c r="C1667" s="3" t="s">
        <v>5774</v>
      </c>
      <c r="D1667" s="5">
        <v>3500</v>
      </c>
      <c r="E1667" s="7">
        <v>4181</v>
      </c>
      <c r="F1667" t="s">
        <v>8217</v>
      </c>
      <c r="G1667" t="s">
        <v>8222</v>
      </c>
      <c r="H1667" t="s">
        <v>8244</v>
      </c>
      <c r="I1667" s="9">
        <v>1298343600</v>
      </c>
      <c r="J1667" s="9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ref="O1667:O1730" si="130">IFERROR(ROUND(E1667/D1667*100,2),0)</f>
        <v>119.46</v>
      </c>
      <c r="P1667" s="17">
        <f t="shared" ref="P1667:P1730" si="131">IFERROR(ROUND(E1667/L1667,2),"N/A")</f>
        <v>44.96</v>
      </c>
      <c r="Q1667" s="13" t="s">
        <v>8322</v>
      </c>
      <c r="R1667" t="s">
        <v>8343</v>
      </c>
      <c r="S1667" s="18">
        <f t="shared" ref="S1667:S1730" si="132">(((J1667/60)/60)/24)+DATE(1970,1,1)</f>
        <v>40564.649456018517</v>
      </c>
      <c r="T1667" s="1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11" t="s">
        <v>1666</v>
      </c>
      <c r="C1668" s="3" t="s">
        <v>5775</v>
      </c>
      <c r="D1668" s="5">
        <v>2500</v>
      </c>
      <c r="E1668" s="7">
        <v>4022</v>
      </c>
      <c r="F1668" t="s">
        <v>8217</v>
      </c>
      <c r="G1668" t="s">
        <v>8222</v>
      </c>
      <c r="H1668" t="s">
        <v>8244</v>
      </c>
      <c r="I1668" s="9">
        <v>1364447073</v>
      </c>
      <c r="J1668" s="9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30"/>
        <v>160.88</v>
      </c>
      <c r="P1668" s="17">
        <f t="shared" si="131"/>
        <v>41.04</v>
      </c>
      <c r="Q1668" s="13" t="s">
        <v>8322</v>
      </c>
      <c r="R1668" t="s">
        <v>8343</v>
      </c>
      <c r="S1668" s="18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11" t="s">
        <v>1667</v>
      </c>
      <c r="C1669" s="3" t="s">
        <v>5776</v>
      </c>
      <c r="D1669" s="5">
        <v>3400</v>
      </c>
      <c r="E1669" s="7">
        <v>4313</v>
      </c>
      <c r="F1669" t="s">
        <v>8217</v>
      </c>
      <c r="G1669" t="s">
        <v>8222</v>
      </c>
      <c r="H1669" t="s">
        <v>8244</v>
      </c>
      <c r="I1669" s="9">
        <v>1394521140</v>
      </c>
      <c r="J1669" s="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30"/>
        <v>126.85</v>
      </c>
      <c r="P1669" s="17">
        <f t="shared" si="131"/>
        <v>52.6</v>
      </c>
      <c r="Q1669" s="13" t="s">
        <v>8322</v>
      </c>
      <c r="R1669" t="s">
        <v>8343</v>
      </c>
      <c r="S1669" s="18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11" t="s">
        <v>1668</v>
      </c>
      <c r="C1670" s="3" t="s">
        <v>5777</v>
      </c>
      <c r="D1670" s="5">
        <v>8000</v>
      </c>
      <c r="E1670" s="7">
        <v>8211</v>
      </c>
      <c r="F1670" t="s">
        <v>8217</v>
      </c>
      <c r="G1670" t="s">
        <v>8222</v>
      </c>
      <c r="H1670" t="s">
        <v>8244</v>
      </c>
      <c r="I1670" s="9">
        <v>1322454939</v>
      </c>
      <c r="J1670" s="9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30"/>
        <v>102.64</v>
      </c>
      <c r="P1670" s="17">
        <f t="shared" si="131"/>
        <v>70.78</v>
      </c>
      <c r="Q1670" s="13" t="s">
        <v>8322</v>
      </c>
      <c r="R1670" t="s">
        <v>8343</v>
      </c>
      <c r="S1670" s="18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11" t="s">
        <v>1669</v>
      </c>
      <c r="C1671" s="3" t="s">
        <v>5778</v>
      </c>
      <c r="D1671" s="5">
        <v>2000</v>
      </c>
      <c r="E1671" s="7">
        <v>2795</v>
      </c>
      <c r="F1671" t="s">
        <v>8217</v>
      </c>
      <c r="G1671" t="s">
        <v>8222</v>
      </c>
      <c r="H1671" t="s">
        <v>8244</v>
      </c>
      <c r="I1671" s="9">
        <v>1464729276</v>
      </c>
      <c r="J1671" s="9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30"/>
        <v>139.75</v>
      </c>
      <c r="P1671" s="17">
        <f t="shared" si="131"/>
        <v>53.75</v>
      </c>
      <c r="Q1671" s="13" t="s">
        <v>8322</v>
      </c>
      <c r="R1671" t="s">
        <v>8343</v>
      </c>
      <c r="S1671" s="18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11" t="s">
        <v>1670</v>
      </c>
      <c r="C1672" s="3" t="s">
        <v>5779</v>
      </c>
      <c r="D1672" s="5">
        <v>1000</v>
      </c>
      <c r="E1672" s="7">
        <v>1026</v>
      </c>
      <c r="F1672" t="s">
        <v>8217</v>
      </c>
      <c r="G1672" t="s">
        <v>8222</v>
      </c>
      <c r="H1672" t="s">
        <v>8244</v>
      </c>
      <c r="I1672" s="9">
        <v>1278302400</v>
      </c>
      <c r="J1672" s="9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30"/>
        <v>102.6</v>
      </c>
      <c r="P1672" s="17">
        <f t="shared" si="131"/>
        <v>44.61</v>
      </c>
      <c r="Q1672" s="13" t="s">
        <v>8322</v>
      </c>
      <c r="R1672" t="s">
        <v>8343</v>
      </c>
      <c r="S1672" s="18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11" t="s">
        <v>1671</v>
      </c>
      <c r="C1673" s="3" t="s">
        <v>5780</v>
      </c>
      <c r="D1673" s="5">
        <v>2000</v>
      </c>
      <c r="E1673" s="7">
        <v>2013.47</v>
      </c>
      <c r="F1673" t="s">
        <v>8217</v>
      </c>
      <c r="G1673" t="s">
        <v>8222</v>
      </c>
      <c r="H1673" t="s">
        <v>8244</v>
      </c>
      <c r="I1673" s="9">
        <v>1470056614</v>
      </c>
      <c r="J1673" s="9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30"/>
        <v>100.67</v>
      </c>
      <c r="P1673" s="17">
        <f t="shared" si="131"/>
        <v>26.15</v>
      </c>
      <c r="Q1673" s="13" t="s">
        <v>8322</v>
      </c>
      <c r="R1673" t="s">
        <v>8343</v>
      </c>
      <c r="S1673" s="18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11" t="s">
        <v>1672</v>
      </c>
      <c r="C1674" s="3" t="s">
        <v>5781</v>
      </c>
      <c r="D1674" s="5">
        <v>1700</v>
      </c>
      <c r="E1674" s="7">
        <v>1920</v>
      </c>
      <c r="F1674" t="s">
        <v>8217</v>
      </c>
      <c r="G1674" t="s">
        <v>8222</v>
      </c>
      <c r="H1674" t="s">
        <v>8244</v>
      </c>
      <c r="I1674" s="9">
        <v>1338824730</v>
      </c>
      <c r="J1674" s="9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30"/>
        <v>112.94</v>
      </c>
      <c r="P1674" s="17">
        <f t="shared" si="131"/>
        <v>39.18</v>
      </c>
      <c r="Q1674" s="13" t="s">
        <v>8322</v>
      </c>
      <c r="R1674" t="s">
        <v>8343</v>
      </c>
      <c r="S1674" s="18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11" t="s">
        <v>1673</v>
      </c>
      <c r="C1675" s="3" t="s">
        <v>5782</v>
      </c>
      <c r="D1675" s="5">
        <v>2100</v>
      </c>
      <c r="E1675" s="7">
        <v>2690</v>
      </c>
      <c r="F1675" t="s">
        <v>8217</v>
      </c>
      <c r="G1675" t="s">
        <v>8222</v>
      </c>
      <c r="H1675" t="s">
        <v>8244</v>
      </c>
      <c r="I1675" s="9">
        <v>1425675892</v>
      </c>
      <c r="J1675" s="9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30"/>
        <v>128.1</v>
      </c>
      <c r="P1675" s="17">
        <f t="shared" si="131"/>
        <v>45.59</v>
      </c>
      <c r="Q1675" s="13" t="s">
        <v>8322</v>
      </c>
      <c r="R1675" t="s">
        <v>8343</v>
      </c>
      <c r="S1675" s="18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11" t="s">
        <v>1674</v>
      </c>
      <c r="C1676" s="3" t="s">
        <v>5783</v>
      </c>
      <c r="D1676" s="5">
        <v>5000</v>
      </c>
      <c r="E1676" s="7">
        <v>10085</v>
      </c>
      <c r="F1676" t="s">
        <v>8217</v>
      </c>
      <c r="G1676" t="s">
        <v>8222</v>
      </c>
      <c r="H1676" t="s">
        <v>8244</v>
      </c>
      <c r="I1676" s="9">
        <v>1471503540</v>
      </c>
      <c r="J1676" s="9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30"/>
        <v>201.7</v>
      </c>
      <c r="P1676" s="17">
        <f t="shared" si="131"/>
        <v>89.25</v>
      </c>
      <c r="Q1676" s="13" t="s">
        <v>8322</v>
      </c>
      <c r="R1676" t="s">
        <v>8343</v>
      </c>
      <c r="S1676" s="18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11" t="s">
        <v>1675</v>
      </c>
      <c r="C1677" s="3" t="s">
        <v>5784</v>
      </c>
      <c r="D1677" s="5">
        <v>1000</v>
      </c>
      <c r="E1677" s="7">
        <v>1374.16</v>
      </c>
      <c r="F1677" t="s">
        <v>8217</v>
      </c>
      <c r="G1677" t="s">
        <v>8222</v>
      </c>
      <c r="H1677" t="s">
        <v>8244</v>
      </c>
      <c r="I1677" s="9">
        <v>1318802580</v>
      </c>
      <c r="J1677" s="9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30"/>
        <v>137.41999999999999</v>
      </c>
      <c r="P1677" s="17">
        <f t="shared" si="131"/>
        <v>40.42</v>
      </c>
      <c r="Q1677" s="13" t="s">
        <v>8322</v>
      </c>
      <c r="R1677" t="s">
        <v>8343</v>
      </c>
      <c r="S1677" s="18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11" t="s">
        <v>1676</v>
      </c>
      <c r="C1678" s="3" t="s">
        <v>5785</v>
      </c>
      <c r="D1678" s="5">
        <v>3000</v>
      </c>
      <c r="E1678" s="7">
        <v>3460</v>
      </c>
      <c r="F1678" t="s">
        <v>8217</v>
      </c>
      <c r="G1678" t="s">
        <v>8222</v>
      </c>
      <c r="H1678" t="s">
        <v>8244</v>
      </c>
      <c r="I1678" s="9">
        <v>1334980740</v>
      </c>
      <c r="J1678" s="9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30"/>
        <v>115.33</v>
      </c>
      <c r="P1678" s="17">
        <f t="shared" si="131"/>
        <v>82.38</v>
      </c>
      <c r="Q1678" s="13" t="s">
        <v>8322</v>
      </c>
      <c r="R1678" t="s">
        <v>8343</v>
      </c>
      <c r="S1678" s="18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11" t="s">
        <v>1677</v>
      </c>
      <c r="C1679" s="3" t="s">
        <v>5786</v>
      </c>
      <c r="D1679" s="5">
        <v>6000</v>
      </c>
      <c r="E1679" s="7">
        <v>6700</v>
      </c>
      <c r="F1679" t="s">
        <v>8217</v>
      </c>
      <c r="G1679" t="s">
        <v>8225</v>
      </c>
      <c r="H1679" t="s">
        <v>8247</v>
      </c>
      <c r="I1679" s="9">
        <v>1460786340</v>
      </c>
      <c r="J1679" s="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30"/>
        <v>111.67</v>
      </c>
      <c r="P1679" s="17">
        <f t="shared" si="131"/>
        <v>159.52000000000001</v>
      </c>
      <c r="Q1679" s="13" t="s">
        <v>8322</v>
      </c>
      <c r="R1679" t="s">
        <v>8343</v>
      </c>
      <c r="S1679" s="18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11" t="s">
        <v>1678</v>
      </c>
      <c r="C1680" s="3" t="s">
        <v>5787</v>
      </c>
      <c r="D1680" s="5">
        <v>1500</v>
      </c>
      <c r="E1680" s="7">
        <v>1776</v>
      </c>
      <c r="F1680" t="s">
        <v>8217</v>
      </c>
      <c r="G1680" t="s">
        <v>8222</v>
      </c>
      <c r="H1680" t="s">
        <v>8244</v>
      </c>
      <c r="I1680" s="9">
        <v>1391718671</v>
      </c>
      <c r="J1680" s="9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30"/>
        <v>118.4</v>
      </c>
      <c r="P1680" s="17">
        <f t="shared" si="131"/>
        <v>36.24</v>
      </c>
      <c r="Q1680" s="13" t="s">
        <v>8322</v>
      </c>
      <c r="R1680" t="s">
        <v>8343</v>
      </c>
      <c r="S1680" s="18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11" t="s">
        <v>1679</v>
      </c>
      <c r="C1681" s="3" t="s">
        <v>5788</v>
      </c>
      <c r="D1681" s="5">
        <v>2000</v>
      </c>
      <c r="E1681" s="7">
        <v>3500</v>
      </c>
      <c r="F1681" t="s">
        <v>8217</v>
      </c>
      <c r="G1681" t="s">
        <v>8222</v>
      </c>
      <c r="H1681" t="s">
        <v>8244</v>
      </c>
      <c r="I1681" s="9">
        <v>1311298745</v>
      </c>
      <c r="J1681" s="9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30"/>
        <v>175</v>
      </c>
      <c r="P1681" s="17">
        <f t="shared" si="131"/>
        <v>62.5</v>
      </c>
      <c r="Q1681" s="13" t="s">
        <v>8322</v>
      </c>
      <c r="R1681" t="s">
        <v>8343</v>
      </c>
      <c r="S1681" s="18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11" t="s">
        <v>1680</v>
      </c>
      <c r="C1682" s="3" t="s">
        <v>5789</v>
      </c>
      <c r="D1682" s="5">
        <v>1000</v>
      </c>
      <c r="E1682" s="7">
        <v>1175</v>
      </c>
      <c r="F1682" t="s">
        <v>8217</v>
      </c>
      <c r="G1682" t="s">
        <v>8222</v>
      </c>
      <c r="H1682" t="s">
        <v>8244</v>
      </c>
      <c r="I1682" s="9">
        <v>1405188667</v>
      </c>
      <c r="J1682" s="9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30"/>
        <v>117.5</v>
      </c>
      <c r="P1682" s="17">
        <f t="shared" si="131"/>
        <v>47</v>
      </c>
      <c r="Q1682" s="13" t="s">
        <v>8322</v>
      </c>
      <c r="R1682" t="s">
        <v>8343</v>
      </c>
      <c r="S1682" s="18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11" t="s">
        <v>1681</v>
      </c>
      <c r="C1683" s="3" t="s">
        <v>5790</v>
      </c>
      <c r="D1683" s="5">
        <v>65000</v>
      </c>
      <c r="E1683" s="7">
        <v>65924.38</v>
      </c>
      <c r="F1683" t="s">
        <v>8220</v>
      </c>
      <c r="G1683" t="s">
        <v>8222</v>
      </c>
      <c r="H1683" t="s">
        <v>8244</v>
      </c>
      <c r="I1683" s="9">
        <v>1490752800</v>
      </c>
      <c r="J1683" s="9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30"/>
        <v>101.42</v>
      </c>
      <c r="P1683" s="17">
        <f t="shared" si="131"/>
        <v>74.58</v>
      </c>
      <c r="Q1683" s="13" t="s">
        <v>8322</v>
      </c>
      <c r="R1683" t="s">
        <v>8344</v>
      </c>
      <c r="S1683" s="18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11" t="s">
        <v>1682</v>
      </c>
      <c r="C1684" s="3" t="s">
        <v>5791</v>
      </c>
      <c r="D1684" s="5">
        <v>6000</v>
      </c>
      <c r="E1684" s="7">
        <v>0</v>
      </c>
      <c r="F1684" t="s">
        <v>8220</v>
      </c>
      <c r="G1684" t="s">
        <v>8222</v>
      </c>
      <c r="H1684" t="s">
        <v>8244</v>
      </c>
      <c r="I1684" s="9">
        <v>1492142860</v>
      </c>
      <c r="J1684" s="9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30"/>
        <v>0</v>
      </c>
      <c r="P1684" s="17" t="str">
        <f t="shared" si="131"/>
        <v>N/A</v>
      </c>
      <c r="Q1684" s="13" t="s">
        <v>8322</v>
      </c>
      <c r="R1684" t="s">
        <v>8344</v>
      </c>
      <c r="S1684" s="18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11" t="s">
        <v>1683</v>
      </c>
      <c r="C1685" s="3" t="s">
        <v>5792</v>
      </c>
      <c r="D1685" s="5">
        <v>3500</v>
      </c>
      <c r="E1685" s="7">
        <v>760</v>
      </c>
      <c r="F1685" t="s">
        <v>8220</v>
      </c>
      <c r="G1685" t="s">
        <v>8228</v>
      </c>
      <c r="H1685" t="s">
        <v>8247</v>
      </c>
      <c r="I1685" s="9">
        <v>1491590738</v>
      </c>
      <c r="J1685" s="9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30"/>
        <v>21.71</v>
      </c>
      <c r="P1685" s="17">
        <f t="shared" si="131"/>
        <v>76</v>
      </c>
      <c r="Q1685" s="13" t="s">
        <v>8322</v>
      </c>
      <c r="R1685" t="s">
        <v>8344</v>
      </c>
      <c r="S1685" s="18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11" t="s">
        <v>1684</v>
      </c>
      <c r="C1686" s="3" t="s">
        <v>5793</v>
      </c>
      <c r="D1686" s="5">
        <v>8000</v>
      </c>
      <c r="E1686" s="7">
        <v>8730</v>
      </c>
      <c r="F1686" t="s">
        <v>8220</v>
      </c>
      <c r="G1686" t="s">
        <v>8222</v>
      </c>
      <c r="H1686" t="s">
        <v>8244</v>
      </c>
      <c r="I1686" s="9">
        <v>1489775641</v>
      </c>
      <c r="J1686" s="9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30"/>
        <v>109.13</v>
      </c>
      <c r="P1686" s="17">
        <f t="shared" si="131"/>
        <v>86.44</v>
      </c>
      <c r="Q1686" s="13" t="s">
        <v>8322</v>
      </c>
      <c r="R1686" t="s">
        <v>8344</v>
      </c>
      <c r="S1686" s="18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11" t="s">
        <v>1685</v>
      </c>
      <c r="C1687" s="3" t="s">
        <v>5794</v>
      </c>
      <c r="D1687" s="5">
        <v>350</v>
      </c>
      <c r="E1687" s="7">
        <v>360</v>
      </c>
      <c r="F1687" t="s">
        <v>8220</v>
      </c>
      <c r="G1687" t="s">
        <v>8222</v>
      </c>
      <c r="H1687" t="s">
        <v>8244</v>
      </c>
      <c r="I1687" s="9">
        <v>1490331623</v>
      </c>
      <c r="J1687" s="9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30"/>
        <v>102.86</v>
      </c>
      <c r="P1687" s="17">
        <f t="shared" si="131"/>
        <v>24</v>
      </c>
      <c r="Q1687" s="13" t="s">
        <v>8322</v>
      </c>
      <c r="R1687" t="s">
        <v>8344</v>
      </c>
      <c r="S1687" s="18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11" t="s">
        <v>1686</v>
      </c>
      <c r="C1688" s="3" t="s">
        <v>5795</v>
      </c>
      <c r="D1688" s="5">
        <v>5000</v>
      </c>
      <c r="E1688" s="7">
        <v>18</v>
      </c>
      <c r="F1688" t="s">
        <v>8220</v>
      </c>
      <c r="G1688" t="s">
        <v>8227</v>
      </c>
      <c r="H1688" t="s">
        <v>8249</v>
      </c>
      <c r="I1688" s="9">
        <v>1493320519</v>
      </c>
      <c r="J1688" s="9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30"/>
        <v>0.36</v>
      </c>
      <c r="P1688" s="17">
        <f t="shared" si="131"/>
        <v>18</v>
      </c>
      <c r="Q1688" s="13" t="s">
        <v>8322</v>
      </c>
      <c r="R1688" t="s">
        <v>8344</v>
      </c>
      <c r="S1688" s="18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11" t="s">
        <v>1687</v>
      </c>
      <c r="C1689" s="3" t="s">
        <v>5796</v>
      </c>
      <c r="D1689" s="5">
        <v>10000</v>
      </c>
      <c r="E1689" s="7">
        <v>3125</v>
      </c>
      <c r="F1689" t="s">
        <v>8220</v>
      </c>
      <c r="G1689" t="s">
        <v>8222</v>
      </c>
      <c r="H1689" t="s">
        <v>8244</v>
      </c>
      <c r="I1689" s="9">
        <v>1491855300</v>
      </c>
      <c r="J1689" s="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30"/>
        <v>31.25</v>
      </c>
      <c r="P1689" s="17">
        <f t="shared" si="131"/>
        <v>80.13</v>
      </c>
      <c r="Q1689" s="13" t="s">
        <v>8322</v>
      </c>
      <c r="R1689" t="s">
        <v>8344</v>
      </c>
      <c r="S1689" s="18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11" t="s">
        <v>1688</v>
      </c>
      <c r="C1690" s="3" t="s">
        <v>5797</v>
      </c>
      <c r="D1690" s="5">
        <v>4000</v>
      </c>
      <c r="E1690" s="7">
        <v>1772</v>
      </c>
      <c r="F1690" t="s">
        <v>8220</v>
      </c>
      <c r="G1690" t="s">
        <v>8222</v>
      </c>
      <c r="H1690" t="s">
        <v>8244</v>
      </c>
      <c r="I1690" s="9">
        <v>1491738594</v>
      </c>
      <c r="J1690" s="9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30"/>
        <v>44.3</v>
      </c>
      <c r="P1690" s="17">
        <f t="shared" si="131"/>
        <v>253.14</v>
      </c>
      <c r="Q1690" s="13" t="s">
        <v>8322</v>
      </c>
      <c r="R1690" t="s">
        <v>8344</v>
      </c>
      <c r="S1690" s="18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11" t="s">
        <v>1689</v>
      </c>
      <c r="C1691" s="3" t="s">
        <v>5798</v>
      </c>
      <c r="D1691" s="5">
        <v>2400</v>
      </c>
      <c r="E1691" s="7">
        <v>2400</v>
      </c>
      <c r="F1691" t="s">
        <v>8220</v>
      </c>
      <c r="G1691" t="s">
        <v>8222</v>
      </c>
      <c r="H1691" t="s">
        <v>8244</v>
      </c>
      <c r="I1691" s="9">
        <v>1489700230</v>
      </c>
      <c r="J1691" s="9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30"/>
        <v>100</v>
      </c>
      <c r="P1691" s="17">
        <f t="shared" si="131"/>
        <v>171.43</v>
      </c>
      <c r="Q1691" s="13" t="s">
        <v>8322</v>
      </c>
      <c r="R1691" t="s">
        <v>8344</v>
      </c>
      <c r="S1691" s="18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11" t="s">
        <v>1690</v>
      </c>
      <c r="C1692" s="3" t="s">
        <v>5799</v>
      </c>
      <c r="D1692" s="5">
        <v>2500</v>
      </c>
      <c r="E1692" s="7">
        <v>635</v>
      </c>
      <c r="F1692" t="s">
        <v>8220</v>
      </c>
      <c r="G1692" t="s">
        <v>8222</v>
      </c>
      <c r="H1692" t="s">
        <v>8244</v>
      </c>
      <c r="I1692" s="9">
        <v>1491470442</v>
      </c>
      <c r="J1692" s="9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30"/>
        <v>25.4</v>
      </c>
      <c r="P1692" s="17">
        <f t="shared" si="131"/>
        <v>57.73</v>
      </c>
      <c r="Q1692" s="13" t="s">
        <v>8322</v>
      </c>
      <c r="R1692" t="s">
        <v>8344</v>
      </c>
      <c r="S1692" s="18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11" t="s">
        <v>1691</v>
      </c>
      <c r="C1693" s="3" t="s">
        <v>5800</v>
      </c>
      <c r="D1693" s="5">
        <v>30000</v>
      </c>
      <c r="E1693" s="7">
        <v>10042</v>
      </c>
      <c r="F1693" t="s">
        <v>8220</v>
      </c>
      <c r="G1693" t="s">
        <v>8222</v>
      </c>
      <c r="H1693" t="s">
        <v>8244</v>
      </c>
      <c r="I1693" s="9">
        <v>1491181200</v>
      </c>
      <c r="J1693" s="9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30"/>
        <v>33.47</v>
      </c>
      <c r="P1693" s="17">
        <f t="shared" si="131"/>
        <v>264.26</v>
      </c>
      <c r="Q1693" s="13" t="s">
        <v>8322</v>
      </c>
      <c r="R1693" t="s">
        <v>8344</v>
      </c>
      <c r="S1693" s="18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11" t="s">
        <v>1692</v>
      </c>
      <c r="C1694" s="3" t="s">
        <v>5801</v>
      </c>
      <c r="D1694" s="5">
        <v>5000</v>
      </c>
      <c r="E1694" s="7">
        <v>2390</v>
      </c>
      <c r="F1694" t="s">
        <v>8220</v>
      </c>
      <c r="G1694" t="s">
        <v>8222</v>
      </c>
      <c r="H1694" t="s">
        <v>8244</v>
      </c>
      <c r="I1694" s="9">
        <v>1490572740</v>
      </c>
      <c r="J1694" s="9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30"/>
        <v>47.8</v>
      </c>
      <c r="P1694" s="17">
        <f t="shared" si="131"/>
        <v>159.33000000000001</v>
      </c>
      <c r="Q1694" s="13" t="s">
        <v>8322</v>
      </c>
      <c r="R1694" t="s">
        <v>8344</v>
      </c>
      <c r="S1694" s="18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11" t="s">
        <v>1693</v>
      </c>
      <c r="C1695" s="3" t="s">
        <v>5802</v>
      </c>
      <c r="D1695" s="5">
        <v>3000</v>
      </c>
      <c r="E1695" s="7">
        <v>280</v>
      </c>
      <c r="F1695" t="s">
        <v>8220</v>
      </c>
      <c r="G1695" t="s">
        <v>8223</v>
      </c>
      <c r="H1695" t="s">
        <v>8245</v>
      </c>
      <c r="I1695" s="9">
        <v>1491768000</v>
      </c>
      <c r="J1695" s="9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30"/>
        <v>9.33</v>
      </c>
      <c r="P1695" s="17">
        <f t="shared" si="131"/>
        <v>35</v>
      </c>
      <c r="Q1695" s="13" t="s">
        <v>8322</v>
      </c>
      <c r="R1695" t="s">
        <v>8344</v>
      </c>
      <c r="S1695" s="18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11" t="s">
        <v>1694</v>
      </c>
      <c r="C1696" s="3" t="s">
        <v>5803</v>
      </c>
      <c r="D1696" s="5">
        <v>10000</v>
      </c>
      <c r="E1696" s="7">
        <v>5</v>
      </c>
      <c r="F1696" t="s">
        <v>8220</v>
      </c>
      <c r="G1696" t="s">
        <v>8222</v>
      </c>
      <c r="H1696" t="s">
        <v>8244</v>
      </c>
      <c r="I1696" s="9">
        <v>1490589360</v>
      </c>
      <c r="J1696" s="9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30"/>
        <v>0.05</v>
      </c>
      <c r="P1696" s="17">
        <f t="shared" si="131"/>
        <v>5</v>
      </c>
      <c r="Q1696" s="13" t="s">
        <v>8322</v>
      </c>
      <c r="R1696" t="s">
        <v>8344</v>
      </c>
      <c r="S1696" s="18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11" t="s">
        <v>1695</v>
      </c>
      <c r="C1697" s="3" t="s">
        <v>5804</v>
      </c>
      <c r="D1697" s="5">
        <v>12000</v>
      </c>
      <c r="E1697" s="7">
        <v>1405</v>
      </c>
      <c r="F1697" t="s">
        <v>8220</v>
      </c>
      <c r="G1697" t="s">
        <v>8222</v>
      </c>
      <c r="H1697" t="s">
        <v>8244</v>
      </c>
      <c r="I1697" s="9">
        <v>1491786000</v>
      </c>
      <c r="J1697" s="9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30"/>
        <v>11.71</v>
      </c>
      <c r="P1697" s="17">
        <f t="shared" si="131"/>
        <v>61.09</v>
      </c>
      <c r="Q1697" s="13" t="s">
        <v>8322</v>
      </c>
      <c r="R1697" t="s">
        <v>8344</v>
      </c>
      <c r="S1697" s="18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11" t="s">
        <v>1696</v>
      </c>
      <c r="C1698" s="3" t="s">
        <v>5805</v>
      </c>
      <c r="D1698" s="5">
        <v>300000</v>
      </c>
      <c r="E1698" s="7">
        <v>0</v>
      </c>
      <c r="F1698" t="s">
        <v>8220</v>
      </c>
      <c r="G1698" t="s">
        <v>8222</v>
      </c>
      <c r="H1698" t="s">
        <v>8244</v>
      </c>
      <c r="I1698" s="9">
        <v>1491007211</v>
      </c>
      <c r="J1698" s="9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30"/>
        <v>0</v>
      </c>
      <c r="P1698" s="17" t="str">
        <f t="shared" si="131"/>
        <v>N/A</v>
      </c>
      <c r="Q1698" s="13" t="s">
        <v>8322</v>
      </c>
      <c r="R1698" t="s">
        <v>8344</v>
      </c>
      <c r="S1698" s="18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11" t="s">
        <v>1697</v>
      </c>
      <c r="C1699" s="3" t="s">
        <v>5806</v>
      </c>
      <c r="D1699" s="5">
        <v>12500</v>
      </c>
      <c r="E1699" s="7">
        <v>2526</v>
      </c>
      <c r="F1699" t="s">
        <v>8220</v>
      </c>
      <c r="G1699" t="s">
        <v>8222</v>
      </c>
      <c r="H1699" t="s">
        <v>8244</v>
      </c>
      <c r="I1699" s="9">
        <v>1491781648</v>
      </c>
      <c r="J1699" s="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30"/>
        <v>20.21</v>
      </c>
      <c r="P1699" s="17">
        <f t="shared" si="131"/>
        <v>114.82</v>
      </c>
      <c r="Q1699" s="13" t="s">
        <v>8322</v>
      </c>
      <c r="R1699" t="s">
        <v>8344</v>
      </c>
      <c r="S1699" s="18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11" t="s">
        <v>1698</v>
      </c>
      <c r="C1700" s="3" t="s">
        <v>5807</v>
      </c>
      <c r="D1700" s="5">
        <v>125000</v>
      </c>
      <c r="E1700" s="7">
        <v>0</v>
      </c>
      <c r="F1700" t="s">
        <v>8220</v>
      </c>
      <c r="G1700" t="s">
        <v>8222</v>
      </c>
      <c r="H1700" t="s">
        <v>8244</v>
      </c>
      <c r="I1700" s="9">
        <v>1490499180</v>
      </c>
      <c r="J1700" s="9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30"/>
        <v>0</v>
      </c>
      <c r="P1700" s="17" t="str">
        <f t="shared" si="131"/>
        <v>N/A</v>
      </c>
      <c r="Q1700" s="13" t="s">
        <v>8322</v>
      </c>
      <c r="R1700" t="s">
        <v>8344</v>
      </c>
      <c r="S1700" s="18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11" t="s">
        <v>1699</v>
      </c>
      <c r="C1701" s="3" t="s">
        <v>5808</v>
      </c>
      <c r="D1701" s="5">
        <v>5105</v>
      </c>
      <c r="E1701" s="7">
        <v>216</v>
      </c>
      <c r="F1701" t="s">
        <v>8220</v>
      </c>
      <c r="G1701" t="s">
        <v>8222</v>
      </c>
      <c r="H1701" t="s">
        <v>8244</v>
      </c>
      <c r="I1701" s="9">
        <v>1491943445</v>
      </c>
      <c r="J1701" s="9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30"/>
        <v>4.2300000000000004</v>
      </c>
      <c r="P1701" s="17">
        <f t="shared" si="131"/>
        <v>54</v>
      </c>
      <c r="Q1701" s="13" t="s">
        <v>8322</v>
      </c>
      <c r="R1701" t="s">
        <v>8344</v>
      </c>
      <c r="S1701" s="18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11" t="s">
        <v>1700</v>
      </c>
      <c r="C1702" s="3" t="s">
        <v>5809</v>
      </c>
      <c r="D1702" s="5">
        <v>20000</v>
      </c>
      <c r="E1702" s="7">
        <v>5212</v>
      </c>
      <c r="F1702" t="s">
        <v>8220</v>
      </c>
      <c r="G1702" t="s">
        <v>8222</v>
      </c>
      <c r="H1702" t="s">
        <v>8244</v>
      </c>
      <c r="I1702" s="9">
        <v>1491019200</v>
      </c>
      <c r="J1702" s="9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30"/>
        <v>26.06</v>
      </c>
      <c r="P1702" s="17">
        <f t="shared" si="131"/>
        <v>65.97</v>
      </c>
      <c r="Q1702" s="13" t="s">
        <v>8322</v>
      </c>
      <c r="R1702" t="s">
        <v>8344</v>
      </c>
      <c r="S1702" s="18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11" t="s">
        <v>1701</v>
      </c>
      <c r="C1703" s="3" t="s">
        <v>5810</v>
      </c>
      <c r="D1703" s="5">
        <v>5050</v>
      </c>
      <c r="E1703" s="7">
        <v>10</v>
      </c>
      <c r="F1703" t="s">
        <v>8219</v>
      </c>
      <c r="G1703" t="s">
        <v>8222</v>
      </c>
      <c r="H1703" t="s">
        <v>8244</v>
      </c>
      <c r="I1703" s="9">
        <v>1421337405</v>
      </c>
      <c r="J1703" s="9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30"/>
        <v>0.2</v>
      </c>
      <c r="P1703" s="17">
        <f t="shared" si="131"/>
        <v>5</v>
      </c>
      <c r="Q1703" s="13" t="s">
        <v>8322</v>
      </c>
      <c r="R1703" t="s">
        <v>8344</v>
      </c>
      <c r="S1703" s="18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11" t="s">
        <v>1702</v>
      </c>
      <c r="C1704" s="3" t="s">
        <v>5811</v>
      </c>
      <c r="D1704" s="5">
        <v>16500</v>
      </c>
      <c r="E1704" s="7">
        <v>1</v>
      </c>
      <c r="F1704" t="s">
        <v>8219</v>
      </c>
      <c r="G1704" t="s">
        <v>8222</v>
      </c>
      <c r="H1704" t="s">
        <v>8244</v>
      </c>
      <c r="I1704" s="9">
        <v>1427745150</v>
      </c>
      <c r="J1704" s="9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30"/>
        <v>0.01</v>
      </c>
      <c r="P1704" s="17">
        <f t="shared" si="131"/>
        <v>1</v>
      </c>
      <c r="Q1704" s="13" t="s">
        <v>8322</v>
      </c>
      <c r="R1704" t="s">
        <v>8344</v>
      </c>
      <c r="S1704" s="18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11" t="s">
        <v>1703</v>
      </c>
      <c r="C1705" s="3" t="s">
        <v>5812</v>
      </c>
      <c r="D1705" s="5">
        <v>5000</v>
      </c>
      <c r="E1705" s="7">
        <v>51</v>
      </c>
      <c r="F1705" t="s">
        <v>8219</v>
      </c>
      <c r="G1705" t="s">
        <v>8222</v>
      </c>
      <c r="H1705" t="s">
        <v>8244</v>
      </c>
      <c r="I1705" s="9">
        <v>1441003537</v>
      </c>
      <c r="J1705" s="9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30"/>
        <v>1.02</v>
      </c>
      <c r="P1705" s="17">
        <f t="shared" si="131"/>
        <v>25.5</v>
      </c>
      <c r="Q1705" s="13" t="s">
        <v>8322</v>
      </c>
      <c r="R1705" t="s">
        <v>8344</v>
      </c>
      <c r="S1705" s="18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11" t="s">
        <v>1704</v>
      </c>
      <c r="C1706" s="3" t="s">
        <v>5813</v>
      </c>
      <c r="D1706" s="5">
        <v>2000</v>
      </c>
      <c r="E1706" s="7">
        <v>1302</v>
      </c>
      <c r="F1706" t="s">
        <v>8219</v>
      </c>
      <c r="G1706" t="s">
        <v>8222</v>
      </c>
      <c r="H1706" t="s">
        <v>8244</v>
      </c>
      <c r="I1706" s="9">
        <v>1424056873</v>
      </c>
      <c r="J1706" s="9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30"/>
        <v>65.099999999999994</v>
      </c>
      <c r="P1706" s="17">
        <f t="shared" si="131"/>
        <v>118.36</v>
      </c>
      <c r="Q1706" s="13" t="s">
        <v>8322</v>
      </c>
      <c r="R1706" t="s">
        <v>8344</v>
      </c>
      <c r="S1706" s="18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11" t="s">
        <v>1705</v>
      </c>
      <c r="C1707" s="3" t="s">
        <v>5814</v>
      </c>
      <c r="D1707" s="5">
        <v>2000</v>
      </c>
      <c r="E1707" s="7">
        <v>0</v>
      </c>
      <c r="F1707" t="s">
        <v>8219</v>
      </c>
      <c r="G1707" t="s">
        <v>8222</v>
      </c>
      <c r="H1707" t="s">
        <v>8244</v>
      </c>
      <c r="I1707" s="9">
        <v>1441814400</v>
      </c>
      <c r="J1707" s="9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30"/>
        <v>0</v>
      </c>
      <c r="P1707" s="17" t="str">
        <f t="shared" si="131"/>
        <v>N/A</v>
      </c>
      <c r="Q1707" s="13" t="s">
        <v>8322</v>
      </c>
      <c r="R1707" t="s">
        <v>8344</v>
      </c>
      <c r="S1707" s="18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11" t="s">
        <v>1706</v>
      </c>
      <c r="C1708" s="3" t="s">
        <v>5815</v>
      </c>
      <c r="D1708" s="5">
        <v>5500</v>
      </c>
      <c r="E1708" s="7">
        <v>0</v>
      </c>
      <c r="F1708" t="s">
        <v>8219</v>
      </c>
      <c r="G1708" t="s">
        <v>8234</v>
      </c>
      <c r="H1708" t="s">
        <v>8247</v>
      </c>
      <c r="I1708" s="9">
        <v>1440314472</v>
      </c>
      <c r="J1708" s="9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30"/>
        <v>0</v>
      </c>
      <c r="P1708" s="17" t="str">
        <f t="shared" si="131"/>
        <v>N/A</v>
      </c>
      <c r="Q1708" s="13" t="s">
        <v>8322</v>
      </c>
      <c r="R1708" t="s">
        <v>8344</v>
      </c>
      <c r="S1708" s="18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11" t="s">
        <v>1707</v>
      </c>
      <c r="C1709" s="3" t="s">
        <v>5816</v>
      </c>
      <c r="D1709" s="5">
        <v>5000</v>
      </c>
      <c r="E1709" s="7">
        <v>487</v>
      </c>
      <c r="F1709" t="s">
        <v>8219</v>
      </c>
      <c r="G1709" t="s">
        <v>8222</v>
      </c>
      <c r="H1709" t="s">
        <v>8244</v>
      </c>
      <c r="I1709" s="9">
        <v>1459181895</v>
      </c>
      <c r="J1709" s="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30"/>
        <v>9.74</v>
      </c>
      <c r="P1709" s="17">
        <f t="shared" si="131"/>
        <v>54.11</v>
      </c>
      <c r="Q1709" s="13" t="s">
        <v>8322</v>
      </c>
      <c r="R1709" t="s">
        <v>8344</v>
      </c>
      <c r="S1709" s="18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11" t="s">
        <v>1708</v>
      </c>
      <c r="C1710" s="3" t="s">
        <v>5817</v>
      </c>
      <c r="D1710" s="5">
        <v>7000</v>
      </c>
      <c r="E1710" s="7">
        <v>0</v>
      </c>
      <c r="F1710" t="s">
        <v>8219</v>
      </c>
      <c r="G1710" t="s">
        <v>8222</v>
      </c>
      <c r="H1710" t="s">
        <v>8244</v>
      </c>
      <c r="I1710" s="9">
        <v>1462135706</v>
      </c>
      <c r="J1710" s="9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30"/>
        <v>0</v>
      </c>
      <c r="P1710" s="17" t="str">
        <f t="shared" si="131"/>
        <v>N/A</v>
      </c>
      <c r="Q1710" s="13" t="s">
        <v>8322</v>
      </c>
      <c r="R1710" t="s">
        <v>8344</v>
      </c>
      <c r="S1710" s="18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11" t="s">
        <v>1709</v>
      </c>
      <c r="C1711" s="3" t="s">
        <v>5818</v>
      </c>
      <c r="D1711" s="5">
        <v>1750</v>
      </c>
      <c r="E1711" s="7">
        <v>85</v>
      </c>
      <c r="F1711" t="s">
        <v>8219</v>
      </c>
      <c r="G1711" t="s">
        <v>8222</v>
      </c>
      <c r="H1711" t="s">
        <v>8244</v>
      </c>
      <c r="I1711" s="9">
        <v>1409513940</v>
      </c>
      <c r="J1711" s="9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30"/>
        <v>4.8600000000000003</v>
      </c>
      <c r="P1711" s="17">
        <f t="shared" si="131"/>
        <v>21.25</v>
      </c>
      <c r="Q1711" s="13" t="s">
        <v>8322</v>
      </c>
      <c r="R1711" t="s">
        <v>8344</v>
      </c>
      <c r="S1711" s="18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11" t="s">
        <v>1710</v>
      </c>
      <c r="C1712" s="3" t="s">
        <v>5819</v>
      </c>
      <c r="D1712" s="5">
        <v>5000</v>
      </c>
      <c r="E1712" s="7">
        <v>34</v>
      </c>
      <c r="F1712" t="s">
        <v>8219</v>
      </c>
      <c r="G1712" t="s">
        <v>8234</v>
      </c>
      <c r="H1712" t="s">
        <v>8247</v>
      </c>
      <c r="I1712" s="9">
        <v>1453122000</v>
      </c>
      <c r="J1712" s="9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30"/>
        <v>0.68</v>
      </c>
      <c r="P1712" s="17">
        <f t="shared" si="131"/>
        <v>34</v>
      </c>
      <c r="Q1712" s="13" t="s">
        <v>8322</v>
      </c>
      <c r="R1712" t="s">
        <v>8344</v>
      </c>
      <c r="S1712" s="18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11" t="s">
        <v>1711</v>
      </c>
      <c r="C1713" s="3" t="s">
        <v>5820</v>
      </c>
      <c r="D1713" s="5">
        <v>10000</v>
      </c>
      <c r="E1713" s="7">
        <v>1050</v>
      </c>
      <c r="F1713" t="s">
        <v>8219</v>
      </c>
      <c r="G1713" t="s">
        <v>8222</v>
      </c>
      <c r="H1713" t="s">
        <v>8244</v>
      </c>
      <c r="I1713" s="9">
        <v>1409585434</v>
      </c>
      <c r="J1713" s="9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30"/>
        <v>10.5</v>
      </c>
      <c r="P1713" s="17">
        <f t="shared" si="131"/>
        <v>525</v>
      </c>
      <c r="Q1713" s="13" t="s">
        <v>8322</v>
      </c>
      <c r="R1713" t="s">
        <v>8344</v>
      </c>
      <c r="S1713" s="18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11" t="s">
        <v>1712</v>
      </c>
      <c r="C1714" s="3" t="s">
        <v>5821</v>
      </c>
      <c r="D1714" s="5">
        <v>5000</v>
      </c>
      <c r="E1714" s="7">
        <v>0</v>
      </c>
      <c r="F1714" t="s">
        <v>8219</v>
      </c>
      <c r="G1714" t="s">
        <v>8222</v>
      </c>
      <c r="H1714" t="s">
        <v>8244</v>
      </c>
      <c r="I1714" s="9">
        <v>1435701353</v>
      </c>
      <c r="J1714" s="9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30"/>
        <v>0</v>
      </c>
      <c r="P1714" s="17" t="str">
        <f t="shared" si="131"/>
        <v>N/A</v>
      </c>
      <c r="Q1714" s="13" t="s">
        <v>8322</v>
      </c>
      <c r="R1714" t="s">
        <v>8344</v>
      </c>
      <c r="S1714" s="18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11" t="s">
        <v>1713</v>
      </c>
      <c r="C1715" s="3" t="s">
        <v>5822</v>
      </c>
      <c r="D1715" s="5">
        <v>3000</v>
      </c>
      <c r="E1715" s="7">
        <v>50</v>
      </c>
      <c r="F1715" t="s">
        <v>8219</v>
      </c>
      <c r="G1715" t="s">
        <v>8222</v>
      </c>
      <c r="H1715" t="s">
        <v>8244</v>
      </c>
      <c r="I1715" s="9">
        <v>1412536412</v>
      </c>
      <c r="J1715" s="9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30"/>
        <v>1.67</v>
      </c>
      <c r="P1715" s="17">
        <f t="shared" si="131"/>
        <v>50</v>
      </c>
      <c r="Q1715" s="13" t="s">
        <v>8322</v>
      </c>
      <c r="R1715" t="s">
        <v>8344</v>
      </c>
      <c r="S1715" s="18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11" t="s">
        <v>1714</v>
      </c>
      <c r="C1716" s="3" t="s">
        <v>5823</v>
      </c>
      <c r="D1716" s="5">
        <v>25000</v>
      </c>
      <c r="E1716" s="7">
        <v>1967</v>
      </c>
      <c r="F1716" t="s">
        <v>8219</v>
      </c>
      <c r="G1716" t="s">
        <v>8222</v>
      </c>
      <c r="H1716" t="s">
        <v>8244</v>
      </c>
      <c r="I1716" s="9">
        <v>1430517761</v>
      </c>
      <c r="J1716" s="9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30"/>
        <v>7.87</v>
      </c>
      <c r="P1716" s="17">
        <f t="shared" si="131"/>
        <v>115.71</v>
      </c>
      <c r="Q1716" s="13" t="s">
        <v>8322</v>
      </c>
      <c r="R1716" t="s">
        <v>8344</v>
      </c>
      <c r="S1716" s="18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11" t="s">
        <v>1715</v>
      </c>
      <c r="C1717" s="3" t="s">
        <v>5824</v>
      </c>
      <c r="D1717" s="5">
        <v>5000</v>
      </c>
      <c r="E1717" s="7">
        <v>11</v>
      </c>
      <c r="F1717" t="s">
        <v>8219</v>
      </c>
      <c r="G1717" t="s">
        <v>8222</v>
      </c>
      <c r="H1717" t="s">
        <v>8244</v>
      </c>
      <c r="I1717" s="9">
        <v>1427772120</v>
      </c>
      <c r="J1717" s="9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30"/>
        <v>0.22</v>
      </c>
      <c r="P1717" s="17">
        <f t="shared" si="131"/>
        <v>5.5</v>
      </c>
      <c r="Q1717" s="13" t="s">
        <v>8322</v>
      </c>
      <c r="R1717" t="s">
        <v>8344</v>
      </c>
      <c r="S1717" s="18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11" t="s">
        <v>1716</v>
      </c>
      <c r="C1718" s="3" t="s">
        <v>5825</v>
      </c>
      <c r="D1718" s="5">
        <v>2000</v>
      </c>
      <c r="E1718" s="7">
        <v>150</v>
      </c>
      <c r="F1718" t="s">
        <v>8219</v>
      </c>
      <c r="G1718" t="s">
        <v>8222</v>
      </c>
      <c r="H1718" t="s">
        <v>8244</v>
      </c>
      <c r="I1718" s="9">
        <v>1481295099</v>
      </c>
      <c r="J1718" s="9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30"/>
        <v>7.5</v>
      </c>
      <c r="P1718" s="17">
        <f t="shared" si="131"/>
        <v>50</v>
      </c>
      <c r="Q1718" s="13" t="s">
        <v>8322</v>
      </c>
      <c r="R1718" t="s">
        <v>8344</v>
      </c>
      <c r="S1718" s="18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11" t="s">
        <v>1717</v>
      </c>
      <c r="C1719" s="3" t="s">
        <v>5826</v>
      </c>
      <c r="D1719" s="5">
        <v>3265</v>
      </c>
      <c r="E1719" s="7">
        <v>1395</v>
      </c>
      <c r="F1719" t="s">
        <v>8219</v>
      </c>
      <c r="G1719" t="s">
        <v>8222</v>
      </c>
      <c r="H1719" t="s">
        <v>8244</v>
      </c>
      <c r="I1719" s="9">
        <v>1461211200</v>
      </c>
      <c r="J1719" s="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30"/>
        <v>42.73</v>
      </c>
      <c r="P1719" s="17">
        <f t="shared" si="131"/>
        <v>34.020000000000003</v>
      </c>
      <c r="Q1719" s="13" t="s">
        <v>8322</v>
      </c>
      <c r="R1719" t="s">
        <v>8344</v>
      </c>
      <c r="S1719" s="18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11" t="s">
        <v>1718</v>
      </c>
      <c r="C1720" s="3" t="s">
        <v>5827</v>
      </c>
      <c r="D1720" s="5">
        <v>35000</v>
      </c>
      <c r="E1720" s="7">
        <v>75</v>
      </c>
      <c r="F1720" t="s">
        <v>8219</v>
      </c>
      <c r="G1720" t="s">
        <v>8222</v>
      </c>
      <c r="H1720" t="s">
        <v>8244</v>
      </c>
      <c r="I1720" s="9">
        <v>1463201940</v>
      </c>
      <c r="J1720" s="9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30"/>
        <v>0.21</v>
      </c>
      <c r="P1720" s="17">
        <f t="shared" si="131"/>
        <v>37.5</v>
      </c>
      <c r="Q1720" s="13" t="s">
        <v>8322</v>
      </c>
      <c r="R1720" t="s">
        <v>8344</v>
      </c>
      <c r="S1720" s="18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11" t="s">
        <v>1719</v>
      </c>
      <c r="C1721" s="3" t="s">
        <v>5828</v>
      </c>
      <c r="D1721" s="5">
        <v>4000</v>
      </c>
      <c r="E1721" s="7">
        <v>35</v>
      </c>
      <c r="F1721" t="s">
        <v>8219</v>
      </c>
      <c r="G1721" t="s">
        <v>8222</v>
      </c>
      <c r="H1721" t="s">
        <v>8244</v>
      </c>
      <c r="I1721" s="9">
        <v>1410958191</v>
      </c>
      <c r="J1721" s="9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30"/>
        <v>0.88</v>
      </c>
      <c r="P1721" s="17">
        <f t="shared" si="131"/>
        <v>11.67</v>
      </c>
      <c r="Q1721" s="13" t="s">
        <v>8322</v>
      </c>
      <c r="R1721" t="s">
        <v>8344</v>
      </c>
      <c r="S1721" s="18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11" t="s">
        <v>1720</v>
      </c>
      <c r="C1722" s="3" t="s">
        <v>5829</v>
      </c>
      <c r="D1722" s="5">
        <v>4000</v>
      </c>
      <c r="E1722" s="7">
        <v>225</v>
      </c>
      <c r="F1722" t="s">
        <v>8219</v>
      </c>
      <c r="G1722" t="s">
        <v>8222</v>
      </c>
      <c r="H1722" t="s">
        <v>8244</v>
      </c>
      <c r="I1722" s="9">
        <v>1415562471</v>
      </c>
      <c r="J1722" s="9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30"/>
        <v>5.63</v>
      </c>
      <c r="P1722" s="17">
        <f t="shared" si="131"/>
        <v>28.13</v>
      </c>
      <c r="Q1722" s="13" t="s">
        <v>8322</v>
      </c>
      <c r="R1722" t="s">
        <v>8344</v>
      </c>
      <c r="S1722" s="18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11" t="s">
        <v>1721</v>
      </c>
      <c r="C1723" s="3" t="s">
        <v>5830</v>
      </c>
      <c r="D1723" s="5">
        <v>5000</v>
      </c>
      <c r="E1723" s="7">
        <v>0</v>
      </c>
      <c r="F1723" t="s">
        <v>8219</v>
      </c>
      <c r="G1723" t="s">
        <v>8222</v>
      </c>
      <c r="H1723" t="s">
        <v>8244</v>
      </c>
      <c r="I1723" s="9">
        <v>1449831863</v>
      </c>
      <c r="J1723" s="9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30"/>
        <v>0</v>
      </c>
      <c r="P1723" s="17" t="str">
        <f t="shared" si="131"/>
        <v>N/A</v>
      </c>
      <c r="Q1723" s="13" t="s">
        <v>8322</v>
      </c>
      <c r="R1723" t="s">
        <v>8344</v>
      </c>
      <c r="S1723" s="18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11" t="s">
        <v>1722</v>
      </c>
      <c r="C1724" s="3" t="s">
        <v>5831</v>
      </c>
      <c r="D1724" s="5">
        <v>2880</v>
      </c>
      <c r="E1724" s="7">
        <v>1</v>
      </c>
      <c r="F1724" t="s">
        <v>8219</v>
      </c>
      <c r="G1724" t="s">
        <v>8222</v>
      </c>
      <c r="H1724" t="s">
        <v>8244</v>
      </c>
      <c r="I1724" s="9">
        <v>1459642200</v>
      </c>
      <c r="J1724" s="9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30"/>
        <v>0.03</v>
      </c>
      <c r="P1724" s="17">
        <f t="shared" si="131"/>
        <v>1</v>
      </c>
      <c r="Q1724" s="13" t="s">
        <v>8322</v>
      </c>
      <c r="R1724" t="s">
        <v>8344</v>
      </c>
      <c r="S1724" s="18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11" t="s">
        <v>1723</v>
      </c>
      <c r="C1725" s="3" t="s">
        <v>5832</v>
      </c>
      <c r="D1725" s="5">
        <v>10000</v>
      </c>
      <c r="E1725" s="7">
        <v>650</v>
      </c>
      <c r="F1725" t="s">
        <v>8219</v>
      </c>
      <c r="G1725" t="s">
        <v>8222</v>
      </c>
      <c r="H1725" t="s">
        <v>8244</v>
      </c>
      <c r="I1725" s="9">
        <v>1435730400</v>
      </c>
      <c r="J1725" s="9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30"/>
        <v>6.5</v>
      </c>
      <c r="P1725" s="17">
        <f t="shared" si="131"/>
        <v>216.67</v>
      </c>
      <c r="Q1725" s="13" t="s">
        <v>8322</v>
      </c>
      <c r="R1725" t="s">
        <v>8344</v>
      </c>
      <c r="S1725" s="18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11" t="s">
        <v>1724</v>
      </c>
      <c r="C1726" s="3" t="s">
        <v>5833</v>
      </c>
      <c r="D1726" s="5">
        <v>6000</v>
      </c>
      <c r="E1726" s="7">
        <v>35</v>
      </c>
      <c r="F1726" t="s">
        <v>8219</v>
      </c>
      <c r="G1726" t="s">
        <v>8222</v>
      </c>
      <c r="H1726" t="s">
        <v>8244</v>
      </c>
      <c r="I1726" s="9">
        <v>1414707762</v>
      </c>
      <c r="J1726" s="9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30"/>
        <v>0.57999999999999996</v>
      </c>
      <c r="P1726" s="17">
        <f t="shared" si="131"/>
        <v>8.75</v>
      </c>
      <c r="Q1726" s="13" t="s">
        <v>8322</v>
      </c>
      <c r="R1726" t="s">
        <v>8344</v>
      </c>
      <c r="S1726" s="18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11" t="s">
        <v>1725</v>
      </c>
      <c r="C1727" s="3" t="s">
        <v>5834</v>
      </c>
      <c r="D1727" s="5">
        <v>5500</v>
      </c>
      <c r="E1727" s="7">
        <v>560</v>
      </c>
      <c r="F1727" t="s">
        <v>8219</v>
      </c>
      <c r="G1727" t="s">
        <v>8222</v>
      </c>
      <c r="H1727" t="s">
        <v>8244</v>
      </c>
      <c r="I1727" s="9">
        <v>1408922049</v>
      </c>
      <c r="J1727" s="9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30"/>
        <v>10.18</v>
      </c>
      <c r="P1727" s="17">
        <f t="shared" si="131"/>
        <v>62.22</v>
      </c>
      <c r="Q1727" s="13" t="s">
        <v>8322</v>
      </c>
      <c r="R1727" t="s">
        <v>8344</v>
      </c>
      <c r="S1727" s="18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11" t="s">
        <v>1726</v>
      </c>
      <c r="C1728" s="3" t="s">
        <v>5835</v>
      </c>
      <c r="D1728" s="5">
        <v>6500</v>
      </c>
      <c r="E1728" s="7">
        <v>2196</v>
      </c>
      <c r="F1728" t="s">
        <v>8219</v>
      </c>
      <c r="G1728" t="s">
        <v>8222</v>
      </c>
      <c r="H1728" t="s">
        <v>8244</v>
      </c>
      <c r="I1728" s="9">
        <v>1403906664</v>
      </c>
      <c r="J1728" s="9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30"/>
        <v>33.78</v>
      </c>
      <c r="P1728" s="17">
        <f t="shared" si="131"/>
        <v>137.25</v>
      </c>
      <c r="Q1728" s="13" t="s">
        <v>8322</v>
      </c>
      <c r="R1728" t="s">
        <v>8344</v>
      </c>
      <c r="S1728" s="18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11" t="s">
        <v>1727</v>
      </c>
      <c r="C1729" s="3" t="s">
        <v>5836</v>
      </c>
      <c r="D1729" s="5">
        <v>3000</v>
      </c>
      <c r="E1729" s="7">
        <v>1</v>
      </c>
      <c r="F1729" t="s">
        <v>8219</v>
      </c>
      <c r="G1729" t="s">
        <v>8223</v>
      </c>
      <c r="H1729" t="s">
        <v>8245</v>
      </c>
      <c r="I1729" s="9">
        <v>1428231600</v>
      </c>
      <c r="J1729" s="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30"/>
        <v>0.03</v>
      </c>
      <c r="P1729" s="17">
        <f t="shared" si="131"/>
        <v>1</v>
      </c>
      <c r="Q1729" s="13" t="s">
        <v>8322</v>
      </c>
      <c r="R1729" t="s">
        <v>8344</v>
      </c>
      <c r="S1729" s="18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11" t="s">
        <v>1728</v>
      </c>
      <c r="C1730" s="3" t="s">
        <v>5837</v>
      </c>
      <c r="D1730" s="5">
        <v>1250</v>
      </c>
      <c r="E1730" s="7">
        <v>855</v>
      </c>
      <c r="F1730" t="s">
        <v>8219</v>
      </c>
      <c r="G1730" t="s">
        <v>8222</v>
      </c>
      <c r="H1730" t="s">
        <v>8244</v>
      </c>
      <c r="I1730" s="9">
        <v>1445439674</v>
      </c>
      <c r="J1730" s="9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si="130"/>
        <v>68.400000000000006</v>
      </c>
      <c r="P1730" s="17">
        <f t="shared" si="131"/>
        <v>122.14</v>
      </c>
      <c r="Q1730" s="13" t="s">
        <v>8322</v>
      </c>
      <c r="R1730" t="s">
        <v>8344</v>
      </c>
      <c r="S1730" s="18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11" t="s">
        <v>1729</v>
      </c>
      <c r="C1731" s="3" t="s">
        <v>5838</v>
      </c>
      <c r="D1731" s="5">
        <v>10000</v>
      </c>
      <c r="E1731" s="7">
        <v>0</v>
      </c>
      <c r="F1731" t="s">
        <v>8219</v>
      </c>
      <c r="G1731" t="s">
        <v>8222</v>
      </c>
      <c r="H1731" t="s">
        <v>8244</v>
      </c>
      <c r="I1731" s="9">
        <v>1465521306</v>
      </c>
      <c r="J1731" s="9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ref="O1731:O1794" si="135">IFERROR(ROUND(E1731/D1731*100,2),0)</f>
        <v>0</v>
      </c>
      <c r="P1731" s="17" t="str">
        <f t="shared" ref="P1731:P1794" si="136">IFERROR(ROUND(E1731/L1731,2),"N/A")</f>
        <v>N/A</v>
      </c>
      <c r="Q1731" s="13" t="s">
        <v>8322</v>
      </c>
      <c r="R1731" t="s">
        <v>8344</v>
      </c>
      <c r="S1731" s="18">
        <f t="shared" ref="S1731:S1794" si="137">(((J1731/60)/60)/24)+DATE(1970,1,1)</f>
        <v>42471.052152777775</v>
      </c>
      <c r="T1731" s="1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11" t="s">
        <v>1730</v>
      </c>
      <c r="C1732" s="3" t="s">
        <v>5839</v>
      </c>
      <c r="D1732" s="5">
        <v>3000</v>
      </c>
      <c r="E1732" s="7">
        <v>0</v>
      </c>
      <c r="F1732" t="s">
        <v>8219</v>
      </c>
      <c r="G1732" t="s">
        <v>8222</v>
      </c>
      <c r="H1732" t="s">
        <v>8244</v>
      </c>
      <c r="I1732" s="9">
        <v>1445738783</v>
      </c>
      <c r="J1732" s="9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35"/>
        <v>0</v>
      </c>
      <c r="P1732" s="17" t="str">
        <f t="shared" si="136"/>
        <v>N/A</v>
      </c>
      <c r="Q1732" s="13" t="s">
        <v>8322</v>
      </c>
      <c r="R1732" t="s">
        <v>8344</v>
      </c>
      <c r="S1732" s="18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11" t="s">
        <v>1731</v>
      </c>
      <c r="C1733" s="3" t="s">
        <v>5840</v>
      </c>
      <c r="D1733" s="5">
        <v>1000</v>
      </c>
      <c r="E1733" s="7">
        <v>0</v>
      </c>
      <c r="F1733" t="s">
        <v>8219</v>
      </c>
      <c r="G1733" t="s">
        <v>8222</v>
      </c>
      <c r="H1733" t="s">
        <v>8244</v>
      </c>
      <c r="I1733" s="9">
        <v>1434034800</v>
      </c>
      <c r="J1733" s="9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35"/>
        <v>0</v>
      </c>
      <c r="P1733" s="17" t="str">
        <f t="shared" si="136"/>
        <v>N/A</v>
      </c>
      <c r="Q1733" s="13" t="s">
        <v>8322</v>
      </c>
      <c r="R1733" t="s">
        <v>8344</v>
      </c>
      <c r="S1733" s="18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11" t="s">
        <v>1732</v>
      </c>
      <c r="C1734" s="3" t="s">
        <v>5841</v>
      </c>
      <c r="D1734" s="5">
        <v>4000</v>
      </c>
      <c r="E1734" s="7">
        <v>0</v>
      </c>
      <c r="F1734" t="s">
        <v>8219</v>
      </c>
      <c r="G1734" t="s">
        <v>8222</v>
      </c>
      <c r="H1734" t="s">
        <v>8244</v>
      </c>
      <c r="I1734" s="9">
        <v>1452920400</v>
      </c>
      <c r="J1734" s="9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35"/>
        <v>0</v>
      </c>
      <c r="P1734" s="17" t="str">
        <f t="shared" si="136"/>
        <v>N/A</v>
      </c>
      <c r="Q1734" s="13" t="s">
        <v>8322</v>
      </c>
      <c r="R1734" t="s">
        <v>8344</v>
      </c>
      <c r="S1734" s="18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11" t="s">
        <v>1733</v>
      </c>
      <c r="C1735" s="3" t="s">
        <v>5842</v>
      </c>
      <c r="D1735" s="5">
        <v>10000</v>
      </c>
      <c r="E1735" s="7">
        <v>0</v>
      </c>
      <c r="F1735" t="s">
        <v>8219</v>
      </c>
      <c r="G1735" t="s">
        <v>8222</v>
      </c>
      <c r="H1735" t="s">
        <v>8244</v>
      </c>
      <c r="I1735" s="9">
        <v>1473802200</v>
      </c>
      <c r="J1735" s="9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35"/>
        <v>0</v>
      </c>
      <c r="P1735" s="17" t="str">
        <f t="shared" si="136"/>
        <v>N/A</v>
      </c>
      <c r="Q1735" s="13" t="s">
        <v>8322</v>
      </c>
      <c r="R1735" t="s">
        <v>8344</v>
      </c>
      <c r="S1735" s="18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11" t="s">
        <v>1734</v>
      </c>
      <c r="C1736" s="3" t="s">
        <v>5843</v>
      </c>
      <c r="D1736" s="5">
        <v>4500</v>
      </c>
      <c r="E1736" s="7">
        <v>1</v>
      </c>
      <c r="F1736" t="s">
        <v>8219</v>
      </c>
      <c r="G1736" t="s">
        <v>8222</v>
      </c>
      <c r="H1736" t="s">
        <v>8244</v>
      </c>
      <c r="I1736" s="9">
        <v>1431046356</v>
      </c>
      <c r="J1736" s="9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35"/>
        <v>0.02</v>
      </c>
      <c r="P1736" s="17">
        <f t="shared" si="136"/>
        <v>1</v>
      </c>
      <c r="Q1736" s="13" t="s">
        <v>8322</v>
      </c>
      <c r="R1736" t="s">
        <v>8344</v>
      </c>
      <c r="S1736" s="18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11" t="s">
        <v>1735</v>
      </c>
      <c r="C1737" s="3" t="s">
        <v>5844</v>
      </c>
      <c r="D1737" s="5">
        <v>1000</v>
      </c>
      <c r="E1737" s="7">
        <v>110</v>
      </c>
      <c r="F1737" t="s">
        <v>8219</v>
      </c>
      <c r="G1737" t="s">
        <v>8222</v>
      </c>
      <c r="H1737" t="s">
        <v>8244</v>
      </c>
      <c r="I1737" s="9">
        <v>1470598345</v>
      </c>
      <c r="J1737" s="9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35"/>
        <v>11</v>
      </c>
      <c r="P1737" s="17">
        <f t="shared" si="136"/>
        <v>55</v>
      </c>
      <c r="Q1737" s="13" t="s">
        <v>8322</v>
      </c>
      <c r="R1737" t="s">
        <v>8344</v>
      </c>
      <c r="S1737" s="18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11" t="s">
        <v>1736</v>
      </c>
      <c r="C1738" s="3" t="s">
        <v>5845</v>
      </c>
      <c r="D1738" s="5">
        <v>3000</v>
      </c>
      <c r="E1738" s="7">
        <v>22</v>
      </c>
      <c r="F1738" t="s">
        <v>8219</v>
      </c>
      <c r="G1738" t="s">
        <v>8222</v>
      </c>
      <c r="H1738" t="s">
        <v>8244</v>
      </c>
      <c r="I1738" s="9">
        <v>1447018833</v>
      </c>
      <c r="J1738" s="9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35"/>
        <v>0.73</v>
      </c>
      <c r="P1738" s="17">
        <f t="shared" si="136"/>
        <v>22</v>
      </c>
      <c r="Q1738" s="13" t="s">
        <v>8322</v>
      </c>
      <c r="R1738" t="s">
        <v>8344</v>
      </c>
      <c r="S1738" s="18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11" t="s">
        <v>1737</v>
      </c>
      <c r="C1739" s="3" t="s">
        <v>5846</v>
      </c>
      <c r="D1739" s="5">
        <v>4000</v>
      </c>
      <c r="E1739" s="7">
        <v>850</v>
      </c>
      <c r="F1739" t="s">
        <v>8219</v>
      </c>
      <c r="G1739" t="s">
        <v>8222</v>
      </c>
      <c r="H1739" t="s">
        <v>8244</v>
      </c>
      <c r="I1739" s="9">
        <v>1437432392</v>
      </c>
      <c r="J1739" s="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35"/>
        <v>21.25</v>
      </c>
      <c r="P1739" s="17">
        <f t="shared" si="136"/>
        <v>56.67</v>
      </c>
      <c r="Q1739" s="13" t="s">
        <v>8322</v>
      </c>
      <c r="R1739" t="s">
        <v>8344</v>
      </c>
      <c r="S1739" s="18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11" t="s">
        <v>1738</v>
      </c>
      <c r="C1740" s="3" t="s">
        <v>5847</v>
      </c>
      <c r="D1740" s="5">
        <v>5000</v>
      </c>
      <c r="E1740" s="7">
        <v>20</v>
      </c>
      <c r="F1740" t="s">
        <v>8219</v>
      </c>
      <c r="G1740" t="s">
        <v>8222</v>
      </c>
      <c r="H1740" t="s">
        <v>8244</v>
      </c>
      <c r="I1740" s="9">
        <v>1412283542</v>
      </c>
      <c r="J1740" s="9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35"/>
        <v>0.4</v>
      </c>
      <c r="P1740" s="17">
        <f t="shared" si="136"/>
        <v>20</v>
      </c>
      <c r="Q1740" s="13" t="s">
        <v>8322</v>
      </c>
      <c r="R1740" t="s">
        <v>8344</v>
      </c>
      <c r="S1740" s="18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11" t="s">
        <v>1739</v>
      </c>
      <c r="C1741" s="3" t="s">
        <v>5848</v>
      </c>
      <c r="D1741" s="5">
        <v>1000</v>
      </c>
      <c r="E1741" s="7">
        <v>1</v>
      </c>
      <c r="F1741" t="s">
        <v>8219</v>
      </c>
      <c r="G1741" t="s">
        <v>8222</v>
      </c>
      <c r="H1741" t="s">
        <v>8244</v>
      </c>
      <c r="I1741" s="9">
        <v>1462391932</v>
      </c>
      <c r="J1741" s="9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35"/>
        <v>0.1</v>
      </c>
      <c r="P1741" s="17">
        <f t="shared" si="136"/>
        <v>1</v>
      </c>
      <c r="Q1741" s="13" t="s">
        <v>8322</v>
      </c>
      <c r="R1741" t="s">
        <v>8344</v>
      </c>
      <c r="S1741" s="18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11" t="s">
        <v>1740</v>
      </c>
      <c r="C1742" s="3" t="s">
        <v>5849</v>
      </c>
      <c r="D1742" s="5">
        <v>3000</v>
      </c>
      <c r="E1742" s="7">
        <v>0</v>
      </c>
      <c r="F1742" t="s">
        <v>8219</v>
      </c>
      <c r="G1742" t="s">
        <v>8222</v>
      </c>
      <c r="H1742" t="s">
        <v>8244</v>
      </c>
      <c r="I1742" s="9">
        <v>1437075422</v>
      </c>
      <c r="J1742" s="9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35"/>
        <v>0</v>
      </c>
      <c r="P1742" s="17" t="str">
        <f t="shared" si="136"/>
        <v>N/A</v>
      </c>
      <c r="Q1742" s="13" t="s">
        <v>8322</v>
      </c>
      <c r="R1742" t="s">
        <v>8344</v>
      </c>
      <c r="S1742" s="18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11" t="s">
        <v>1741</v>
      </c>
      <c r="C1743" s="3" t="s">
        <v>5850</v>
      </c>
      <c r="D1743" s="5">
        <v>1200</v>
      </c>
      <c r="E1743" s="7">
        <v>1330</v>
      </c>
      <c r="F1743" t="s">
        <v>8217</v>
      </c>
      <c r="G1743" t="s">
        <v>8223</v>
      </c>
      <c r="H1743" t="s">
        <v>8245</v>
      </c>
      <c r="I1743" s="9">
        <v>1433948671</v>
      </c>
      <c r="J1743" s="9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35"/>
        <v>110.83</v>
      </c>
      <c r="P1743" s="17">
        <f t="shared" si="136"/>
        <v>25.58</v>
      </c>
      <c r="Q1743" s="13" t="s">
        <v>8335</v>
      </c>
      <c r="R1743" t="s">
        <v>8336</v>
      </c>
      <c r="S1743" s="18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11" t="s">
        <v>1742</v>
      </c>
      <c r="C1744" s="3" t="s">
        <v>5851</v>
      </c>
      <c r="D1744" s="5">
        <v>2000</v>
      </c>
      <c r="E1744" s="7">
        <v>2175</v>
      </c>
      <c r="F1744" t="s">
        <v>8217</v>
      </c>
      <c r="G1744" t="s">
        <v>8222</v>
      </c>
      <c r="H1744" t="s">
        <v>8244</v>
      </c>
      <c r="I1744" s="9">
        <v>1483822800</v>
      </c>
      <c r="J1744" s="9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35"/>
        <v>108.75</v>
      </c>
      <c r="P1744" s="17">
        <f t="shared" si="136"/>
        <v>63.97</v>
      </c>
      <c r="Q1744" s="13" t="s">
        <v>8335</v>
      </c>
      <c r="R1744" t="s">
        <v>8336</v>
      </c>
      <c r="S1744" s="18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11" t="s">
        <v>1743</v>
      </c>
      <c r="C1745" s="3" t="s">
        <v>5852</v>
      </c>
      <c r="D1745" s="5">
        <v>6000</v>
      </c>
      <c r="E1745" s="7">
        <v>6025</v>
      </c>
      <c r="F1745" t="s">
        <v>8217</v>
      </c>
      <c r="G1745" t="s">
        <v>8222</v>
      </c>
      <c r="H1745" t="s">
        <v>8244</v>
      </c>
      <c r="I1745" s="9">
        <v>1472270340</v>
      </c>
      <c r="J1745" s="9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35"/>
        <v>100.42</v>
      </c>
      <c r="P1745" s="17">
        <f t="shared" si="136"/>
        <v>89.93</v>
      </c>
      <c r="Q1745" s="13" t="s">
        <v>8335</v>
      </c>
      <c r="R1745" t="s">
        <v>8336</v>
      </c>
      <c r="S1745" s="18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11" t="s">
        <v>1744</v>
      </c>
      <c r="C1746" s="3" t="s">
        <v>5853</v>
      </c>
      <c r="D1746" s="5">
        <v>5500</v>
      </c>
      <c r="E1746" s="7">
        <v>6515</v>
      </c>
      <c r="F1746" t="s">
        <v>8217</v>
      </c>
      <c r="G1746" t="s">
        <v>8223</v>
      </c>
      <c r="H1746" t="s">
        <v>8245</v>
      </c>
      <c r="I1746" s="9">
        <v>1425821477</v>
      </c>
      <c r="J1746" s="9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35"/>
        <v>118.45</v>
      </c>
      <c r="P1746" s="17">
        <f t="shared" si="136"/>
        <v>93.07</v>
      </c>
      <c r="Q1746" s="13" t="s">
        <v>8335</v>
      </c>
      <c r="R1746" t="s">
        <v>8336</v>
      </c>
      <c r="S1746" s="18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11" t="s">
        <v>1745</v>
      </c>
      <c r="C1747" s="3" t="s">
        <v>5854</v>
      </c>
      <c r="D1747" s="5">
        <v>7000</v>
      </c>
      <c r="E1747" s="7">
        <v>7981</v>
      </c>
      <c r="F1747" t="s">
        <v>8217</v>
      </c>
      <c r="G1747" t="s">
        <v>8222</v>
      </c>
      <c r="H1747" t="s">
        <v>8244</v>
      </c>
      <c r="I1747" s="9">
        <v>1482372000</v>
      </c>
      <c r="J1747" s="9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35"/>
        <v>114.01</v>
      </c>
      <c r="P1747" s="17">
        <f t="shared" si="136"/>
        <v>89.67</v>
      </c>
      <c r="Q1747" s="13" t="s">
        <v>8335</v>
      </c>
      <c r="R1747" t="s">
        <v>8336</v>
      </c>
      <c r="S1747" s="18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11" t="s">
        <v>1746</v>
      </c>
      <c r="C1748" s="3" t="s">
        <v>5855</v>
      </c>
      <c r="D1748" s="5">
        <v>15000</v>
      </c>
      <c r="E1748" s="7">
        <v>22215</v>
      </c>
      <c r="F1748" t="s">
        <v>8217</v>
      </c>
      <c r="G1748" t="s">
        <v>8222</v>
      </c>
      <c r="H1748" t="s">
        <v>8244</v>
      </c>
      <c r="I1748" s="9">
        <v>1479952800</v>
      </c>
      <c r="J1748" s="9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35"/>
        <v>148.1</v>
      </c>
      <c r="P1748" s="17">
        <f t="shared" si="136"/>
        <v>207.62</v>
      </c>
      <c r="Q1748" s="13" t="s">
        <v>8335</v>
      </c>
      <c r="R1748" t="s">
        <v>8336</v>
      </c>
      <c r="S1748" s="18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11" t="s">
        <v>1747</v>
      </c>
      <c r="C1749" s="3" t="s">
        <v>5856</v>
      </c>
      <c r="D1749" s="5">
        <v>9000</v>
      </c>
      <c r="E1749" s="7">
        <v>9446</v>
      </c>
      <c r="F1749" t="s">
        <v>8217</v>
      </c>
      <c r="G1749" t="s">
        <v>8223</v>
      </c>
      <c r="H1749" t="s">
        <v>8245</v>
      </c>
      <c r="I1749" s="9">
        <v>1447426800</v>
      </c>
      <c r="J1749" s="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35"/>
        <v>104.96</v>
      </c>
      <c r="P1749" s="17">
        <f t="shared" si="136"/>
        <v>59.41</v>
      </c>
      <c r="Q1749" s="13" t="s">
        <v>8335</v>
      </c>
      <c r="R1749" t="s">
        <v>8336</v>
      </c>
      <c r="S1749" s="18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11" t="s">
        <v>1748</v>
      </c>
      <c r="C1750" s="3" t="s">
        <v>5857</v>
      </c>
      <c r="D1750" s="5">
        <v>50000</v>
      </c>
      <c r="E1750" s="7">
        <v>64974</v>
      </c>
      <c r="F1750" t="s">
        <v>8217</v>
      </c>
      <c r="G1750" t="s">
        <v>8227</v>
      </c>
      <c r="H1750" t="s">
        <v>8249</v>
      </c>
      <c r="I1750" s="9">
        <v>1441234143</v>
      </c>
      <c r="J1750" s="9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35"/>
        <v>129.94999999999999</v>
      </c>
      <c r="P1750" s="17">
        <f t="shared" si="136"/>
        <v>358.97</v>
      </c>
      <c r="Q1750" s="13" t="s">
        <v>8335</v>
      </c>
      <c r="R1750" t="s">
        <v>8336</v>
      </c>
      <c r="S1750" s="18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11" t="s">
        <v>1749</v>
      </c>
      <c r="C1751" s="3" t="s">
        <v>5858</v>
      </c>
      <c r="D1751" s="5">
        <v>10050</v>
      </c>
      <c r="E1751" s="7">
        <v>12410.5</v>
      </c>
      <c r="F1751" t="s">
        <v>8217</v>
      </c>
      <c r="G1751" t="s">
        <v>8241</v>
      </c>
      <c r="H1751" t="s">
        <v>8247</v>
      </c>
      <c r="I1751" s="9">
        <v>1488394800</v>
      </c>
      <c r="J1751" s="9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35"/>
        <v>123.49</v>
      </c>
      <c r="P1751" s="17">
        <f t="shared" si="136"/>
        <v>94.74</v>
      </c>
      <c r="Q1751" s="13" t="s">
        <v>8335</v>
      </c>
      <c r="R1751" t="s">
        <v>8336</v>
      </c>
      <c r="S1751" s="18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11" t="s">
        <v>1750</v>
      </c>
      <c r="C1752" s="3" t="s">
        <v>5859</v>
      </c>
      <c r="D1752" s="5">
        <v>5000</v>
      </c>
      <c r="E1752" s="7">
        <v>10081</v>
      </c>
      <c r="F1752" t="s">
        <v>8217</v>
      </c>
      <c r="G1752" t="s">
        <v>8222</v>
      </c>
      <c r="H1752" t="s">
        <v>8244</v>
      </c>
      <c r="I1752" s="9">
        <v>1461096304</v>
      </c>
      <c r="J1752" s="9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35"/>
        <v>201.62</v>
      </c>
      <c r="P1752" s="17">
        <f t="shared" si="136"/>
        <v>80.650000000000006</v>
      </c>
      <c r="Q1752" s="13" t="s">
        <v>8335</v>
      </c>
      <c r="R1752" t="s">
        <v>8336</v>
      </c>
      <c r="S1752" s="18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11" t="s">
        <v>1751</v>
      </c>
      <c r="C1753" s="3" t="s">
        <v>5860</v>
      </c>
      <c r="D1753" s="5">
        <v>10000</v>
      </c>
      <c r="E1753" s="7">
        <v>10290</v>
      </c>
      <c r="F1753" t="s">
        <v>8217</v>
      </c>
      <c r="G1753" t="s">
        <v>8222</v>
      </c>
      <c r="H1753" t="s">
        <v>8244</v>
      </c>
      <c r="I1753" s="9">
        <v>1426787123</v>
      </c>
      <c r="J1753" s="9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35"/>
        <v>102.9</v>
      </c>
      <c r="P1753" s="17">
        <f t="shared" si="136"/>
        <v>168.69</v>
      </c>
      <c r="Q1753" s="13" t="s">
        <v>8335</v>
      </c>
      <c r="R1753" t="s">
        <v>8336</v>
      </c>
      <c r="S1753" s="18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11" t="s">
        <v>1752</v>
      </c>
      <c r="C1754" s="3" t="s">
        <v>5861</v>
      </c>
      <c r="D1754" s="5">
        <v>1200</v>
      </c>
      <c r="E1754" s="7">
        <v>3122</v>
      </c>
      <c r="F1754" t="s">
        <v>8217</v>
      </c>
      <c r="G1754" t="s">
        <v>8223</v>
      </c>
      <c r="H1754" t="s">
        <v>8245</v>
      </c>
      <c r="I1754" s="9">
        <v>1476425082</v>
      </c>
      <c r="J1754" s="9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35"/>
        <v>260.17</v>
      </c>
      <c r="P1754" s="17">
        <f t="shared" si="136"/>
        <v>34.69</v>
      </c>
      <c r="Q1754" s="13" t="s">
        <v>8335</v>
      </c>
      <c r="R1754" t="s">
        <v>8336</v>
      </c>
      <c r="S1754" s="18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11" t="s">
        <v>1753</v>
      </c>
      <c r="C1755" s="3" t="s">
        <v>5862</v>
      </c>
      <c r="D1755" s="5">
        <v>15000</v>
      </c>
      <c r="E1755" s="7">
        <v>16200</v>
      </c>
      <c r="F1755" t="s">
        <v>8217</v>
      </c>
      <c r="G1755" t="s">
        <v>8230</v>
      </c>
      <c r="H1755" t="s">
        <v>8251</v>
      </c>
      <c r="I1755" s="9">
        <v>1458579568</v>
      </c>
      <c r="J1755" s="9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35"/>
        <v>108</v>
      </c>
      <c r="P1755" s="17">
        <f t="shared" si="136"/>
        <v>462.86</v>
      </c>
      <c r="Q1755" s="13" t="s">
        <v>8335</v>
      </c>
      <c r="R1755" t="s">
        <v>8336</v>
      </c>
      <c r="S1755" s="18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11" t="s">
        <v>1754</v>
      </c>
      <c r="C1756" s="3" t="s">
        <v>5863</v>
      </c>
      <c r="D1756" s="5">
        <v>8500</v>
      </c>
      <c r="E1756" s="7">
        <v>9395</v>
      </c>
      <c r="F1756" t="s">
        <v>8217</v>
      </c>
      <c r="G1756" t="s">
        <v>8227</v>
      </c>
      <c r="H1756" t="s">
        <v>8249</v>
      </c>
      <c r="I1756" s="9">
        <v>1428091353</v>
      </c>
      <c r="J1756" s="9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35"/>
        <v>110.53</v>
      </c>
      <c r="P1756" s="17">
        <f t="shared" si="136"/>
        <v>104.39</v>
      </c>
      <c r="Q1756" s="13" t="s">
        <v>8335</v>
      </c>
      <c r="R1756" t="s">
        <v>8336</v>
      </c>
      <c r="S1756" s="18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11" t="s">
        <v>1755</v>
      </c>
      <c r="C1757" s="3" t="s">
        <v>5864</v>
      </c>
      <c r="D1757" s="5">
        <v>25</v>
      </c>
      <c r="E1757" s="7">
        <v>30</v>
      </c>
      <c r="F1757" t="s">
        <v>8217</v>
      </c>
      <c r="G1757" t="s">
        <v>8222</v>
      </c>
      <c r="H1757" t="s">
        <v>8244</v>
      </c>
      <c r="I1757" s="9">
        <v>1444071361</v>
      </c>
      <c r="J1757" s="9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35"/>
        <v>120</v>
      </c>
      <c r="P1757" s="17">
        <f t="shared" si="136"/>
        <v>7.5</v>
      </c>
      <c r="Q1757" s="13" t="s">
        <v>8335</v>
      </c>
      <c r="R1757" t="s">
        <v>8336</v>
      </c>
      <c r="S1757" s="18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11" t="s">
        <v>1756</v>
      </c>
      <c r="C1758" s="3" t="s">
        <v>5865</v>
      </c>
      <c r="D1758" s="5">
        <v>5500</v>
      </c>
      <c r="E1758" s="7">
        <v>5655.6</v>
      </c>
      <c r="F1758" t="s">
        <v>8217</v>
      </c>
      <c r="G1758" t="s">
        <v>8222</v>
      </c>
      <c r="H1758" t="s">
        <v>8244</v>
      </c>
      <c r="I1758" s="9">
        <v>1472443269</v>
      </c>
      <c r="J1758" s="9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35"/>
        <v>102.83</v>
      </c>
      <c r="P1758" s="17">
        <f t="shared" si="136"/>
        <v>47.13</v>
      </c>
      <c r="Q1758" s="13" t="s">
        <v>8335</v>
      </c>
      <c r="R1758" t="s">
        <v>8336</v>
      </c>
      <c r="S1758" s="18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11" t="s">
        <v>1757</v>
      </c>
      <c r="C1759" s="3" t="s">
        <v>5866</v>
      </c>
      <c r="D1759" s="5">
        <v>5000</v>
      </c>
      <c r="E1759" s="7">
        <v>5800</v>
      </c>
      <c r="F1759" t="s">
        <v>8217</v>
      </c>
      <c r="G1759" t="s">
        <v>8222</v>
      </c>
      <c r="H1759" t="s">
        <v>8244</v>
      </c>
      <c r="I1759" s="9">
        <v>1485631740</v>
      </c>
      <c r="J1759" s="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35"/>
        <v>116</v>
      </c>
      <c r="P1759" s="17">
        <f t="shared" si="136"/>
        <v>414.29</v>
      </c>
      <c r="Q1759" s="13" t="s">
        <v>8335</v>
      </c>
      <c r="R1759" t="s">
        <v>8336</v>
      </c>
      <c r="S1759" s="18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11" t="s">
        <v>1758</v>
      </c>
      <c r="C1760" s="3" t="s">
        <v>5867</v>
      </c>
      <c r="D1760" s="5">
        <v>1000</v>
      </c>
      <c r="E1760" s="7">
        <v>1147</v>
      </c>
      <c r="F1760" t="s">
        <v>8217</v>
      </c>
      <c r="G1760" t="s">
        <v>8222</v>
      </c>
      <c r="H1760" t="s">
        <v>8244</v>
      </c>
      <c r="I1760" s="9">
        <v>1468536992</v>
      </c>
      <c r="J1760" s="9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35"/>
        <v>114.7</v>
      </c>
      <c r="P1760" s="17">
        <f t="shared" si="136"/>
        <v>42.48</v>
      </c>
      <c r="Q1760" s="13" t="s">
        <v>8335</v>
      </c>
      <c r="R1760" t="s">
        <v>8336</v>
      </c>
      <c r="S1760" s="18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11" t="s">
        <v>1759</v>
      </c>
      <c r="C1761" s="3" t="s">
        <v>5868</v>
      </c>
      <c r="D1761" s="5">
        <v>5000</v>
      </c>
      <c r="E1761" s="7">
        <v>5330</v>
      </c>
      <c r="F1761" t="s">
        <v>8217</v>
      </c>
      <c r="G1761" t="s">
        <v>8222</v>
      </c>
      <c r="H1761" t="s">
        <v>8244</v>
      </c>
      <c r="I1761" s="9">
        <v>1427309629</v>
      </c>
      <c r="J1761" s="9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35"/>
        <v>106.6</v>
      </c>
      <c r="P1761" s="17">
        <f t="shared" si="136"/>
        <v>108.78</v>
      </c>
      <c r="Q1761" s="13" t="s">
        <v>8335</v>
      </c>
      <c r="R1761" t="s">
        <v>8336</v>
      </c>
      <c r="S1761" s="18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11" t="s">
        <v>1760</v>
      </c>
      <c r="C1762" s="3" t="s">
        <v>5869</v>
      </c>
      <c r="D1762" s="5">
        <v>5000</v>
      </c>
      <c r="E1762" s="7">
        <v>8272</v>
      </c>
      <c r="F1762" t="s">
        <v>8217</v>
      </c>
      <c r="G1762" t="s">
        <v>8222</v>
      </c>
      <c r="H1762" t="s">
        <v>8244</v>
      </c>
      <c r="I1762" s="9">
        <v>1456416513</v>
      </c>
      <c r="J1762" s="9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35"/>
        <v>165.44</v>
      </c>
      <c r="P1762" s="17">
        <f t="shared" si="136"/>
        <v>81.099999999999994</v>
      </c>
      <c r="Q1762" s="13" t="s">
        <v>8335</v>
      </c>
      <c r="R1762" t="s">
        <v>8336</v>
      </c>
      <c r="S1762" s="18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11" t="s">
        <v>1761</v>
      </c>
      <c r="C1763" s="3" t="s">
        <v>5870</v>
      </c>
      <c r="D1763" s="5">
        <v>100</v>
      </c>
      <c r="E1763" s="7">
        <v>155</v>
      </c>
      <c r="F1763" t="s">
        <v>8217</v>
      </c>
      <c r="G1763" t="s">
        <v>8223</v>
      </c>
      <c r="H1763" t="s">
        <v>8245</v>
      </c>
      <c r="I1763" s="9">
        <v>1442065060</v>
      </c>
      <c r="J1763" s="9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35"/>
        <v>155</v>
      </c>
      <c r="P1763" s="17">
        <f t="shared" si="136"/>
        <v>51.67</v>
      </c>
      <c r="Q1763" s="13" t="s">
        <v>8335</v>
      </c>
      <c r="R1763" t="s">
        <v>8336</v>
      </c>
      <c r="S1763" s="18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11" t="s">
        <v>1762</v>
      </c>
      <c r="C1764" s="3" t="s">
        <v>5871</v>
      </c>
      <c r="D1764" s="5">
        <v>100</v>
      </c>
      <c r="E1764" s="7">
        <v>885</v>
      </c>
      <c r="F1764" t="s">
        <v>8217</v>
      </c>
      <c r="G1764" t="s">
        <v>8222</v>
      </c>
      <c r="H1764" t="s">
        <v>8244</v>
      </c>
      <c r="I1764" s="9">
        <v>1457739245</v>
      </c>
      <c r="J1764" s="9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35"/>
        <v>885</v>
      </c>
      <c r="P1764" s="17">
        <f t="shared" si="136"/>
        <v>35.4</v>
      </c>
      <c r="Q1764" s="13" t="s">
        <v>8335</v>
      </c>
      <c r="R1764" t="s">
        <v>8336</v>
      </c>
      <c r="S1764" s="18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11" t="s">
        <v>1763</v>
      </c>
      <c r="C1765" s="3" t="s">
        <v>5872</v>
      </c>
      <c r="D1765" s="5">
        <v>12000</v>
      </c>
      <c r="E1765" s="7">
        <v>12229</v>
      </c>
      <c r="F1765" t="s">
        <v>8217</v>
      </c>
      <c r="G1765" t="s">
        <v>8222</v>
      </c>
      <c r="H1765" t="s">
        <v>8244</v>
      </c>
      <c r="I1765" s="9">
        <v>1477255840</v>
      </c>
      <c r="J1765" s="9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35"/>
        <v>101.91</v>
      </c>
      <c r="P1765" s="17">
        <f t="shared" si="136"/>
        <v>103.64</v>
      </c>
      <c r="Q1765" s="13" t="s">
        <v>8335</v>
      </c>
      <c r="R1765" t="s">
        <v>8336</v>
      </c>
      <c r="S1765" s="18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11" t="s">
        <v>1764</v>
      </c>
      <c r="C1766" s="3" t="s">
        <v>5873</v>
      </c>
      <c r="D1766" s="5">
        <v>11000</v>
      </c>
      <c r="E1766" s="7">
        <v>2156</v>
      </c>
      <c r="F1766" t="s">
        <v>8219</v>
      </c>
      <c r="G1766" t="s">
        <v>8223</v>
      </c>
      <c r="H1766" t="s">
        <v>8245</v>
      </c>
      <c r="I1766" s="9">
        <v>1407065979</v>
      </c>
      <c r="J1766" s="9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35"/>
        <v>19.600000000000001</v>
      </c>
      <c r="P1766" s="17">
        <f t="shared" si="136"/>
        <v>55.28</v>
      </c>
      <c r="Q1766" s="13" t="s">
        <v>8335</v>
      </c>
      <c r="R1766" t="s">
        <v>8336</v>
      </c>
      <c r="S1766" s="18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11" t="s">
        <v>1765</v>
      </c>
      <c r="C1767" s="3" t="s">
        <v>5874</v>
      </c>
      <c r="D1767" s="5">
        <v>12500</v>
      </c>
      <c r="E1767" s="7">
        <v>7433.48</v>
      </c>
      <c r="F1767" t="s">
        <v>8219</v>
      </c>
      <c r="G1767" t="s">
        <v>8222</v>
      </c>
      <c r="H1767" t="s">
        <v>8244</v>
      </c>
      <c r="I1767" s="9">
        <v>1407972712</v>
      </c>
      <c r="J1767" s="9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35"/>
        <v>59.47</v>
      </c>
      <c r="P1767" s="17">
        <f t="shared" si="136"/>
        <v>72.17</v>
      </c>
      <c r="Q1767" s="13" t="s">
        <v>8335</v>
      </c>
      <c r="R1767" t="s">
        <v>8336</v>
      </c>
      <c r="S1767" s="18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11" t="s">
        <v>1766</v>
      </c>
      <c r="C1768" s="3" t="s">
        <v>5875</v>
      </c>
      <c r="D1768" s="5">
        <v>1500</v>
      </c>
      <c r="E1768" s="7">
        <v>0</v>
      </c>
      <c r="F1768" t="s">
        <v>8219</v>
      </c>
      <c r="G1768" t="s">
        <v>8224</v>
      </c>
      <c r="H1768" t="s">
        <v>8246</v>
      </c>
      <c r="I1768" s="9">
        <v>1408999088</v>
      </c>
      <c r="J1768" s="9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35"/>
        <v>0</v>
      </c>
      <c r="P1768" s="17" t="str">
        <f t="shared" si="136"/>
        <v>N/A</v>
      </c>
      <c r="Q1768" s="13" t="s">
        <v>8335</v>
      </c>
      <c r="R1768" t="s">
        <v>8336</v>
      </c>
      <c r="S1768" s="18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11" t="s">
        <v>1767</v>
      </c>
      <c r="C1769" s="3" t="s">
        <v>5876</v>
      </c>
      <c r="D1769" s="5">
        <v>5000</v>
      </c>
      <c r="E1769" s="7">
        <v>2286</v>
      </c>
      <c r="F1769" t="s">
        <v>8219</v>
      </c>
      <c r="G1769" t="s">
        <v>8222</v>
      </c>
      <c r="H1769" t="s">
        <v>8244</v>
      </c>
      <c r="I1769" s="9">
        <v>1407080884</v>
      </c>
      <c r="J1769" s="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35"/>
        <v>45.72</v>
      </c>
      <c r="P1769" s="17">
        <f t="shared" si="136"/>
        <v>58.62</v>
      </c>
      <c r="Q1769" s="13" t="s">
        <v>8335</v>
      </c>
      <c r="R1769" t="s">
        <v>8336</v>
      </c>
      <c r="S1769" s="18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11" t="s">
        <v>1768</v>
      </c>
      <c r="C1770" s="3" t="s">
        <v>5877</v>
      </c>
      <c r="D1770" s="5">
        <v>5000</v>
      </c>
      <c r="E1770" s="7">
        <v>187</v>
      </c>
      <c r="F1770" t="s">
        <v>8219</v>
      </c>
      <c r="G1770" t="s">
        <v>8222</v>
      </c>
      <c r="H1770" t="s">
        <v>8244</v>
      </c>
      <c r="I1770" s="9">
        <v>1411824444</v>
      </c>
      <c r="J1770" s="9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35"/>
        <v>3.74</v>
      </c>
      <c r="P1770" s="17">
        <f t="shared" si="136"/>
        <v>12.47</v>
      </c>
      <c r="Q1770" s="13" t="s">
        <v>8335</v>
      </c>
      <c r="R1770" t="s">
        <v>8336</v>
      </c>
      <c r="S1770" s="18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11" t="s">
        <v>1769</v>
      </c>
      <c r="C1771" s="3" t="s">
        <v>5878</v>
      </c>
      <c r="D1771" s="5">
        <v>40000</v>
      </c>
      <c r="E1771" s="7">
        <v>1081</v>
      </c>
      <c r="F1771" t="s">
        <v>8219</v>
      </c>
      <c r="G1771" t="s">
        <v>8222</v>
      </c>
      <c r="H1771" t="s">
        <v>8244</v>
      </c>
      <c r="I1771" s="9">
        <v>1421177959</v>
      </c>
      <c r="J1771" s="9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35"/>
        <v>2.7</v>
      </c>
      <c r="P1771" s="17">
        <f t="shared" si="136"/>
        <v>49.14</v>
      </c>
      <c r="Q1771" s="13" t="s">
        <v>8335</v>
      </c>
      <c r="R1771" t="s">
        <v>8336</v>
      </c>
      <c r="S1771" s="18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11" t="s">
        <v>1770</v>
      </c>
      <c r="C1772" s="3" t="s">
        <v>5879</v>
      </c>
      <c r="D1772" s="5">
        <v>24500</v>
      </c>
      <c r="E1772" s="7">
        <v>13846</v>
      </c>
      <c r="F1772" t="s">
        <v>8219</v>
      </c>
      <c r="G1772" t="s">
        <v>8222</v>
      </c>
      <c r="H1772" t="s">
        <v>8244</v>
      </c>
      <c r="I1772" s="9">
        <v>1413312194</v>
      </c>
      <c r="J1772" s="9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35"/>
        <v>56.51</v>
      </c>
      <c r="P1772" s="17">
        <f t="shared" si="136"/>
        <v>150.5</v>
      </c>
      <c r="Q1772" s="13" t="s">
        <v>8335</v>
      </c>
      <c r="R1772" t="s">
        <v>8336</v>
      </c>
      <c r="S1772" s="18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11" t="s">
        <v>1771</v>
      </c>
      <c r="C1773" s="3" t="s">
        <v>5880</v>
      </c>
      <c r="D1773" s="5">
        <v>4200</v>
      </c>
      <c r="E1773" s="7">
        <v>895</v>
      </c>
      <c r="F1773" t="s">
        <v>8219</v>
      </c>
      <c r="G1773" t="s">
        <v>8223</v>
      </c>
      <c r="H1773" t="s">
        <v>8245</v>
      </c>
      <c r="I1773" s="9">
        <v>1414107040</v>
      </c>
      <c r="J1773" s="9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35"/>
        <v>21.31</v>
      </c>
      <c r="P1773" s="17">
        <f t="shared" si="136"/>
        <v>35.799999999999997</v>
      </c>
      <c r="Q1773" s="13" t="s">
        <v>8335</v>
      </c>
      <c r="R1773" t="s">
        <v>8336</v>
      </c>
      <c r="S1773" s="18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11" t="s">
        <v>1772</v>
      </c>
      <c r="C1774" s="3" t="s">
        <v>5881</v>
      </c>
      <c r="D1774" s="5">
        <v>5500</v>
      </c>
      <c r="E1774" s="7">
        <v>858</v>
      </c>
      <c r="F1774" t="s">
        <v>8219</v>
      </c>
      <c r="G1774" t="s">
        <v>8223</v>
      </c>
      <c r="H1774" t="s">
        <v>8245</v>
      </c>
      <c r="I1774" s="9">
        <v>1404666836</v>
      </c>
      <c r="J1774" s="9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35"/>
        <v>15.6</v>
      </c>
      <c r="P1774" s="17">
        <f t="shared" si="136"/>
        <v>45.16</v>
      </c>
      <c r="Q1774" s="13" t="s">
        <v>8335</v>
      </c>
      <c r="R1774" t="s">
        <v>8336</v>
      </c>
      <c r="S1774" s="18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11" t="s">
        <v>1773</v>
      </c>
      <c r="C1775" s="3" t="s">
        <v>5882</v>
      </c>
      <c r="D1775" s="5">
        <v>30000</v>
      </c>
      <c r="E1775" s="7">
        <v>1877</v>
      </c>
      <c r="F1775" t="s">
        <v>8219</v>
      </c>
      <c r="G1775" t="s">
        <v>8222</v>
      </c>
      <c r="H1775" t="s">
        <v>8244</v>
      </c>
      <c r="I1775" s="9">
        <v>1421691298</v>
      </c>
      <c r="J1775" s="9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35"/>
        <v>6.26</v>
      </c>
      <c r="P1775" s="17">
        <f t="shared" si="136"/>
        <v>98.79</v>
      </c>
      <c r="Q1775" s="13" t="s">
        <v>8335</v>
      </c>
      <c r="R1775" t="s">
        <v>8336</v>
      </c>
      <c r="S1775" s="18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11" t="s">
        <v>1774</v>
      </c>
      <c r="C1776" s="3" t="s">
        <v>5883</v>
      </c>
      <c r="D1776" s="5">
        <v>2500</v>
      </c>
      <c r="E1776" s="7">
        <v>1148</v>
      </c>
      <c r="F1776" t="s">
        <v>8219</v>
      </c>
      <c r="G1776" t="s">
        <v>8222</v>
      </c>
      <c r="H1776" t="s">
        <v>8244</v>
      </c>
      <c r="I1776" s="9">
        <v>1417273140</v>
      </c>
      <c r="J1776" s="9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35"/>
        <v>45.92</v>
      </c>
      <c r="P1776" s="17">
        <f t="shared" si="136"/>
        <v>88.31</v>
      </c>
      <c r="Q1776" s="13" t="s">
        <v>8335</v>
      </c>
      <c r="R1776" t="s">
        <v>8336</v>
      </c>
      <c r="S1776" s="18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11" t="s">
        <v>1775</v>
      </c>
      <c r="C1777" s="3" t="s">
        <v>5884</v>
      </c>
      <c r="D1777" s="5">
        <v>32500</v>
      </c>
      <c r="E1777" s="7">
        <v>21158</v>
      </c>
      <c r="F1777" t="s">
        <v>8219</v>
      </c>
      <c r="G1777" t="s">
        <v>8222</v>
      </c>
      <c r="H1777" t="s">
        <v>8244</v>
      </c>
      <c r="I1777" s="9">
        <v>1414193160</v>
      </c>
      <c r="J1777" s="9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35"/>
        <v>65.099999999999994</v>
      </c>
      <c r="P1777" s="17">
        <f t="shared" si="136"/>
        <v>170.63</v>
      </c>
      <c r="Q1777" s="13" t="s">
        <v>8335</v>
      </c>
      <c r="R1777" t="s">
        <v>8336</v>
      </c>
      <c r="S1777" s="18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11" t="s">
        <v>1776</v>
      </c>
      <c r="C1778" s="3" t="s">
        <v>5885</v>
      </c>
      <c r="D1778" s="5">
        <v>5000</v>
      </c>
      <c r="E1778" s="7">
        <v>335</v>
      </c>
      <c r="F1778" t="s">
        <v>8219</v>
      </c>
      <c r="G1778" t="s">
        <v>8223</v>
      </c>
      <c r="H1778" t="s">
        <v>8245</v>
      </c>
      <c r="I1778" s="9">
        <v>1414623471</v>
      </c>
      <c r="J1778" s="9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35"/>
        <v>6.7</v>
      </c>
      <c r="P1778" s="17">
        <f t="shared" si="136"/>
        <v>83.75</v>
      </c>
      <c r="Q1778" s="13" t="s">
        <v>8335</v>
      </c>
      <c r="R1778" t="s">
        <v>8336</v>
      </c>
      <c r="S1778" s="18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11" t="s">
        <v>1777</v>
      </c>
      <c r="C1779" s="3" t="s">
        <v>5886</v>
      </c>
      <c r="D1779" s="5">
        <v>4800</v>
      </c>
      <c r="E1779" s="7">
        <v>651</v>
      </c>
      <c r="F1779" t="s">
        <v>8219</v>
      </c>
      <c r="G1779" t="s">
        <v>8231</v>
      </c>
      <c r="H1779" t="s">
        <v>8247</v>
      </c>
      <c r="I1779" s="9">
        <v>1424421253</v>
      </c>
      <c r="J1779" s="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35"/>
        <v>13.56</v>
      </c>
      <c r="P1779" s="17">
        <f t="shared" si="136"/>
        <v>65.099999999999994</v>
      </c>
      <c r="Q1779" s="13" t="s">
        <v>8335</v>
      </c>
      <c r="R1779" t="s">
        <v>8336</v>
      </c>
      <c r="S1779" s="18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11" t="s">
        <v>1778</v>
      </c>
      <c r="C1780" s="3" t="s">
        <v>5887</v>
      </c>
      <c r="D1780" s="5">
        <v>50000</v>
      </c>
      <c r="E1780" s="7">
        <v>995</v>
      </c>
      <c r="F1780" t="s">
        <v>8219</v>
      </c>
      <c r="G1780" t="s">
        <v>8222</v>
      </c>
      <c r="H1780" t="s">
        <v>8244</v>
      </c>
      <c r="I1780" s="9">
        <v>1427485395</v>
      </c>
      <c r="J1780" s="9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35"/>
        <v>1.99</v>
      </c>
      <c r="P1780" s="17">
        <f t="shared" si="136"/>
        <v>66.33</v>
      </c>
      <c r="Q1780" s="13" t="s">
        <v>8335</v>
      </c>
      <c r="R1780" t="s">
        <v>8336</v>
      </c>
      <c r="S1780" s="18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11" t="s">
        <v>1779</v>
      </c>
      <c r="C1781" s="3" t="s">
        <v>5888</v>
      </c>
      <c r="D1781" s="5">
        <v>11000</v>
      </c>
      <c r="E1781" s="7">
        <v>3986</v>
      </c>
      <c r="F1781" t="s">
        <v>8219</v>
      </c>
      <c r="G1781" t="s">
        <v>8222</v>
      </c>
      <c r="H1781" t="s">
        <v>8244</v>
      </c>
      <c r="I1781" s="9">
        <v>1472834180</v>
      </c>
      <c r="J1781" s="9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35"/>
        <v>36.24</v>
      </c>
      <c r="P1781" s="17">
        <f t="shared" si="136"/>
        <v>104.89</v>
      </c>
      <c r="Q1781" s="13" t="s">
        <v>8335</v>
      </c>
      <c r="R1781" t="s">
        <v>8336</v>
      </c>
      <c r="S1781" s="18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11" t="s">
        <v>1780</v>
      </c>
      <c r="C1782" s="3" t="s">
        <v>5889</v>
      </c>
      <c r="D1782" s="5">
        <v>30000</v>
      </c>
      <c r="E1782" s="7">
        <v>11923</v>
      </c>
      <c r="F1782" t="s">
        <v>8219</v>
      </c>
      <c r="G1782" t="s">
        <v>8222</v>
      </c>
      <c r="H1782" t="s">
        <v>8244</v>
      </c>
      <c r="I1782" s="9">
        <v>1467469510</v>
      </c>
      <c r="J1782" s="9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35"/>
        <v>39.74</v>
      </c>
      <c r="P1782" s="17">
        <f t="shared" si="136"/>
        <v>78.44</v>
      </c>
      <c r="Q1782" s="13" t="s">
        <v>8335</v>
      </c>
      <c r="R1782" t="s">
        <v>8336</v>
      </c>
      <c r="S1782" s="18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11" t="s">
        <v>1781</v>
      </c>
      <c r="C1783" s="3" t="s">
        <v>5890</v>
      </c>
      <c r="D1783" s="5">
        <v>5500</v>
      </c>
      <c r="E1783" s="7">
        <v>1417</v>
      </c>
      <c r="F1783" t="s">
        <v>8219</v>
      </c>
      <c r="G1783" t="s">
        <v>8222</v>
      </c>
      <c r="H1783" t="s">
        <v>8244</v>
      </c>
      <c r="I1783" s="9">
        <v>1473950945</v>
      </c>
      <c r="J1783" s="9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35"/>
        <v>25.76</v>
      </c>
      <c r="P1783" s="17">
        <f t="shared" si="136"/>
        <v>59.04</v>
      </c>
      <c r="Q1783" s="13" t="s">
        <v>8335</v>
      </c>
      <c r="R1783" t="s">
        <v>8336</v>
      </c>
      <c r="S1783" s="18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11" t="s">
        <v>1782</v>
      </c>
      <c r="C1784" s="3" t="s">
        <v>5891</v>
      </c>
      <c r="D1784" s="5">
        <v>35000</v>
      </c>
      <c r="E1784" s="7">
        <v>5422</v>
      </c>
      <c r="F1784" t="s">
        <v>8219</v>
      </c>
      <c r="G1784" t="s">
        <v>8222</v>
      </c>
      <c r="H1784" t="s">
        <v>8244</v>
      </c>
      <c r="I1784" s="9">
        <v>1456062489</v>
      </c>
      <c r="J1784" s="9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35"/>
        <v>15.49</v>
      </c>
      <c r="P1784" s="17">
        <f t="shared" si="136"/>
        <v>71.34</v>
      </c>
      <c r="Q1784" s="13" t="s">
        <v>8335</v>
      </c>
      <c r="R1784" t="s">
        <v>8336</v>
      </c>
      <c r="S1784" s="18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11" t="s">
        <v>1783</v>
      </c>
      <c r="C1785" s="3" t="s">
        <v>5892</v>
      </c>
      <c r="D1785" s="5">
        <v>40000</v>
      </c>
      <c r="E1785" s="7">
        <v>9477</v>
      </c>
      <c r="F1785" t="s">
        <v>8219</v>
      </c>
      <c r="G1785" t="s">
        <v>8222</v>
      </c>
      <c r="H1785" t="s">
        <v>8244</v>
      </c>
      <c r="I1785" s="9">
        <v>1432248478</v>
      </c>
      <c r="J1785" s="9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35"/>
        <v>23.69</v>
      </c>
      <c r="P1785" s="17">
        <f t="shared" si="136"/>
        <v>51.23</v>
      </c>
      <c r="Q1785" s="13" t="s">
        <v>8335</v>
      </c>
      <c r="R1785" t="s">
        <v>8336</v>
      </c>
      <c r="S1785" s="18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11" t="s">
        <v>1784</v>
      </c>
      <c r="C1786" s="3" t="s">
        <v>5893</v>
      </c>
      <c r="D1786" s="5">
        <v>5000</v>
      </c>
      <c r="E1786" s="7">
        <v>1988</v>
      </c>
      <c r="F1786" t="s">
        <v>8219</v>
      </c>
      <c r="G1786" t="s">
        <v>8222</v>
      </c>
      <c r="H1786" t="s">
        <v>8244</v>
      </c>
      <c r="I1786" s="9">
        <v>1422674700</v>
      </c>
      <c r="J1786" s="9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35"/>
        <v>39.76</v>
      </c>
      <c r="P1786" s="17">
        <f t="shared" si="136"/>
        <v>60.24</v>
      </c>
      <c r="Q1786" s="13" t="s">
        <v>8335</v>
      </c>
      <c r="R1786" t="s">
        <v>8336</v>
      </c>
      <c r="S1786" s="18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11" t="s">
        <v>1785</v>
      </c>
      <c r="C1787" s="3" t="s">
        <v>5894</v>
      </c>
      <c r="D1787" s="5">
        <v>24000</v>
      </c>
      <c r="E1787" s="7">
        <v>4853</v>
      </c>
      <c r="F1787" t="s">
        <v>8219</v>
      </c>
      <c r="G1787" t="s">
        <v>8222</v>
      </c>
      <c r="H1787" t="s">
        <v>8244</v>
      </c>
      <c r="I1787" s="9">
        <v>1413417600</v>
      </c>
      <c r="J1787" s="9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35"/>
        <v>20.22</v>
      </c>
      <c r="P1787" s="17">
        <f t="shared" si="136"/>
        <v>44.94</v>
      </c>
      <c r="Q1787" s="13" t="s">
        <v>8335</v>
      </c>
      <c r="R1787" t="s">
        <v>8336</v>
      </c>
      <c r="S1787" s="18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11" t="s">
        <v>1786</v>
      </c>
      <c r="C1788" s="3" t="s">
        <v>5895</v>
      </c>
      <c r="D1788" s="5">
        <v>1900</v>
      </c>
      <c r="E1788" s="7">
        <v>905</v>
      </c>
      <c r="F1788" t="s">
        <v>8219</v>
      </c>
      <c r="G1788" t="s">
        <v>8231</v>
      </c>
      <c r="H1788" t="s">
        <v>8247</v>
      </c>
      <c r="I1788" s="9">
        <v>1418649177</v>
      </c>
      <c r="J1788" s="9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35"/>
        <v>47.63</v>
      </c>
      <c r="P1788" s="17">
        <f t="shared" si="136"/>
        <v>31.21</v>
      </c>
      <c r="Q1788" s="13" t="s">
        <v>8335</v>
      </c>
      <c r="R1788" t="s">
        <v>8336</v>
      </c>
      <c r="S1788" s="18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11" t="s">
        <v>1787</v>
      </c>
      <c r="C1789" s="3" t="s">
        <v>5896</v>
      </c>
      <c r="D1789" s="5">
        <v>10000</v>
      </c>
      <c r="E1789" s="7">
        <v>1533</v>
      </c>
      <c r="F1789" t="s">
        <v>8219</v>
      </c>
      <c r="G1789" t="s">
        <v>8222</v>
      </c>
      <c r="H1789" t="s">
        <v>8244</v>
      </c>
      <c r="I1789" s="9">
        <v>1428158637</v>
      </c>
      <c r="J1789" s="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35"/>
        <v>15.33</v>
      </c>
      <c r="P1789" s="17">
        <f t="shared" si="136"/>
        <v>63.88</v>
      </c>
      <c r="Q1789" s="13" t="s">
        <v>8335</v>
      </c>
      <c r="R1789" t="s">
        <v>8336</v>
      </c>
      <c r="S1789" s="18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11" t="s">
        <v>1788</v>
      </c>
      <c r="C1790" s="3" t="s">
        <v>5897</v>
      </c>
      <c r="D1790" s="5">
        <v>5500</v>
      </c>
      <c r="E1790" s="7">
        <v>76</v>
      </c>
      <c r="F1790" t="s">
        <v>8219</v>
      </c>
      <c r="G1790" t="s">
        <v>8223</v>
      </c>
      <c r="H1790" t="s">
        <v>8245</v>
      </c>
      <c r="I1790" s="9">
        <v>1414795542</v>
      </c>
      <c r="J1790" s="9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35"/>
        <v>1.38</v>
      </c>
      <c r="P1790" s="17">
        <f t="shared" si="136"/>
        <v>19</v>
      </c>
      <c r="Q1790" s="13" t="s">
        <v>8335</v>
      </c>
      <c r="R1790" t="s">
        <v>8336</v>
      </c>
      <c r="S1790" s="18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11" t="s">
        <v>1789</v>
      </c>
      <c r="C1791" s="3" t="s">
        <v>5898</v>
      </c>
      <c r="D1791" s="5">
        <v>8000</v>
      </c>
      <c r="E1791" s="7">
        <v>40</v>
      </c>
      <c r="F1791" t="s">
        <v>8219</v>
      </c>
      <c r="G1791" t="s">
        <v>8222</v>
      </c>
      <c r="H1791" t="s">
        <v>8244</v>
      </c>
      <c r="I1791" s="9">
        <v>1421042403</v>
      </c>
      <c r="J1791" s="9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35"/>
        <v>0.5</v>
      </c>
      <c r="P1791" s="17">
        <f t="shared" si="136"/>
        <v>10</v>
      </c>
      <c r="Q1791" s="13" t="s">
        <v>8335</v>
      </c>
      <c r="R1791" t="s">
        <v>8336</v>
      </c>
      <c r="S1791" s="18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11" t="s">
        <v>1790</v>
      </c>
      <c r="C1792" s="3" t="s">
        <v>5899</v>
      </c>
      <c r="D1792" s="5">
        <v>33000</v>
      </c>
      <c r="E1792" s="7">
        <v>1636</v>
      </c>
      <c r="F1792" t="s">
        <v>8219</v>
      </c>
      <c r="G1792" t="s">
        <v>8222</v>
      </c>
      <c r="H1792" t="s">
        <v>8244</v>
      </c>
      <c r="I1792" s="9">
        <v>1423152678</v>
      </c>
      <c r="J1792" s="9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35"/>
        <v>4.96</v>
      </c>
      <c r="P1792" s="17">
        <f t="shared" si="136"/>
        <v>109.07</v>
      </c>
      <c r="Q1792" s="13" t="s">
        <v>8335</v>
      </c>
      <c r="R1792" t="s">
        <v>8336</v>
      </c>
      <c r="S1792" s="18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11" t="s">
        <v>1791</v>
      </c>
      <c r="C1793" s="3" t="s">
        <v>5900</v>
      </c>
      <c r="D1793" s="5">
        <v>3000</v>
      </c>
      <c r="E1793" s="7">
        <v>107</v>
      </c>
      <c r="F1793" t="s">
        <v>8219</v>
      </c>
      <c r="G1793" t="s">
        <v>8223</v>
      </c>
      <c r="H1793" t="s">
        <v>8245</v>
      </c>
      <c r="I1793" s="9">
        <v>1422553565</v>
      </c>
      <c r="J1793" s="9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35"/>
        <v>3.57</v>
      </c>
      <c r="P1793" s="17">
        <f t="shared" si="136"/>
        <v>26.75</v>
      </c>
      <c r="Q1793" s="13" t="s">
        <v>8335</v>
      </c>
      <c r="R1793" t="s">
        <v>8336</v>
      </c>
      <c r="S1793" s="18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11" t="s">
        <v>1792</v>
      </c>
      <c r="C1794" s="3" t="s">
        <v>5901</v>
      </c>
      <c r="D1794" s="5">
        <v>25000</v>
      </c>
      <c r="E1794" s="7">
        <v>15281</v>
      </c>
      <c r="F1794" t="s">
        <v>8219</v>
      </c>
      <c r="G1794" t="s">
        <v>8222</v>
      </c>
      <c r="H1794" t="s">
        <v>8244</v>
      </c>
      <c r="I1794" s="9">
        <v>1439189940</v>
      </c>
      <c r="J1794" s="9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si="135"/>
        <v>61.12</v>
      </c>
      <c r="P1794" s="17">
        <f t="shared" si="136"/>
        <v>109.94</v>
      </c>
      <c r="Q1794" s="13" t="s">
        <v>8335</v>
      </c>
      <c r="R1794" t="s">
        <v>8336</v>
      </c>
      <c r="S1794" s="18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11" t="s">
        <v>1793</v>
      </c>
      <c r="C1795" s="3" t="s">
        <v>5902</v>
      </c>
      <c r="D1795" s="5">
        <v>3000</v>
      </c>
      <c r="E1795" s="7">
        <v>40</v>
      </c>
      <c r="F1795" t="s">
        <v>8219</v>
      </c>
      <c r="G1795" t="s">
        <v>8224</v>
      </c>
      <c r="H1795" t="s">
        <v>8246</v>
      </c>
      <c r="I1795" s="9">
        <v>1417127040</v>
      </c>
      <c r="J1795" s="9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ref="O1795:O1858" si="140">IFERROR(ROUND(E1795/D1795*100,2),0)</f>
        <v>1.33</v>
      </c>
      <c r="P1795" s="17">
        <f t="shared" ref="P1795:P1858" si="141">IFERROR(ROUND(E1795/L1795,2),"N/A")</f>
        <v>20</v>
      </c>
      <c r="Q1795" s="13" t="s">
        <v>8335</v>
      </c>
      <c r="R1795" t="s">
        <v>8336</v>
      </c>
      <c r="S1795" s="18">
        <f t="shared" ref="S1795:S1858" si="142">(((J1795/60)/60)/24)+DATE(1970,1,1)</f>
        <v>41940.89166666667</v>
      </c>
      <c r="T1795" s="1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11" t="s">
        <v>1794</v>
      </c>
      <c r="C1796" s="3" t="s">
        <v>5903</v>
      </c>
      <c r="D1796" s="5">
        <v>9000</v>
      </c>
      <c r="E1796" s="7">
        <v>997</v>
      </c>
      <c r="F1796" t="s">
        <v>8219</v>
      </c>
      <c r="G1796" t="s">
        <v>8222</v>
      </c>
      <c r="H1796" t="s">
        <v>8244</v>
      </c>
      <c r="I1796" s="9">
        <v>1423660422</v>
      </c>
      <c r="J1796" s="9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40"/>
        <v>11.08</v>
      </c>
      <c r="P1796" s="17">
        <f t="shared" si="141"/>
        <v>55.39</v>
      </c>
      <c r="Q1796" s="13" t="s">
        <v>8335</v>
      </c>
      <c r="R1796" t="s">
        <v>8336</v>
      </c>
      <c r="S1796" s="18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11" t="s">
        <v>1795</v>
      </c>
      <c r="C1797" s="3" t="s">
        <v>5904</v>
      </c>
      <c r="D1797" s="5">
        <v>28000</v>
      </c>
      <c r="E1797" s="7">
        <v>10846</v>
      </c>
      <c r="F1797" t="s">
        <v>8219</v>
      </c>
      <c r="G1797" t="s">
        <v>8234</v>
      </c>
      <c r="H1797" t="s">
        <v>8247</v>
      </c>
      <c r="I1797" s="9">
        <v>1476460800</v>
      </c>
      <c r="J1797" s="9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40"/>
        <v>38.74</v>
      </c>
      <c r="P1797" s="17">
        <f t="shared" si="141"/>
        <v>133.9</v>
      </c>
      <c r="Q1797" s="13" t="s">
        <v>8335</v>
      </c>
      <c r="R1797" t="s">
        <v>8336</v>
      </c>
      <c r="S1797" s="18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11" t="s">
        <v>1796</v>
      </c>
      <c r="C1798" s="3" t="s">
        <v>5905</v>
      </c>
      <c r="D1798" s="5">
        <v>19000</v>
      </c>
      <c r="E1798" s="7">
        <v>4190</v>
      </c>
      <c r="F1798" t="s">
        <v>8219</v>
      </c>
      <c r="G1798" t="s">
        <v>8223</v>
      </c>
      <c r="H1798" t="s">
        <v>8245</v>
      </c>
      <c r="I1798" s="9">
        <v>1469356366</v>
      </c>
      <c r="J1798" s="9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40"/>
        <v>22.05</v>
      </c>
      <c r="P1798" s="17">
        <f t="shared" si="141"/>
        <v>48.72</v>
      </c>
      <c r="Q1798" s="13" t="s">
        <v>8335</v>
      </c>
      <c r="R1798" t="s">
        <v>8336</v>
      </c>
      <c r="S1798" s="18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11" t="s">
        <v>1797</v>
      </c>
      <c r="C1799" s="3" t="s">
        <v>5906</v>
      </c>
      <c r="D1799" s="5">
        <v>10000</v>
      </c>
      <c r="E1799" s="7">
        <v>6755</v>
      </c>
      <c r="F1799" t="s">
        <v>8219</v>
      </c>
      <c r="G1799" t="s">
        <v>8222</v>
      </c>
      <c r="H1799" t="s">
        <v>8244</v>
      </c>
      <c r="I1799" s="9">
        <v>1481809189</v>
      </c>
      <c r="J1799" s="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40"/>
        <v>67.55</v>
      </c>
      <c r="P1799" s="17">
        <f t="shared" si="141"/>
        <v>48.25</v>
      </c>
      <c r="Q1799" s="13" t="s">
        <v>8335</v>
      </c>
      <c r="R1799" t="s">
        <v>8336</v>
      </c>
      <c r="S1799" s="18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11" t="s">
        <v>1798</v>
      </c>
      <c r="C1800" s="3" t="s">
        <v>5907</v>
      </c>
      <c r="D1800" s="5">
        <v>16000</v>
      </c>
      <c r="E1800" s="7">
        <v>2182</v>
      </c>
      <c r="F1800" t="s">
        <v>8219</v>
      </c>
      <c r="G1800" t="s">
        <v>8222</v>
      </c>
      <c r="H1800" t="s">
        <v>8244</v>
      </c>
      <c r="I1800" s="9">
        <v>1454572233</v>
      </c>
      <c r="J1800" s="9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40"/>
        <v>13.64</v>
      </c>
      <c r="P1800" s="17">
        <f t="shared" si="141"/>
        <v>58.97</v>
      </c>
      <c r="Q1800" s="13" t="s">
        <v>8335</v>
      </c>
      <c r="R1800" t="s">
        <v>8336</v>
      </c>
      <c r="S1800" s="18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11" t="s">
        <v>1799</v>
      </c>
      <c r="C1801" s="3" t="s">
        <v>5908</v>
      </c>
      <c r="D1801" s="5">
        <v>4000</v>
      </c>
      <c r="E1801" s="7">
        <v>69.83</v>
      </c>
      <c r="F1801" t="s">
        <v>8219</v>
      </c>
      <c r="G1801" t="s">
        <v>8223</v>
      </c>
      <c r="H1801" t="s">
        <v>8245</v>
      </c>
      <c r="I1801" s="9">
        <v>1415740408</v>
      </c>
      <c r="J1801" s="9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40"/>
        <v>1.75</v>
      </c>
      <c r="P1801" s="17">
        <f t="shared" si="141"/>
        <v>11.64</v>
      </c>
      <c r="Q1801" s="13" t="s">
        <v>8335</v>
      </c>
      <c r="R1801" t="s">
        <v>8336</v>
      </c>
      <c r="S1801" s="18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11" t="s">
        <v>1800</v>
      </c>
      <c r="C1802" s="3" t="s">
        <v>5909</v>
      </c>
      <c r="D1802" s="5">
        <v>46260</v>
      </c>
      <c r="E1802" s="7">
        <v>9460</v>
      </c>
      <c r="F1802" t="s">
        <v>8219</v>
      </c>
      <c r="G1802" t="s">
        <v>8223</v>
      </c>
      <c r="H1802" t="s">
        <v>8245</v>
      </c>
      <c r="I1802" s="9">
        <v>1476109970</v>
      </c>
      <c r="J1802" s="9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40"/>
        <v>20.45</v>
      </c>
      <c r="P1802" s="17">
        <f t="shared" si="141"/>
        <v>83.72</v>
      </c>
      <c r="Q1802" s="13" t="s">
        <v>8335</v>
      </c>
      <c r="R1802" t="s">
        <v>8336</v>
      </c>
      <c r="S1802" s="18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11" t="s">
        <v>1801</v>
      </c>
      <c r="C1803" s="3" t="s">
        <v>5910</v>
      </c>
      <c r="D1803" s="5">
        <v>17000</v>
      </c>
      <c r="E1803" s="7">
        <v>2355</v>
      </c>
      <c r="F1803" t="s">
        <v>8219</v>
      </c>
      <c r="G1803" t="s">
        <v>8223</v>
      </c>
      <c r="H1803" t="s">
        <v>8245</v>
      </c>
      <c r="I1803" s="9">
        <v>1450181400</v>
      </c>
      <c r="J1803" s="9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40"/>
        <v>13.85</v>
      </c>
      <c r="P1803" s="17">
        <f t="shared" si="141"/>
        <v>63.65</v>
      </c>
      <c r="Q1803" s="13" t="s">
        <v>8335</v>
      </c>
      <c r="R1803" t="s">
        <v>8336</v>
      </c>
      <c r="S1803" s="18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11" t="s">
        <v>1802</v>
      </c>
      <c r="C1804" s="3" t="s">
        <v>5911</v>
      </c>
      <c r="D1804" s="5">
        <v>3500</v>
      </c>
      <c r="E1804" s="7">
        <v>1697</v>
      </c>
      <c r="F1804" t="s">
        <v>8219</v>
      </c>
      <c r="G1804" t="s">
        <v>8234</v>
      </c>
      <c r="H1804" t="s">
        <v>8247</v>
      </c>
      <c r="I1804" s="9">
        <v>1435442340</v>
      </c>
      <c r="J1804" s="9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40"/>
        <v>48.49</v>
      </c>
      <c r="P1804" s="17">
        <f t="shared" si="141"/>
        <v>94.28</v>
      </c>
      <c r="Q1804" s="13" t="s">
        <v>8335</v>
      </c>
      <c r="R1804" t="s">
        <v>8336</v>
      </c>
      <c r="S1804" s="18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11" t="s">
        <v>1803</v>
      </c>
      <c r="C1805" s="3" t="s">
        <v>5912</v>
      </c>
      <c r="D1805" s="5">
        <v>17500</v>
      </c>
      <c r="E1805" s="7">
        <v>5390</v>
      </c>
      <c r="F1805" t="s">
        <v>8219</v>
      </c>
      <c r="G1805" t="s">
        <v>8222</v>
      </c>
      <c r="H1805" t="s">
        <v>8244</v>
      </c>
      <c r="I1805" s="9">
        <v>1423878182</v>
      </c>
      <c r="J1805" s="9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40"/>
        <v>30.8</v>
      </c>
      <c r="P1805" s="17">
        <f t="shared" si="141"/>
        <v>71.87</v>
      </c>
      <c r="Q1805" s="13" t="s">
        <v>8335</v>
      </c>
      <c r="R1805" t="s">
        <v>8336</v>
      </c>
      <c r="S1805" s="18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11" t="s">
        <v>1804</v>
      </c>
      <c r="C1806" s="3" t="s">
        <v>5913</v>
      </c>
      <c r="D1806" s="5">
        <v>15500</v>
      </c>
      <c r="E1806" s="7">
        <v>5452</v>
      </c>
      <c r="F1806" t="s">
        <v>8219</v>
      </c>
      <c r="G1806" t="s">
        <v>8222</v>
      </c>
      <c r="H1806" t="s">
        <v>8244</v>
      </c>
      <c r="I1806" s="9">
        <v>1447521404</v>
      </c>
      <c r="J1806" s="9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40"/>
        <v>35.17</v>
      </c>
      <c r="P1806" s="17">
        <f t="shared" si="141"/>
        <v>104.85</v>
      </c>
      <c r="Q1806" s="13" t="s">
        <v>8335</v>
      </c>
      <c r="R1806" t="s">
        <v>8336</v>
      </c>
      <c r="S1806" s="18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11" t="s">
        <v>1805</v>
      </c>
      <c r="C1807" s="3" t="s">
        <v>5914</v>
      </c>
      <c r="D1807" s="5">
        <v>22500</v>
      </c>
      <c r="E1807" s="7">
        <v>8191</v>
      </c>
      <c r="F1807" t="s">
        <v>8219</v>
      </c>
      <c r="G1807" t="s">
        <v>8234</v>
      </c>
      <c r="H1807" t="s">
        <v>8247</v>
      </c>
      <c r="I1807" s="9">
        <v>1443808800</v>
      </c>
      <c r="J1807" s="9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40"/>
        <v>36.4</v>
      </c>
      <c r="P1807" s="17">
        <f t="shared" si="141"/>
        <v>67.14</v>
      </c>
      <c r="Q1807" s="13" t="s">
        <v>8335</v>
      </c>
      <c r="R1807" t="s">
        <v>8336</v>
      </c>
      <c r="S1807" s="18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11" t="s">
        <v>1806</v>
      </c>
      <c r="C1808" s="3" t="s">
        <v>5915</v>
      </c>
      <c r="D1808" s="5">
        <v>20000</v>
      </c>
      <c r="E1808" s="7">
        <v>591</v>
      </c>
      <c r="F1808" t="s">
        <v>8219</v>
      </c>
      <c r="G1808" t="s">
        <v>8223</v>
      </c>
      <c r="H1808" t="s">
        <v>8245</v>
      </c>
      <c r="I1808" s="9">
        <v>1412090349</v>
      </c>
      <c r="J1808" s="9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40"/>
        <v>2.96</v>
      </c>
      <c r="P1808" s="17">
        <f t="shared" si="141"/>
        <v>73.88</v>
      </c>
      <c r="Q1808" s="13" t="s">
        <v>8335</v>
      </c>
      <c r="R1808" t="s">
        <v>8336</v>
      </c>
      <c r="S1808" s="18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11" t="s">
        <v>1807</v>
      </c>
      <c r="C1809" s="3" t="s">
        <v>5916</v>
      </c>
      <c r="D1809" s="5">
        <v>5000</v>
      </c>
      <c r="E1809" s="7">
        <v>553</v>
      </c>
      <c r="F1809" t="s">
        <v>8219</v>
      </c>
      <c r="G1809" t="s">
        <v>8222</v>
      </c>
      <c r="H1809" t="s">
        <v>8244</v>
      </c>
      <c r="I1809" s="9">
        <v>1411868313</v>
      </c>
      <c r="J1809" s="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40"/>
        <v>11.06</v>
      </c>
      <c r="P1809" s="17">
        <f t="shared" si="141"/>
        <v>69.13</v>
      </c>
      <c r="Q1809" s="13" t="s">
        <v>8335</v>
      </c>
      <c r="R1809" t="s">
        <v>8336</v>
      </c>
      <c r="S1809" s="18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11" t="s">
        <v>1808</v>
      </c>
      <c r="C1810" s="3" t="s">
        <v>5917</v>
      </c>
      <c r="D1810" s="5">
        <v>28000</v>
      </c>
      <c r="E1810" s="7">
        <v>11594</v>
      </c>
      <c r="F1810" t="s">
        <v>8219</v>
      </c>
      <c r="G1810" t="s">
        <v>8222</v>
      </c>
      <c r="H1810" t="s">
        <v>8244</v>
      </c>
      <c r="I1810" s="9">
        <v>1486830030</v>
      </c>
      <c r="J1810" s="9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40"/>
        <v>41.41</v>
      </c>
      <c r="P1810" s="17">
        <f t="shared" si="141"/>
        <v>120.77</v>
      </c>
      <c r="Q1810" s="13" t="s">
        <v>8335</v>
      </c>
      <c r="R1810" t="s">
        <v>8336</v>
      </c>
      <c r="S1810" s="18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11" t="s">
        <v>1809</v>
      </c>
      <c r="C1811" s="3" t="s">
        <v>5918</v>
      </c>
      <c r="D1811" s="5">
        <v>3500</v>
      </c>
      <c r="E1811" s="7">
        <v>380</v>
      </c>
      <c r="F1811" t="s">
        <v>8219</v>
      </c>
      <c r="G1811" t="s">
        <v>8227</v>
      </c>
      <c r="H1811" t="s">
        <v>8249</v>
      </c>
      <c r="I1811" s="9">
        <v>1425246439</v>
      </c>
      <c r="J1811" s="9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40"/>
        <v>10.86</v>
      </c>
      <c r="P1811" s="17">
        <f t="shared" si="141"/>
        <v>42.22</v>
      </c>
      <c r="Q1811" s="13" t="s">
        <v>8335</v>
      </c>
      <c r="R1811" t="s">
        <v>8336</v>
      </c>
      <c r="S1811" s="18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11" t="s">
        <v>1810</v>
      </c>
      <c r="C1812" s="3" t="s">
        <v>5919</v>
      </c>
      <c r="D1812" s="5">
        <v>450</v>
      </c>
      <c r="E1812" s="7">
        <v>15</v>
      </c>
      <c r="F1812" t="s">
        <v>8219</v>
      </c>
      <c r="G1812" t="s">
        <v>8222</v>
      </c>
      <c r="H1812" t="s">
        <v>8244</v>
      </c>
      <c r="I1812" s="9">
        <v>1408657826</v>
      </c>
      <c r="J1812" s="9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40"/>
        <v>3.33</v>
      </c>
      <c r="P1812" s="17">
        <f t="shared" si="141"/>
        <v>7.5</v>
      </c>
      <c r="Q1812" s="13" t="s">
        <v>8335</v>
      </c>
      <c r="R1812" t="s">
        <v>8336</v>
      </c>
      <c r="S1812" s="18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11" t="s">
        <v>1811</v>
      </c>
      <c r="C1813" s="3" t="s">
        <v>5920</v>
      </c>
      <c r="D1813" s="5">
        <v>54000</v>
      </c>
      <c r="E1813" s="7">
        <v>40</v>
      </c>
      <c r="F1813" t="s">
        <v>8219</v>
      </c>
      <c r="G1813" t="s">
        <v>8222</v>
      </c>
      <c r="H1813" t="s">
        <v>8244</v>
      </c>
      <c r="I1813" s="9">
        <v>1414123200</v>
      </c>
      <c r="J1813" s="9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40"/>
        <v>7.0000000000000007E-2</v>
      </c>
      <c r="P1813" s="17">
        <f t="shared" si="141"/>
        <v>1.54</v>
      </c>
      <c r="Q1813" s="13" t="s">
        <v>8335</v>
      </c>
      <c r="R1813" t="s">
        <v>8336</v>
      </c>
      <c r="S1813" s="18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11" t="s">
        <v>1812</v>
      </c>
      <c r="C1814" s="3" t="s">
        <v>5921</v>
      </c>
      <c r="D1814" s="5">
        <v>6500</v>
      </c>
      <c r="E1814" s="7">
        <v>865</v>
      </c>
      <c r="F1814" t="s">
        <v>8219</v>
      </c>
      <c r="G1814" t="s">
        <v>8223</v>
      </c>
      <c r="H1814" t="s">
        <v>8245</v>
      </c>
      <c r="I1814" s="9">
        <v>1467531536</v>
      </c>
      <c r="J1814" s="9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40"/>
        <v>13.31</v>
      </c>
      <c r="P1814" s="17">
        <f t="shared" si="141"/>
        <v>37.61</v>
      </c>
      <c r="Q1814" s="13" t="s">
        <v>8335</v>
      </c>
      <c r="R1814" t="s">
        <v>8336</v>
      </c>
      <c r="S1814" s="18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11" t="s">
        <v>1813</v>
      </c>
      <c r="C1815" s="3" t="s">
        <v>5922</v>
      </c>
      <c r="D1815" s="5">
        <v>8750</v>
      </c>
      <c r="E1815" s="7">
        <v>0</v>
      </c>
      <c r="F1815" t="s">
        <v>8219</v>
      </c>
      <c r="G1815" t="s">
        <v>8223</v>
      </c>
      <c r="H1815" t="s">
        <v>8245</v>
      </c>
      <c r="I1815" s="9">
        <v>1407532812</v>
      </c>
      <c r="J1815" s="9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40"/>
        <v>0</v>
      </c>
      <c r="P1815" s="17" t="str">
        <f t="shared" si="141"/>
        <v>N/A</v>
      </c>
      <c r="Q1815" s="13" t="s">
        <v>8335</v>
      </c>
      <c r="R1815" t="s">
        <v>8336</v>
      </c>
      <c r="S1815" s="18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11" t="s">
        <v>1814</v>
      </c>
      <c r="C1816" s="3" t="s">
        <v>5923</v>
      </c>
      <c r="D1816" s="5">
        <v>12000</v>
      </c>
      <c r="E1816" s="7">
        <v>5902</v>
      </c>
      <c r="F1816" t="s">
        <v>8219</v>
      </c>
      <c r="G1816" t="s">
        <v>8223</v>
      </c>
      <c r="H1816" t="s">
        <v>8245</v>
      </c>
      <c r="I1816" s="9">
        <v>1425108736</v>
      </c>
      <c r="J1816" s="9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40"/>
        <v>49.18</v>
      </c>
      <c r="P1816" s="17">
        <f t="shared" si="141"/>
        <v>42.16</v>
      </c>
      <c r="Q1816" s="13" t="s">
        <v>8335</v>
      </c>
      <c r="R1816" t="s">
        <v>8336</v>
      </c>
      <c r="S1816" s="18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11" t="s">
        <v>1815</v>
      </c>
      <c r="C1817" s="3" t="s">
        <v>5924</v>
      </c>
      <c r="D1817" s="5">
        <v>3000</v>
      </c>
      <c r="E1817" s="7">
        <v>0</v>
      </c>
      <c r="F1817" t="s">
        <v>8219</v>
      </c>
      <c r="G1817" t="s">
        <v>8222</v>
      </c>
      <c r="H1817" t="s">
        <v>8244</v>
      </c>
      <c r="I1817" s="9">
        <v>1435787137</v>
      </c>
      <c r="J1817" s="9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40"/>
        <v>0</v>
      </c>
      <c r="P1817" s="17" t="str">
        <f t="shared" si="141"/>
        <v>N/A</v>
      </c>
      <c r="Q1817" s="13" t="s">
        <v>8335</v>
      </c>
      <c r="R1817" t="s">
        <v>8336</v>
      </c>
      <c r="S1817" s="18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11" t="s">
        <v>1816</v>
      </c>
      <c r="C1818" s="3" t="s">
        <v>5925</v>
      </c>
      <c r="D1818" s="5">
        <v>25000</v>
      </c>
      <c r="E1818" s="7">
        <v>509</v>
      </c>
      <c r="F1818" t="s">
        <v>8219</v>
      </c>
      <c r="G1818" t="s">
        <v>8238</v>
      </c>
      <c r="H1818" t="s">
        <v>8255</v>
      </c>
      <c r="I1818" s="9">
        <v>1469473200</v>
      </c>
      <c r="J1818" s="9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40"/>
        <v>2.04</v>
      </c>
      <c r="P1818" s="17">
        <f t="shared" si="141"/>
        <v>84.83</v>
      </c>
      <c r="Q1818" s="13" t="s">
        <v>8335</v>
      </c>
      <c r="R1818" t="s">
        <v>8336</v>
      </c>
      <c r="S1818" s="18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11" t="s">
        <v>1817</v>
      </c>
      <c r="C1819" s="3" t="s">
        <v>5926</v>
      </c>
      <c r="D1819" s="5">
        <v>18000</v>
      </c>
      <c r="E1819" s="7">
        <v>9419</v>
      </c>
      <c r="F1819" t="s">
        <v>8219</v>
      </c>
      <c r="G1819" t="s">
        <v>8222</v>
      </c>
      <c r="H1819" t="s">
        <v>8244</v>
      </c>
      <c r="I1819" s="9">
        <v>1485759540</v>
      </c>
      <c r="J1819" s="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40"/>
        <v>52.33</v>
      </c>
      <c r="P1819" s="17">
        <f t="shared" si="141"/>
        <v>94.19</v>
      </c>
      <c r="Q1819" s="13" t="s">
        <v>8335</v>
      </c>
      <c r="R1819" t="s">
        <v>8336</v>
      </c>
      <c r="S1819" s="18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11" t="s">
        <v>1818</v>
      </c>
      <c r="C1820" s="3" t="s">
        <v>5927</v>
      </c>
      <c r="D1820" s="5">
        <v>15000</v>
      </c>
      <c r="E1820" s="7">
        <v>0</v>
      </c>
      <c r="F1820" t="s">
        <v>8219</v>
      </c>
      <c r="G1820" t="s">
        <v>8222</v>
      </c>
      <c r="H1820" t="s">
        <v>8244</v>
      </c>
      <c r="I1820" s="9">
        <v>1428035850</v>
      </c>
      <c r="J1820" s="9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40"/>
        <v>0</v>
      </c>
      <c r="P1820" s="17" t="str">
        <f t="shared" si="141"/>
        <v>N/A</v>
      </c>
      <c r="Q1820" s="13" t="s">
        <v>8335</v>
      </c>
      <c r="R1820" t="s">
        <v>8336</v>
      </c>
      <c r="S1820" s="18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11" t="s">
        <v>1819</v>
      </c>
      <c r="C1821" s="3" t="s">
        <v>5928</v>
      </c>
      <c r="D1821" s="5">
        <v>1200</v>
      </c>
      <c r="E1821" s="7">
        <v>25</v>
      </c>
      <c r="F1821" t="s">
        <v>8219</v>
      </c>
      <c r="G1821" t="s">
        <v>8222</v>
      </c>
      <c r="H1821" t="s">
        <v>8244</v>
      </c>
      <c r="I1821" s="9">
        <v>1406743396</v>
      </c>
      <c r="J1821" s="9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40"/>
        <v>2.08</v>
      </c>
      <c r="P1821" s="17">
        <f t="shared" si="141"/>
        <v>6.25</v>
      </c>
      <c r="Q1821" s="13" t="s">
        <v>8335</v>
      </c>
      <c r="R1821" t="s">
        <v>8336</v>
      </c>
      <c r="S1821" s="18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11" t="s">
        <v>1820</v>
      </c>
      <c r="C1822" s="3" t="s">
        <v>5929</v>
      </c>
      <c r="D1822" s="5">
        <v>26000</v>
      </c>
      <c r="E1822" s="7">
        <v>1707</v>
      </c>
      <c r="F1822" t="s">
        <v>8219</v>
      </c>
      <c r="G1822" t="s">
        <v>8222</v>
      </c>
      <c r="H1822" t="s">
        <v>8244</v>
      </c>
      <c r="I1822" s="9">
        <v>1427850090</v>
      </c>
      <c r="J1822" s="9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40"/>
        <v>6.57</v>
      </c>
      <c r="P1822" s="17">
        <f t="shared" si="141"/>
        <v>213.38</v>
      </c>
      <c r="Q1822" s="13" t="s">
        <v>8335</v>
      </c>
      <c r="R1822" t="s">
        <v>8336</v>
      </c>
      <c r="S1822" s="18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11" t="s">
        <v>1821</v>
      </c>
      <c r="C1823" s="3" t="s">
        <v>5930</v>
      </c>
      <c r="D1823" s="5">
        <v>2500</v>
      </c>
      <c r="E1823" s="7">
        <v>3372.25</v>
      </c>
      <c r="F1823" t="s">
        <v>8217</v>
      </c>
      <c r="G1823" t="s">
        <v>8222</v>
      </c>
      <c r="H1823" t="s">
        <v>8244</v>
      </c>
      <c r="I1823" s="9">
        <v>1330760367</v>
      </c>
      <c r="J1823" s="9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40"/>
        <v>134.88999999999999</v>
      </c>
      <c r="P1823" s="17">
        <f t="shared" si="141"/>
        <v>59.16</v>
      </c>
      <c r="Q1823" s="13" t="s">
        <v>8322</v>
      </c>
      <c r="R1823" t="s">
        <v>8323</v>
      </c>
      <c r="S1823" s="18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11" t="s">
        <v>1822</v>
      </c>
      <c r="C1824" s="3" t="s">
        <v>5931</v>
      </c>
      <c r="D1824" s="5">
        <v>300</v>
      </c>
      <c r="E1824" s="7">
        <v>300</v>
      </c>
      <c r="F1824" t="s">
        <v>8217</v>
      </c>
      <c r="G1824" t="s">
        <v>8227</v>
      </c>
      <c r="H1824" t="s">
        <v>8249</v>
      </c>
      <c r="I1824" s="9">
        <v>1391194860</v>
      </c>
      <c r="J1824" s="9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40"/>
        <v>100</v>
      </c>
      <c r="P1824" s="17">
        <f t="shared" si="141"/>
        <v>27.27</v>
      </c>
      <c r="Q1824" s="13" t="s">
        <v>8322</v>
      </c>
      <c r="R1824" t="s">
        <v>8323</v>
      </c>
      <c r="S1824" s="18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11" t="s">
        <v>1823</v>
      </c>
      <c r="C1825" s="3" t="s">
        <v>5932</v>
      </c>
      <c r="D1825" s="5">
        <v>700</v>
      </c>
      <c r="E1825" s="7">
        <v>811</v>
      </c>
      <c r="F1825" t="s">
        <v>8217</v>
      </c>
      <c r="G1825" t="s">
        <v>8222</v>
      </c>
      <c r="H1825" t="s">
        <v>8244</v>
      </c>
      <c r="I1825" s="9">
        <v>1351095976</v>
      </c>
      <c r="J1825" s="9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40"/>
        <v>115.86</v>
      </c>
      <c r="P1825" s="17">
        <f t="shared" si="141"/>
        <v>24.58</v>
      </c>
      <c r="Q1825" s="13" t="s">
        <v>8322</v>
      </c>
      <c r="R1825" t="s">
        <v>8323</v>
      </c>
      <c r="S1825" s="18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11" t="s">
        <v>1824</v>
      </c>
      <c r="C1826" s="3" t="s">
        <v>5933</v>
      </c>
      <c r="D1826" s="5">
        <v>3000</v>
      </c>
      <c r="E1826" s="7">
        <v>3002</v>
      </c>
      <c r="F1826" t="s">
        <v>8217</v>
      </c>
      <c r="G1826" t="s">
        <v>8222</v>
      </c>
      <c r="H1826" t="s">
        <v>8244</v>
      </c>
      <c r="I1826" s="9">
        <v>1389146880</v>
      </c>
      <c r="J1826" s="9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40"/>
        <v>100.07</v>
      </c>
      <c r="P1826" s="17">
        <f t="shared" si="141"/>
        <v>75.05</v>
      </c>
      <c r="Q1826" s="13" t="s">
        <v>8322</v>
      </c>
      <c r="R1826" t="s">
        <v>8323</v>
      </c>
      <c r="S1826" s="18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11" t="s">
        <v>1825</v>
      </c>
      <c r="C1827" s="3" t="s">
        <v>5934</v>
      </c>
      <c r="D1827" s="5">
        <v>2000</v>
      </c>
      <c r="E1827" s="7">
        <v>2101</v>
      </c>
      <c r="F1827" t="s">
        <v>8217</v>
      </c>
      <c r="G1827" t="s">
        <v>8222</v>
      </c>
      <c r="H1827" t="s">
        <v>8244</v>
      </c>
      <c r="I1827" s="9">
        <v>1373572903</v>
      </c>
      <c r="J1827" s="9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40"/>
        <v>105.05</v>
      </c>
      <c r="P1827" s="17">
        <f t="shared" si="141"/>
        <v>42.02</v>
      </c>
      <c r="Q1827" s="13" t="s">
        <v>8322</v>
      </c>
      <c r="R1827" t="s">
        <v>8323</v>
      </c>
      <c r="S1827" s="18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11" t="s">
        <v>1826</v>
      </c>
      <c r="C1828" s="3" t="s">
        <v>5935</v>
      </c>
      <c r="D1828" s="5">
        <v>2000</v>
      </c>
      <c r="E1828" s="7">
        <v>2020</v>
      </c>
      <c r="F1828" t="s">
        <v>8217</v>
      </c>
      <c r="G1828" t="s">
        <v>8222</v>
      </c>
      <c r="H1828" t="s">
        <v>8244</v>
      </c>
      <c r="I1828" s="9">
        <v>1392675017</v>
      </c>
      <c r="J1828" s="9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40"/>
        <v>101</v>
      </c>
      <c r="P1828" s="17">
        <f t="shared" si="141"/>
        <v>53.16</v>
      </c>
      <c r="Q1828" s="13" t="s">
        <v>8322</v>
      </c>
      <c r="R1828" t="s">
        <v>8323</v>
      </c>
      <c r="S1828" s="18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11" t="s">
        <v>1827</v>
      </c>
      <c r="C1829" s="3" t="s">
        <v>5936</v>
      </c>
      <c r="D1829" s="5">
        <v>8000</v>
      </c>
      <c r="E1829" s="7">
        <v>8053</v>
      </c>
      <c r="F1829" t="s">
        <v>8217</v>
      </c>
      <c r="G1829" t="s">
        <v>8222</v>
      </c>
      <c r="H1829" t="s">
        <v>8244</v>
      </c>
      <c r="I1829" s="9">
        <v>1299138561</v>
      </c>
      <c r="J1829" s="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40"/>
        <v>100.66</v>
      </c>
      <c r="P1829" s="17">
        <f t="shared" si="141"/>
        <v>83.89</v>
      </c>
      <c r="Q1829" s="13" t="s">
        <v>8322</v>
      </c>
      <c r="R1829" t="s">
        <v>8323</v>
      </c>
      <c r="S1829" s="18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11" t="s">
        <v>1828</v>
      </c>
      <c r="C1830" s="3" t="s">
        <v>5937</v>
      </c>
      <c r="D1830" s="5">
        <v>20000</v>
      </c>
      <c r="E1830" s="7">
        <v>20032</v>
      </c>
      <c r="F1830" t="s">
        <v>8217</v>
      </c>
      <c r="G1830" t="s">
        <v>8222</v>
      </c>
      <c r="H1830" t="s">
        <v>8244</v>
      </c>
      <c r="I1830" s="9">
        <v>1399672800</v>
      </c>
      <c r="J1830" s="9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40"/>
        <v>100.16</v>
      </c>
      <c r="P1830" s="17">
        <f t="shared" si="141"/>
        <v>417.33</v>
      </c>
      <c r="Q1830" s="13" t="s">
        <v>8322</v>
      </c>
      <c r="R1830" t="s">
        <v>8323</v>
      </c>
      <c r="S1830" s="18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11" t="s">
        <v>1829</v>
      </c>
      <c r="C1831" s="3" t="s">
        <v>5938</v>
      </c>
      <c r="D1831" s="5">
        <v>1500</v>
      </c>
      <c r="E1831" s="7">
        <v>2500.25</v>
      </c>
      <c r="F1831" t="s">
        <v>8217</v>
      </c>
      <c r="G1831" t="s">
        <v>8222</v>
      </c>
      <c r="H1831" t="s">
        <v>8244</v>
      </c>
      <c r="I1831" s="9">
        <v>1295647200</v>
      </c>
      <c r="J1831" s="9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40"/>
        <v>166.68</v>
      </c>
      <c r="P1831" s="17">
        <f t="shared" si="141"/>
        <v>75.77</v>
      </c>
      <c r="Q1831" s="13" t="s">
        <v>8322</v>
      </c>
      <c r="R1831" t="s">
        <v>8323</v>
      </c>
      <c r="S1831" s="18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11" t="s">
        <v>1830</v>
      </c>
      <c r="C1832" s="3" t="s">
        <v>5939</v>
      </c>
      <c r="D1832" s="5">
        <v>15000</v>
      </c>
      <c r="E1832" s="7">
        <v>15230</v>
      </c>
      <c r="F1832" t="s">
        <v>8217</v>
      </c>
      <c r="G1832" t="s">
        <v>8222</v>
      </c>
      <c r="H1832" t="s">
        <v>8244</v>
      </c>
      <c r="I1832" s="9">
        <v>1393259107</v>
      </c>
      <c r="J1832" s="9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40"/>
        <v>101.53</v>
      </c>
      <c r="P1832" s="17">
        <f t="shared" si="141"/>
        <v>67.39</v>
      </c>
      <c r="Q1832" s="13" t="s">
        <v>8322</v>
      </c>
      <c r="R1832" t="s">
        <v>8323</v>
      </c>
      <c r="S1832" s="18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11" t="s">
        <v>1831</v>
      </c>
      <c r="C1833" s="3" t="s">
        <v>5940</v>
      </c>
      <c r="D1833" s="5">
        <v>1000</v>
      </c>
      <c r="E1833" s="7">
        <v>1030</v>
      </c>
      <c r="F1833" t="s">
        <v>8217</v>
      </c>
      <c r="G1833" t="s">
        <v>8222</v>
      </c>
      <c r="H1833" t="s">
        <v>8244</v>
      </c>
      <c r="I1833" s="9">
        <v>1336866863</v>
      </c>
      <c r="J1833" s="9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40"/>
        <v>103</v>
      </c>
      <c r="P1833" s="17">
        <f t="shared" si="141"/>
        <v>73.569999999999993</v>
      </c>
      <c r="Q1833" s="13" t="s">
        <v>8322</v>
      </c>
      <c r="R1833" t="s">
        <v>8323</v>
      </c>
      <c r="S1833" s="18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11" t="s">
        <v>1832</v>
      </c>
      <c r="C1834" s="3" t="s">
        <v>5941</v>
      </c>
      <c r="D1834" s="5">
        <v>350</v>
      </c>
      <c r="E1834" s="7">
        <v>500</v>
      </c>
      <c r="F1834" t="s">
        <v>8217</v>
      </c>
      <c r="G1834" t="s">
        <v>8222</v>
      </c>
      <c r="H1834" t="s">
        <v>8244</v>
      </c>
      <c r="I1834" s="9">
        <v>1299243427</v>
      </c>
      <c r="J1834" s="9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40"/>
        <v>142.86000000000001</v>
      </c>
      <c r="P1834" s="17">
        <f t="shared" si="141"/>
        <v>25</v>
      </c>
      <c r="Q1834" s="13" t="s">
        <v>8322</v>
      </c>
      <c r="R1834" t="s">
        <v>8323</v>
      </c>
      <c r="S1834" s="18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11" t="s">
        <v>1833</v>
      </c>
      <c r="C1835" s="3" t="s">
        <v>5942</v>
      </c>
      <c r="D1835" s="5">
        <v>400</v>
      </c>
      <c r="E1835" s="7">
        <v>1050</v>
      </c>
      <c r="F1835" t="s">
        <v>8217</v>
      </c>
      <c r="G1835" t="s">
        <v>8222</v>
      </c>
      <c r="H1835" t="s">
        <v>8244</v>
      </c>
      <c r="I1835" s="9">
        <v>1362211140</v>
      </c>
      <c r="J1835" s="9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40"/>
        <v>262.5</v>
      </c>
      <c r="P1835" s="17">
        <f t="shared" si="141"/>
        <v>42</v>
      </c>
      <c r="Q1835" s="13" t="s">
        <v>8322</v>
      </c>
      <c r="R1835" t="s">
        <v>8323</v>
      </c>
      <c r="S1835" s="18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11" t="s">
        <v>1834</v>
      </c>
      <c r="C1836" s="3" t="s">
        <v>5943</v>
      </c>
      <c r="D1836" s="5">
        <v>10000</v>
      </c>
      <c r="E1836" s="7">
        <v>11805</v>
      </c>
      <c r="F1836" t="s">
        <v>8217</v>
      </c>
      <c r="G1836" t="s">
        <v>8222</v>
      </c>
      <c r="H1836" t="s">
        <v>8244</v>
      </c>
      <c r="I1836" s="9">
        <v>1422140895</v>
      </c>
      <c r="J1836" s="9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40"/>
        <v>118.05</v>
      </c>
      <c r="P1836" s="17">
        <f t="shared" si="141"/>
        <v>131.16999999999999</v>
      </c>
      <c r="Q1836" s="13" t="s">
        <v>8322</v>
      </c>
      <c r="R1836" t="s">
        <v>8323</v>
      </c>
      <c r="S1836" s="18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11" t="s">
        <v>1835</v>
      </c>
      <c r="C1837" s="3" t="s">
        <v>5944</v>
      </c>
      <c r="D1837" s="5">
        <v>500</v>
      </c>
      <c r="E1837" s="7">
        <v>520</v>
      </c>
      <c r="F1837" t="s">
        <v>8217</v>
      </c>
      <c r="G1837" t="s">
        <v>8223</v>
      </c>
      <c r="H1837" t="s">
        <v>8245</v>
      </c>
      <c r="I1837" s="9">
        <v>1459439471</v>
      </c>
      <c r="J1837" s="9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40"/>
        <v>104</v>
      </c>
      <c r="P1837" s="17">
        <f t="shared" si="141"/>
        <v>47.27</v>
      </c>
      <c r="Q1837" s="13" t="s">
        <v>8322</v>
      </c>
      <c r="R1837" t="s">
        <v>8323</v>
      </c>
      <c r="S1837" s="18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11" t="s">
        <v>1836</v>
      </c>
      <c r="C1838" s="3" t="s">
        <v>5945</v>
      </c>
      <c r="D1838" s="5">
        <v>5000</v>
      </c>
      <c r="E1838" s="7">
        <v>10017</v>
      </c>
      <c r="F1838" t="s">
        <v>8217</v>
      </c>
      <c r="G1838" t="s">
        <v>8222</v>
      </c>
      <c r="H1838" t="s">
        <v>8244</v>
      </c>
      <c r="I1838" s="9">
        <v>1361129129</v>
      </c>
      <c r="J1838" s="9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40"/>
        <v>200.34</v>
      </c>
      <c r="P1838" s="17">
        <f t="shared" si="141"/>
        <v>182.13</v>
      </c>
      <c r="Q1838" s="13" t="s">
        <v>8322</v>
      </c>
      <c r="R1838" t="s">
        <v>8323</v>
      </c>
      <c r="S1838" s="18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11" t="s">
        <v>1837</v>
      </c>
      <c r="C1839" s="3" t="s">
        <v>5946</v>
      </c>
      <c r="D1839" s="5">
        <v>600</v>
      </c>
      <c r="E1839" s="7">
        <v>1841</v>
      </c>
      <c r="F1839" t="s">
        <v>8217</v>
      </c>
      <c r="G1839" t="s">
        <v>8222</v>
      </c>
      <c r="H1839" t="s">
        <v>8244</v>
      </c>
      <c r="I1839" s="9">
        <v>1332029335</v>
      </c>
      <c r="J1839" s="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40"/>
        <v>306.83</v>
      </c>
      <c r="P1839" s="17">
        <f t="shared" si="141"/>
        <v>61.37</v>
      </c>
      <c r="Q1839" s="13" t="s">
        <v>8322</v>
      </c>
      <c r="R1839" t="s">
        <v>8323</v>
      </c>
      <c r="S1839" s="18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11" t="s">
        <v>1838</v>
      </c>
      <c r="C1840" s="3" t="s">
        <v>5947</v>
      </c>
      <c r="D1840" s="5">
        <v>1000</v>
      </c>
      <c r="E1840" s="7">
        <v>1001.49</v>
      </c>
      <c r="F1840" t="s">
        <v>8217</v>
      </c>
      <c r="G1840" t="s">
        <v>8222</v>
      </c>
      <c r="H1840" t="s">
        <v>8244</v>
      </c>
      <c r="I1840" s="9">
        <v>1317438000</v>
      </c>
      <c r="J1840" s="9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40"/>
        <v>100.15</v>
      </c>
      <c r="P1840" s="17">
        <f t="shared" si="141"/>
        <v>35.770000000000003</v>
      </c>
      <c r="Q1840" s="13" t="s">
        <v>8322</v>
      </c>
      <c r="R1840" t="s">
        <v>8323</v>
      </c>
      <c r="S1840" s="18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11" t="s">
        <v>1839</v>
      </c>
      <c r="C1841" s="3" t="s">
        <v>5948</v>
      </c>
      <c r="D1841" s="5">
        <v>1000</v>
      </c>
      <c r="E1841" s="7">
        <v>2053</v>
      </c>
      <c r="F1841" t="s">
        <v>8217</v>
      </c>
      <c r="G1841" t="s">
        <v>8222</v>
      </c>
      <c r="H1841" t="s">
        <v>8244</v>
      </c>
      <c r="I1841" s="9">
        <v>1475342382</v>
      </c>
      <c r="J1841" s="9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40"/>
        <v>205.3</v>
      </c>
      <c r="P1841" s="17">
        <f t="shared" si="141"/>
        <v>45.62</v>
      </c>
      <c r="Q1841" s="13" t="s">
        <v>8322</v>
      </c>
      <c r="R1841" t="s">
        <v>8323</v>
      </c>
      <c r="S1841" s="18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11" t="s">
        <v>1840</v>
      </c>
      <c r="C1842" s="3" t="s">
        <v>5949</v>
      </c>
      <c r="D1842" s="5">
        <v>900</v>
      </c>
      <c r="E1842" s="7">
        <v>980</v>
      </c>
      <c r="F1842" t="s">
        <v>8217</v>
      </c>
      <c r="G1842" t="s">
        <v>8222</v>
      </c>
      <c r="H1842" t="s">
        <v>8244</v>
      </c>
      <c r="I1842" s="9">
        <v>1367902740</v>
      </c>
      <c r="J1842" s="9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40"/>
        <v>108.89</v>
      </c>
      <c r="P1842" s="17">
        <f t="shared" si="141"/>
        <v>75.38</v>
      </c>
      <c r="Q1842" s="13" t="s">
        <v>8322</v>
      </c>
      <c r="R1842" t="s">
        <v>8323</v>
      </c>
      <c r="S1842" s="18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11" t="s">
        <v>1841</v>
      </c>
      <c r="C1843" s="3" t="s">
        <v>5950</v>
      </c>
      <c r="D1843" s="5">
        <v>2000</v>
      </c>
      <c r="E1843" s="7">
        <v>2035</v>
      </c>
      <c r="F1843" t="s">
        <v>8217</v>
      </c>
      <c r="G1843" t="s">
        <v>8222</v>
      </c>
      <c r="H1843" t="s">
        <v>8244</v>
      </c>
      <c r="I1843" s="9">
        <v>1400561940</v>
      </c>
      <c r="J1843" s="9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40"/>
        <v>101.75</v>
      </c>
      <c r="P1843" s="17">
        <f t="shared" si="141"/>
        <v>50.88</v>
      </c>
      <c r="Q1843" s="13" t="s">
        <v>8322</v>
      </c>
      <c r="R1843" t="s">
        <v>8323</v>
      </c>
      <c r="S1843" s="18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11" t="s">
        <v>1842</v>
      </c>
      <c r="C1844" s="3" t="s">
        <v>5951</v>
      </c>
      <c r="D1844" s="5">
        <v>2000</v>
      </c>
      <c r="E1844" s="7">
        <v>2505</v>
      </c>
      <c r="F1844" t="s">
        <v>8217</v>
      </c>
      <c r="G1844" t="s">
        <v>8222</v>
      </c>
      <c r="H1844" t="s">
        <v>8244</v>
      </c>
      <c r="I1844" s="9">
        <v>1425275940</v>
      </c>
      <c r="J1844" s="9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40"/>
        <v>125.25</v>
      </c>
      <c r="P1844" s="17">
        <f t="shared" si="141"/>
        <v>119.29</v>
      </c>
      <c r="Q1844" s="13" t="s">
        <v>8322</v>
      </c>
      <c r="R1844" t="s">
        <v>8323</v>
      </c>
      <c r="S1844" s="18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11" t="s">
        <v>1843</v>
      </c>
      <c r="C1845" s="3" t="s">
        <v>5952</v>
      </c>
      <c r="D1845" s="5">
        <v>10000</v>
      </c>
      <c r="E1845" s="7">
        <v>12400.61</v>
      </c>
      <c r="F1845" t="s">
        <v>8217</v>
      </c>
      <c r="G1845" t="s">
        <v>8222</v>
      </c>
      <c r="H1845" t="s">
        <v>8244</v>
      </c>
      <c r="I1845" s="9">
        <v>1298245954</v>
      </c>
      <c r="J1845" s="9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40"/>
        <v>124.01</v>
      </c>
      <c r="P1845" s="17">
        <f t="shared" si="141"/>
        <v>92.54</v>
      </c>
      <c r="Q1845" s="13" t="s">
        <v>8322</v>
      </c>
      <c r="R1845" t="s">
        <v>8323</v>
      </c>
      <c r="S1845" s="18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11" t="s">
        <v>1844</v>
      </c>
      <c r="C1846" s="3" t="s">
        <v>5953</v>
      </c>
      <c r="D1846" s="5">
        <v>1500</v>
      </c>
      <c r="E1846" s="7">
        <v>1521</v>
      </c>
      <c r="F1846" t="s">
        <v>8217</v>
      </c>
      <c r="G1846" t="s">
        <v>8222</v>
      </c>
      <c r="H1846" t="s">
        <v>8244</v>
      </c>
      <c r="I1846" s="9">
        <v>1307761200</v>
      </c>
      <c r="J1846" s="9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40"/>
        <v>101.4</v>
      </c>
      <c r="P1846" s="17">
        <f t="shared" si="141"/>
        <v>76.05</v>
      </c>
      <c r="Q1846" s="13" t="s">
        <v>8322</v>
      </c>
      <c r="R1846" t="s">
        <v>8323</v>
      </c>
      <c r="S1846" s="18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11" t="s">
        <v>1845</v>
      </c>
      <c r="C1847" s="3" t="s">
        <v>5954</v>
      </c>
      <c r="D1847" s="5">
        <v>1000</v>
      </c>
      <c r="E1847" s="7">
        <v>1000</v>
      </c>
      <c r="F1847" t="s">
        <v>8217</v>
      </c>
      <c r="G1847" t="s">
        <v>8222</v>
      </c>
      <c r="H1847" t="s">
        <v>8244</v>
      </c>
      <c r="I1847" s="9">
        <v>1466139300</v>
      </c>
      <c r="J1847" s="9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40"/>
        <v>100</v>
      </c>
      <c r="P1847" s="17">
        <f t="shared" si="141"/>
        <v>52.63</v>
      </c>
      <c r="Q1847" s="13" t="s">
        <v>8322</v>
      </c>
      <c r="R1847" t="s">
        <v>8323</v>
      </c>
      <c r="S1847" s="18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11" t="s">
        <v>1846</v>
      </c>
      <c r="C1848" s="3" t="s">
        <v>5955</v>
      </c>
      <c r="D1848" s="5">
        <v>15000</v>
      </c>
      <c r="E1848" s="7">
        <v>20689</v>
      </c>
      <c r="F1848" t="s">
        <v>8217</v>
      </c>
      <c r="G1848" t="s">
        <v>8222</v>
      </c>
      <c r="H1848" t="s">
        <v>8244</v>
      </c>
      <c r="I1848" s="9">
        <v>1355585777</v>
      </c>
      <c r="J1848" s="9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40"/>
        <v>137.93</v>
      </c>
      <c r="P1848" s="17">
        <f t="shared" si="141"/>
        <v>98.99</v>
      </c>
      <c r="Q1848" s="13" t="s">
        <v>8322</v>
      </c>
      <c r="R1848" t="s">
        <v>8323</v>
      </c>
      <c r="S1848" s="18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11" t="s">
        <v>1847</v>
      </c>
      <c r="C1849" s="3" t="s">
        <v>5956</v>
      </c>
      <c r="D1849" s="5">
        <v>2500</v>
      </c>
      <c r="E1849" s="7">
        <v>3022</v>
      </c>
      <c r="F1849" t="s">
        <v>8217</v>
      </c>
      <c r="G1849" t="s">
        <v>8222</v>
      </c>
      <c r="H1849" t="s">
        <v>8244</v>
      </c>
      <c r="I1849" s="9">
        <v>1429594832</v>
      </c>
      <c r="J1849" s="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40"/>
        <v>120.88</v>
      </c>
      <c r="P1849" s="17">
        <f t="shared" si="141"/>
        <v>79.53</v>
      </c>
      <c r="Q1849" s="13" t="s">
        <v>8322</v>
      </c>
      <c r="R1849" t="s">
        <v>8323</v>
      </c>
      <c r="S1849" s="18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11" t="s">
        <v>1848</v>
      </c>
      <c r="C1850" s="3" t="s">
        <v>5957</v>
      </c>
      <c r="D1850" s="5">
        <v>3000</v>
      </c>
      <c r="E1850" s="7">
        <v>3221</v>
      </c>
      <c r="F1850" t="s">
        <v>8217</v>
      </c>
      <c r="G1850" t="s">
        <v>8222</v>
      </c>
      <c r="H1850" t="s">
        <v>8244</v>
      </c>
      <c r="I1850" s="9">
        <v>1312095540</v>
      </c>
      <c r="J1850" s="9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40"/>
        <v>107.37</v>
      </c>
      <c r="P1850" s="17">
        <f t="shared" si="141"/>
        <v>134.21</v>
      </c>
      <c r="Q1850" s="13" t="s">
        <v>8322</v>
      </c>
      <c r="R1850" t="s">
        <v>8323</v>
      </c>
      <c r="S1850" s="18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11" t="s">
        <v>1849</v>
      </c>
      <c r="C1851" s="3" t="s">
        <v>5958</v>
      </c>
      <c r="D1851" s="5">
        <v>300</v>
      </c>
      <c r="E1851" s="7">
        <v>301</v>
      </c>
      <c r="F1851" t="s">
        <v>8217</v>
      </c>
      <c r="G1851" t="s">
        <v>8222</v>
      </c>
      <c r="H1851" t="s">
        <v>8244</v>
      </c>
      <c r="I1851" s="9">
        <v>1350505059</v>
      </c>
      <c r="J1851" s="9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40"/>
        <v>100.33</v>
      </c>
      <c r="P1851" s="17">
        <f t="shared" si="141"/>
        <v>37.630000000000003</v>
      </c>
      <c r="Q1851" s="13" t="s">
        <v>8322</v>
      </c>
      <c r="R1851" t="s">
        <v>8323</v>
      </c>
      <c r="S1851" s="18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11" t="s">
        <v>1850</v>
      </c>
      <c r="C1852" s="3" t="s">
        <v>5959</v>
      </c>
      <c r="D1852" s="5">
        <v>9000</v>
      </c>
      <c r="E1852" s="7">
        <v>9137</v>
      </c>
      <c r="F1852" t="s">
        <v>8217</v>
      </c>
      <c r="G1852" t="s">
        <v>8222</v>
      </c>
      <c r="H1852" t="s">
        <v>8244</v>
      </c>
      <c r="I1852" s="9">
        <v>1405033300</v>
      </c>
      <c r="J1852" s="9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40"/>
        <v>101.52</v>
      </c>
      <c r="P1852" s="17">
        <f t="shared" si="141"/>
        <v>51.04</v>
      </c>
      <c r="Q1852" s="13" t="s">
        <v>8322</v>
      </c>
      <c r="R1852" t="s">
        <v>8323</v>
      </c>
      <c r="S1852" s="18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11" t="s">
        <v>1851</v>
      </c>
      <c r="C1853" s="3" t="s">
        <v>5960</v>
      </c>
      <c r="D1853" s="5">
        <v>1300</v>
      </c>
      <c r="E1853" s="7">
        <v>1301</v>
      </c>
      <c r="F1853" t="s">
        <v>8217</v>
      </c>
      <c r="G1853" t="s">
        <v>8222</v>
      </c>
      <c r="H1853" t="s">
        <v>8244</v>
      </c>
      <c r="I1853" s="9">
        <v>1406509200</v>
      </c>
      <c r="J1853" s="9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40"/>
        <v>100.08</v>
      </c>
      <c r="P1853" s="17">
        <f t="shared" si="141"/>
        <v>50.04</v>
      </c>
      <c r="Q1853" s="13" t="s">
        <v>8322</v>
      </c>
      <c r="R1853" t="s">
        <v>8323</v>
      </c>
      <c r="S1853" s="18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11" t="s">
        <v>1852</v>
      </c>
      <c r="C1854" s="3" t="s">
        <v>5961</v>
      </c>
      <c r="D1854" s="5">
        <v>15000</v>
      </c>
      <c r="E1854" s="7">
        <v>17545</v>
      </c>
      <c r="F1854" t="s">
        <v>8217</v>
      </c>
      <c r="G1854" t="s">
        <v>8222</v>
      </c>
      <c r="H1854" t="s">
        <v>8244</v>
      </c>
      <c r="I1854" s="9">
        <v>1429920000</v>
      </c>
      <c r="J1854" s="9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40"/>
        <v>116.97</v>
      </c>
      <c r="P1854" s="17">
        <f t="shared" si="141"/>
        <v>133.93</v>
      </c>
      <c r="Q1854" s="13" t="s">
        <v>8322</v>
      </c>
      <c r="R1854" t="s">
        <v>8323</v>
      </c>
      <c r="S1854" s="18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11" t="s">
        <v>1853</v>
      </c>
      <c r="C1855" s="3" t="s">
        <v>5962</v>
      </c>
      <c r="D1855" s="5">
        <v>800</v>
      </c>
      <c r="E1855" s="7">
        <v>815</v>
      </c>
      <c r="F1855" t="s">
        <v>8217</v>
      </c>
      <c r="G1855" t="s">
        <v>8222</v>
      </c>
      <c r="H1855" t="s">
        <v>8244</v>
      </c>
      <c r="I1855" s="9">
        <v>1352860017</v>
      </c>
      <c r="J1855" s="9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40"/>
        <v>101.88</v>
      </c>
      <c r="P1855" s="17">
        <f t="shared" si="141"/>
        <v>58.21</v>
      </c>
      <c r="Q1855" s="13" t="s">
        <v>8322</v>
      </c>
      <c r="R1855" t="s">
        <v>8323</v>
      </c>
      <c r="S1855" s="18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11" t="s">
        <v>1854</v>
      </c>
      <c r="C1856" s="3" t="s">
        <v>5963</v>
      </c>
      <c r="D1856" s="5">
        <v>15000</v>
      </c>
      <c r="E1856" s="7">
        <v>15318.55</v>
      </c>
      <c r="F1856" t="s">
        <v>8217</v>
      </c>
      <c r="G1856" t="s">
        <v>8222</v>
      </c>
      <c r="H1856" t="s">
        <v>8244</v>
      </c>
      <c r="I1856" s="9">
        <v>1369355437</v>
      </c>
      <c r="J1856" s="9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40"/>
        <v>102.12</v>
      </c>
      <c r="P1856" s="17">
        <f t="shared" si="141"/>
        <v>88.04</v>
      </c>
      <c r="Q1856" s="13" t="s">
        <v>8322</v>
      </c>
      <c r="R1856" t="s">
        <v>8323</v>
      </c>
      <c r="S1856" s="18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11" t="s">
        <v>1855</v>
      </c>
      <c r="C1857" s="3" t="s">
        <v>5964</v>
      </c>
      <c r="D1857" s="5">
        <v>8750</v>
      </c>
      <c r="E1857" s="7">
        <v>13480.16</v>
      </c>
      <c r="F1857" t="s">
        <v>8217</v>
      </c>
      <c r="G1857" t="s">
        <v>8227</v>
      </c>
      <c r="H1857" t="s">
        <v>8249</v>
      </c>
      <c r="I1857" s="9">
        <v>1389012940</v>
      </c>
      <c r="J1857" s="9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40"/>
        <v>154.06</v>
      </c>
      <c r="P1857" s="17">
        <f t="shared" si="141"/>
        <v>70.58</v>
      </c>
      <c r="Q1857" s="13" t="s">
        <v>8322</v>
      </c>
      <c r="R1857" t="s">
        <v>8323</v>
      </c>
      <c r="S1857" s="18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11" t="s">
        <v>1856</v>
      </c>
      <c r="C1858" s="3" t="s">
        <v>5965</v>
      </c>
      <c r="D1858" s="5">
        <v>2000</v>
      </c>
      <c r="E1858" s="7">
        <v>2025</v>
      </c>
      <c r="F1858" t="s">
        <v>8217</v>
      </c>
      <c r="G1858" t="s">
        <v>8222</v>
      </c>
      <c r="H1858" t="s">
        <v>8244</v>
      </c>
      <c r="I1858" s="9">
        <v>1405715472</v>
      </c>
      <c r="J1858" s="9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si="140"/>
        <v>101.25</v>
      </c>
      <c r="P1858" s="17">
        <f t="shared" si="141"/>
        <v>53.29</v>
      </c>
      <c r="Q1858" s="13" t="s">
        <v>8322</v>
      </c>
      <c r="R1858" t="s">
        <v>8323</v>
      </c>
      <c r="S1858" s="18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11" t="s">
        <v>1857</v>
      </c>
      <c r="C1859" s="3" t="s">
        <v>5966</v>
      </c>
      <c r="D1859" s="5">
        <v>3000</v>
      </c>
      <c r="E1859" s="7">
        <v>3000</v>
      </c>
      <c r="F1859" t="s">
        <v>8217</v>
      </c>
      <c r="G1859" t="s">
        <v>8222</v>
      </c>
      <c r="H1859" t="s">
        <v>8244</v>
      </c>
      <c r="I1859" s="9">
        <v>1410546413</v>
      </c>
      <c r="J1859" s="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ref="O1859:O1922" si="145">IFERROR(ROUND(E1859/D1859*100,2),0)</f>
        <v>100</v>
      </c>
      <c r="P1859" s="17">
        <f t="shared" ref="P1859:P1922" si="146">IFERROR(ROUND(E1859/L1859,2),"N/A")</f>
        <v>136.36000000000001</v>
      </c>
      <c r="Q1859" s="13" t="s">
        <v>8322</v>
      </c>
      <c r="R1859" t="s">
        <v>8323</v>
      </c>
      <c r="S1859" s="18">
        <f t="shared" ref="S1859:S1922" si="147">(((J1859/60)/60)/24)+DATE(1970,1,1)</f>
        <v>41864.76866898148</v>
      </c>
      <c r="T1859" s="1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11" t="s">
        <v>1858</v>
      </c>
      <c r="C1860" s="3" t="s">
        <v>5967</v>
      </c>
      <c r="D1860" s="5">
        <v>5555.55</v>
      </c>
      <c r="E1860" s="7">
        <v>6041.55</v>
      </c>
      <c r="F1860" t="s">
        <v>8217</v>
      </c>
      <c r="G1860" t="s">
        <v>8222</v>
      </c>
      <c r="H1860" t="s">
        <v>8244</v>
      </c>
      <c r="I1860" s="9">
        <v>1324014521</v>
      </c>
      <c r="J1860" s="9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45"/>
        <v>108.75</v>
      </c>
      <c r="P1860" s="17">
        <f t="shared" si="146"/>
        <v>40.549999999999997</v>
      </c>
      <c r="Q1860" s="13" t="s">
        <v>8322</v>
      </c>
      <c r="R1860" t="s">
        <v>8323</v>
      </c>
      <c r="S1860" s="18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11" t="s">
        <v>1859</v>
      </c>
      <c r="C1861" s="3" t="s">
        <v>5968</v>
      </c>
      <c r="D1861" s="5">
        <v>3000</v>
      </c>
      <c r="E1861" s="7">
        <v>3955</v>
      </c>
      <c r="F1861" t="s">
        <v>8217</v>
      </c>
      <c r="G1861" t="s">
        <v>8222</v>
      </c>
      <c r="H1861" t="s">
        <v>8244</v>
      </c>
      <c r="I1861" s="9">
        <v>1316716129</v>
      </c>
      <c r="J1861" s="9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45"/>
        <v>131.83000000000001</v>
      </c>
      <c r="P1861" s="17">
        <f t="shared" si="146"/>
        <v>70.63</v>
      </c>
      <c r="Q1861" s="13" t="s">
        <v>8322</v>
      </c>
      <c r="R1861" t="s">
        <v>8323</v>
      </c>
      <c r="S1861" s="18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11" t="s">
        <v>1860</v>
      </c>
      <c r="C1862" s="3" t="s">
        <v>5969</v>
      </c>
      <c r="D1862" s="5">
        <v>750</v>
      </c>
      <c r="E1862" s="7">
        <v>1001</v>
      </c>
      <c r="F1862" t="s">
        <v>8217</v>
      </c>
      <c r="G1862" t="s">
        <v>8222</v>
      </c>
      <c r="H1862" t="s">
        <v>8244</v>
      </c>
      <c r="I1862" s="9">
        <v>1391706084</v>
      </c>
      <c r="J1862" s="9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45"/>
        <v>133.47</v>
      </c>
      <c r="P1862" s="17">
        <f t="shared" si="146"/>
        <v>52.68</v>
      </c>
      <c r="Q1862" s="13" t="s">
        <v>8322</v>
      </c>
      <c r="R1862" t="s">
        <v>8323</v>
      </c>
      <c r="S1862" s="18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11" t="s">
        <v>1861</v>
      </c>
      <c r="C1863" s="3" t="s">
        <v>5970</v>
      </c>
      <c r="D1863" s="5">
        <v>250000</v>
      </c>
      <c r="E1863" s="7">
        <v>0</v>
      </c>
      <c r="F1863" t="s">
        <v>8219</v>
      </c>
      <c r="G1863" t="s">
        <v>8223</v>
      </c>
      <c r="H1863" t="s">
        <v>8245</v>
      </c>
      <c r="I1863" s="9">
        <v>1422256341</v>
      </c>
      <c r="J1863" s="9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45"/>
        <v>0</v>
      </c>
      <c r="P1863" s="17" t="str">
        <f t="shared" si="146"/>
        <v>N/A</v>
      </c>
      <c r="Q1863" s="13" t="s">
        <v>8330</v>
      </c>
      <c r="R1863" t="s">
        <v>8332</v>
      </c>
      <c r="S1863" s="18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11" t="s">
        <v>1862</v>
      </c>
      <c r="C1864" s="3" t="s">
        <v>5971</v>
      </c>
      <c r="D1864" s="5">
        <v>18000</v>
      </c>
      <c r="E1864" s="7">
        <v>1455</v>
      </c>
      <c r="F1864" t="s">
        <v>8219</v>
      </c>
      <c r="G1864" t="s">
        <v>8222</v>
      </c>
      <c r="H1864" t="s">
        <v>8244</v>
      </c>
      <c r="I1864" s="9">
        <v>1488958200</v>
      </c>
      <c r="J1864" s="9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45"/>
        <v>8.08</v>
      </c>
      <c r="P1864" s="17">
        <f t="shared" si="146"/>
        <v>90.94</v>
      </c>
      <c r="Q1864" s="13" t="s">
        <v>8330</v>
      </c>
      <c r="R1864" t="s">
        <v>8332</v>
      </c>
      <c r="S1864" s="18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11" t="s">
        <v>1863</v>
      </c>
      <c r="C1865" s="3" t="s">
        <v>5972</v>
      </c>
      <c r="D1865" s="5">
        <v>2500</v>
      </c>
      <c r="E1865" s="7">
        <v>10</v>
      </c>
      <c r="F1865" t="s">
        <v>8219</v>
      </c>
      <c r="G1865" t="s">
        <v>8222</v>
      </c>
      <c r="H1865" t="s">
        <v>8244</v>
      </c>
      <c r="I1865" s="9">
        <v>1402600085</v>
      </c>
      <c r="J1865" s="9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45"/>
        <v>0.4</v>
      </c>
      <c r="P1865" s="17">
        <f t="shared" si="146"/>
        <v>5</v>
      </c>
      <c r="Q1865" s="13" t="s">
        <v>8330</v>
      </c>
      <c r="R1865" t="s">
        <v>8332</v>
      </c>
      <c r="S1865" s="18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11" t="s">
        <v>1864</v>
      </c>
      <c r="C1866" s="3" t="s">
        <v>5973</v>
      </c>
      <c r="D1866" s="5">
        <v>6500</v>
      </c>
      <c r="E1866" s="7">
        <v>2788</v>
      </c>
      <c r="F1866" t="s">
        <v>8219</v>
      </c>
      <c r="G1866" t="s">
        <v>8222</v>
      </c>
      <c r="H1866" t="s">
        <v>8244</v>
      </c>
      <c r="I1866" s="9">
        <v>1399223500</v>
      </c>
      <c r="J1866" s="9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45"/>
        <v>42.89</v>
      </c>
      <c r="P1866" s="17">
        <f t="shared" si="146"/>
        <v>58.08</v>
      </c>
      <c r="Q1866" s="13" t="s">
        <v>8330</v>
      </c>
      <c r="R1866" t="s">
        <v>8332</v>
      </c>
      <c r="S1866" s="18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11" t="s">
        <v>1865</v>
      </c>
      <c r="C1867" s="3" t="s">
        <v>5974</v>
      </c>
      <c r="D1867" s="5">
        <v>110000</v>
      </c>
      <c r="E1867" s="7">
        <v>4</v>
      </c>
      <c r="F1867" t="s">
        <v>8219</v>
      </c>
      <c r="G1867" t="s">
        <v>8223</v>
      </c>
      <c r="H1867" t="s">
        <v>8245</v>
      </c>
      <c r="I1867" s="9">
        <v>1478425747</v>
      </c>
      <c r="J1867" s="9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45"/>
        <v>0</v>
      </c>
      <c r="P1867" s="17">
        <f t="shared" si="146"/>
        <v>2</v>
      </c>
      <c r="Q1867" s="13" t="s">
        <v>8330</v>
      </c>
      <c r="R1867" t="s">
        <v>8332</v>
      </c>
      <c r="S1867" s="18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11" t="s">
        <v>1866</v>
      </c>
      <c r="C1868" s="3" t="s">
        <v>5975</v>
      </c>
      <c r="D1868" s="5">
        <v>25000</v>
      </c>
      <c r="E1868" s="7">
        <v>125</v>
      </c>
      <c r="F1868" t="s">
        <v>8219</v>
      </c>
      <c r="G1868" t="s">
        <v>8222</v>
      </c>
      <c r="H1868" t="s">
        <v>8244</v>
      </c>
      <c r="I1868" s="9">
        <v>1488340800</v>
      </c>
      <c r="J1868" s="9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45"/>
        <v>0.5</v>
      </c>
      <c r="P1868" s="17">
        <f t="shared" si="146"/>
        <v>62.5</v>
      </c>
      <c r="Q1868" s="13" t="s">
        <v>8330</v>
      </c>
      <c r="R1868" t="s">
        <v>8332</v>
      </c>
      <c r="S1868" s="18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11" t="s">
        <v>1867</v>
      </c>
      <c r="C1869" s="3" t="s">
        <v>5976</v>
      </c>
      <c r="D1869" s="5">
        <v>20000</v>
      </c>
      <c r="E1869" s="7">
        <v>10</v>
      </c>
      <c r="F1869" t="s">
        <v>8219</v>
      </c>
      <c r="G1869" t="s">
        <v>8222</v>
      </c>
      <c r="H1869" t="s">
        <v>8244</v>
      </c>
      <c r="I1869" s="9">
        <v>1478383912</v>
      </c>
      <c r="J1869" s="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45"/>
        <v>0.05</v>
      </c>
      <c r="P1869" s="17">
        <f t="shared" si="146"/>
        <v>10</v>
      </c>
      <c r="Q1869" s="13" t="s">
        <v>8330</v>
      </c>
      <c r="R1869" t="s">
        <v>8332</v>
      </c>
      <c r="S1869" s="18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11" t="s">
        <v>1868</v>
      </c>
      <c r="C1870" s="3" t="s">
        <v>5977</v>
      </c>
      <c r="D1870" s="5">
        <v>25000</v>
      </c>
      <c r="E1870" s="7">
        <v>1217</v>
      </c>
      <c r="F1870" t="s">
        <v>8219</v>
      </c>
      <c r="G1870" t="s">
        <v>8222</v>
      </c>
      <c r="H1870" t="s">
        <v>8244</v>
      </c>
      <c r="I1870" s="9">
        <v>1450166340</v>
      </c>
      <c r="J1870" s="9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45"/>
        <v>4.87</v>
      </c>
      <c r="P1870" s="17">
        <f t="shared" si="146"/>
        <v>71.59</v>
      </c>
      <c r="Q1870" s="13" t="s">
        <v>8330</v>
      </c>
      <c r="R1870" t="s">
        <v>8332</v>
      </c>
      <c r="S1870" s="18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11" t="s">
        <v>1869</v>
      </c>
      <c r="C1871" s="3" t="s">
        <v>5978</v>
      </c>
      <c r="D1871" s="5">
        <v>10000</v>
      </c>
      <c r="E1871" s="7">
        <v>0</v>
      </c>
      <c r="F1871" t="s">
        <v>8219</v>
      </c>
      <c r="G1871" t="s">
        <v>8222</v>
      </c>
      <c r="H1871" t="s">
        <v>8244</v>
      </c>
      <c r="I1871" s="9">
        <v>1483488249</v>
      </c>
      <c r="J1871" s="9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45"/>
        <v>0</v>
      </c>
      <c r="P1871" s="17" t="str">
        <f t="shared" si="146"/>
        <v>N/A</v>
      </c>
      <c r="Q1871" s="13" t="s">
        <v>8330</v>
      </c>
      <c r="R1871" t="s">
        <v>8332</v>
      </c>
      <c r="S1871" s="18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11" t="s">
        <v>1870</v>
      </c>
      <c r="C1872" s="3" t="s">
        <v>5979</v>
      </c>
      <c r="D1872" s="5">
        <v>3500</v>
      </c>
      <c r="E1872" s="7">
        <v>361</v>
      </c>
      <c r="F1872" t="s">
        <v>8219</v>
      </c>
      <c r="G1872" t="s">
        <v>8222</v>
      </c>
      <c r="H1872" t="s">
        <v>8244</v>
      </c>
      <c r="I1872" s="9">
        <v>1454213820</v>
      </c>
      <c r="J1872" s="9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45"/>
        <v>10.31</v>
      </c>
      <c r="P1872" s="17">
        <f t="shared" si="146"/>
        <v>32.82</v>
      </c>
      <c r="Q1872" s="13" t="s">
        <v>8330</v>
      </c>
      <c r="R1872" t="s">
        <v>8332</v>
      </c>
      <c r="S1872" s="18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11" t="s">
        <v>1871</v>
      </c>
      <c r="C1873" s="3" t="s">
        <v>5980</v>
      </c>
      <c r="D1873" s="5">
        <v>6500</v>
      </c>
      <c r="E1873" s="7">
        <v>4666</v>
      </c>
      <c r="F1873" t="s">
        <v>8219</v>
      </c>
      <c r="G1873" t="s">
        <v>8222</v>
      </c>
      <c r="H1873" t="s">
        <v>8244</v>
      </c>
      <c r="I1873" s="9">
        <v>1416512901</v>
      </c>
      <c r="J1873" s="9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45"/>
        <v>71.78</v>
      </c>
      <c r="P1873" s="17">
        <f t="shared" si="146"/>
        <v>49.12</v>
      </c>
      <c r="Q1873" s="13" t="s">
        <v>8330</v>
      </c>
      <c r="R1873" t="s">
        <v>8332</v>
      </c>
      <c r="S1873" s="18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11" t="s">
        <v>1872</v>
      </c>
      <c r="C1874" s="3" t="s">
        <v>5981</v>
      </c>
      <c r="D1874" s="5">
        <v>20000</v>
      </c>
      <c r="E1874" s="7">
        <v>212</v>
      </c>
      <c r="F1874" t="s">
        <v>8219</v>
      </c>
      <c r="G1874" t="s">
        <v>8222</v>
      </c>
      <c r="H1874" t="s">
        <v>8244</v>
      </c>
      <c r="I1874" s="9">
        <v>1435633602</v>
      </c>
      <c r="J1874" s="9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45"/>
        <v>1.06</v>
      </c>
      <c r="P1874" s="17">
        <f t="shared" si="146"/>
        <v>16.309999999999999</v>
      </c>
      <c r="Q1874" s="13" t="s">
        <v>8330</v>
      </c>
      <c r="R1874" t="s">
        <v>8332</v>
      </c>
      <c r="S1874" s="18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11" t="s">
        <v>1873</v>
      </c>
      <c r="C1875" s="3" t="s">
        <v>5982</v>
      </c>
      <c r="D1875" s="5">
        <v>8000</v>
      </c>
      <c r="E1875" s="7">
        <v>36</v>
      </c>
      <c r="F1875" t="s">
        <v>8219</v>
      </c>
      <c r="G1875" t="s">
        <v>8227</v>
      </c>
      <c r="H1875" t="s">
        <v>8249</v>
      </c>
      <c r="I1875" s="9">
        <v>1436373900</v>
      </c>
      <c r="J1875" s="9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45"/>
        <v>0.45</v>
      </c>
      <c r="P1875" s="17">
        <f t="shared" si="146"/>
        <v>18</v>
      </c>
      <c r="Q1875" s="13" t="s">
        <v>8330</v>
      </c>
      <c r="R1875" t="s">
        <v>8332</v>
      </c>
      <c r="S1875" s="18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11" t="s">
        <v>1874</v>
      </c>
      <c r="C1876" s="3" t="s">
        <v>5983</v>
      </c>
      <c r="D1876" s="5">
        <v>160000</v>
      </c>
      <c r="E1876" s="7">
        <v>26</v>
      </c>
      <c r="F1876" t="s">
        <v>8219</v>
      </c>
      <c r="G1876" t="s">
        <v>8222</v>
      </c>
      <c r="H1876" t="s">
        <v>8244</v>
      </c>
      <c r="I1876" s="9">
        <v>1467155733</v>
      </c>
      <c r="J1876" s="9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45"/>
        <v>0.02</v>
      </c>
      <c r="P1876" s="17">
        <f t="shared" si="146"/>
        <v>13</v>
      </c>
      <c r="Q1876" s="13" t="s">
        <v>8330</v>
      </c>
      <c r="R1876" t="s">
        <v>8332</v>
      </c>
      <c r="S1876" s="18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11" t="s">
        <v>1875</v>
      </c>
      <c r="C1877" s="3" t="s">
        <v>5984</v>
      </c>
      <c r="D1877" s="5">
        <v>10000</v>
      </c>
      <c r="E1877" s="7">
        <v>51</v>
      </c>
      <c r="F1877" t="s">
        <v>8219</v>
      </c>
      <c r="G1877" t="s">
        <v>8222</v>
      </c>
      <c r="H1877" t="s">
        <v>8244</v>
      </c>
      <c r="I1877" s="9">
        <v>1470519308</v>
      </c>
      <c r="J1877" s="9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45"/>
        <v>0.51</v>
      </c>
      <c r="P1877" s="17">
        <f t="shared" si="146"/>
        <v>17</v>
      </c>
      <c r="Q1877" s="13" t="s">
        <v>8330</v>
      </c>
      <c r="R1877" t="s">
        <v>8332</v>
      </c>
      <c r="S1877" s="18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11" t="s">
        <v>1876</v>
      </c>
      <c r="C1878" s="3" t="s">
        <v>5985</v>
      </c>
      <c r="D1878" s="5">
        <v>280</v>
      </c>
      <c r="E1878" s="7">
        <v>0</v>
      </c>
      <c r="F1878" t="s">
        <v>8219</v>
      </c>
      <c r="G1878" t="s">
        <v>8224</v>
      </c>
      <c r="H1878" t="s">
        <v>8246</v>
      </c>
      <c r="I1878" s="9">
        <v>1402901405</v>
      </c>
      <c r="J1878" s="9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45"/>
        <v>0</v>
      </c>
      <c r="P1878" s="17" t="str">
        <f t="shared" si="146"/>
        <v>N/A</v>
      </c>
      <c r="Q1878" s="13" t="s">
        <v>8330</v>
      </c>
      <c r="R1878" t="s">
        <v>8332</v>
      </c>
      <c r="S1878" s="18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11" t="s">
        <v>1877</v>
      </c>
      <c r="C1879" s="3" t="s">
        <v>5986</v>
      </c>
      <c r="D1879" s="5">
        <v>60</v>
      </c>
      <c r="E1879" s="7">
        <v>0</v>
      </c>
      <c r="F1879" t="s">
        <v>8219</v>
      </c>
      <c r="G1879" t="s">
        <v>8222</v>
      </c>
      <c r="H1879" t="s">
        <v>8244</v>
      </c>
      <c r="I1879" s="9">
        <v>1425170525</v>
      </c>
      <c r="J1879" s="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45"/>
        <v>0</v>
      </c>
      <c r="P1879" s="17" t="str">
        <f t="shared" si="146"/>
        <v>N/A</v>
      </c>
      <c r="Q1879" s="13" t="s">
        <v>8330</v>
      </c>
      <c r="R1879" t="s">
        <v>8332</v>
      </c>
      <c r="S1879" s="18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11" t="s">
        <v>1878</v>
      </c>
      <c r="C1880" s="3" t="s">
        <v>5987</v>
      </c>
      <c r="D1880" s="5">
        <v>8000</v>
      </c>
      <c r="E1880" s="7">
        <v>0</v>
      </c>
      <c r="F1880" t="s">
        <v>8219</v>
      </c>
      <c r="G1880" t="s">
        <v>8224</v>
      </c>
      <c r="H1880" t="s">
        <v>8246</v>
      </c>
      <c r="I1880" s="9">
        <v>1402618355</v>
      </c>
      <c r="J1880" s="9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45"/>
        <v>0</v>
      </c>
      <c r="P1880" s="17" t="str">
        <f t="shared" si="146"/>
        <v>N/A</v>
      </c>
      <c r="Q1880" s="13" t="s">
        <v>8330</v>
      </c>
      <c r="R1880" t="s">
        <v>8332</v>
      </c>
      <c r="S1880" s="18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11" t="s">
        <v>1879</v>
      </c>
      <c r="C1881" s="3" t="s">
        <v>5988</v>
      </c>
      <c r="D1881" s="5">
        <v>5000</v>
      </c>
      <c r="E1881" s="7">
        <v>6</v>
      </c>
      <c r="F1881" t="s">
        <v>8219</v>
      </c>
      <c r="G1881" t="s">
        <v>8225</v>
      </c>
      <c r="H1881" t="s">
        <v>8247</v>
      </c>
      <c r="I1881" s="9">
        <v>1457966129</v>
      </c>
      <c r="J1881" s="9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45"/>
        <v>0.12</v>
      </c>
      <c r="P1881" s="17">
        <f t="shared" si="146"/>
        <v>3</v>
      </c>
      <c r="Q1881" s="13" t="s">
        <v>8330</v>
      </c>
      <c r="R1881" t="s">
        <v>8332</v>
      </c>
      <c r="S1881" s="18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11" t="s">
        <v>1880</v>
      </c>
      <c r="C1882" s="3" t="s">
        <v>5989</v>
      </c>
      <c r="D1882" s="5">
        <v>5000</v>
      </c>
      <c r="E1882" s="7">
        <v>1004</v>
      </c>
      <c r="F1882" t="s">
        <v>8219</v>
      </c>
      <c r="G1882" t="s">
        <v>8223</v>
      </c>
      <c r="H1882" t="s">
        <v>8245</v>
      </c>
      <c r="I1882" s="9">
        <v>1459341380</v>
      </c>
      <c r="J1882" s="9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45"/>
        <v>20.079999999999998</v>
      </c>
      <c r="P1882" s="17">
        <f t="shared" si="146"/>
        <v>41.83</v>
      </c>
      <c r="Q1882" s="13" t="s">
        <v>8330</v>
      </c>
      <c r="R1882" t="s">
        <v>8332</v>
      </c>
      <c r="S1882" s="18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11" t="s">
        <v>1881</v>
      </c>
      <c r="C1883" s="3" t="s">
        <v>5990</v>
      </c>
      <c r="D1883" s="5">
        <v>2000</v>
      </c>
      <c r="E1883" s="7">
        <v>3453.69</v>
      </c>
      <c r="F1883" t="s">
        <v>8217</v>
      </c>
      <c r="G1883" t="s">
        <v>8222</v>
      </c>
      <c r="H1883" t="s">
        <v>8244</v>
      </c>
      <c r="I1883" s="9">
        <v>1425955189</v>
      </c>
      <c r="J1883" s="9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45"/>
        <v>172.68</v>
      </c>
      <c r="P1883" s="17">
        <f t="shared" si="146"/>
        <v>49.34</v>
      </c>
      <c r="Q1883" s="13" t="s">
        <v>8322</v>
      </c>
      <c r="R1883" t="s">
        <v>8326</v>
      </c>
      <c r="S1883" s="18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11" t="s">
        <v>1882</v>
      </c>
      <c r="C1884" s="3" t="s">
        <v>5991</v>
      </c>
      <c r="D1884" s="5">
        <v>3350</v>
      </c>
      <c r="E1884" s="7">
        <v>3380</v>
      </c>
      <c r="F1884" t="s">
        <v>8217</v>
      </c>
      <c r="G1884" t="s">
        <v>8222</v>
      </c>
      <c r="H1884" t="s">
        <v>8244</v>
      </c>
      <c r="I1884" s="9">
        <v>1341964080</v>
      </c>
      <c r="J1884" s="9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45"/>
        <v>100.9</v>
      </c>
      <c r="P1884" s="17">
        <f t="shared" si="146"/>
        <v>41.73</v>
      </c>
      <c r="Q1884" s="13" t="s">
        <v>8322</v>
      </c>
      <c r="R1884" t="s">
        <v>8326</v>
      </c>
      <c r="S1884" s="18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11" t="s">
        <v>1883</v>
      </c>
      <c r="C1885" s="3" t="s">
        <v>5992</v>
      </c>
      <c r="D1885" s="5">
        <v>999</v>
      </c>
      <c r="E1885" s="7">
        <v>1047</v>
      </c>
      <c r="F1885" t="s">
        <v>8217</v>
      </c>
      <c r="G1885" t="s">
        <v>8222</v>
      </c>
      <c r="H1885" t="s">
        <v>8244</v>
      </c>
      <c r="I1885" s="9">
        <v>1333921508</v>
      </c>
      <c r="J1885" s="9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45"/>
        <v>104.8</v>
      </c>
      <c r="P1885" s="17">
        <f t="shared" si="146"/>
        <v>32.72</v>
      </c>
      <c r="Q1885" s="13" t="s">
        <v>8322</v>
      </c>
      <c r="R1885" t="s">
        <v>8326</v>
      </c>
      <c r="S1885" s="18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11" t="s">
        <v>1884</v>
      </c>
      <c r="C1886" s="3" t="s">
        <v>5993</v>
      </c>
      <c r="D1886" s="5">
        <v>1000</v>
      </c>
      <c r="E1886" s="7">
        <v>1351</v>
      </c>
      <c r="F1886" t="s">
        <v>8217</v>
      </c>
      <c r="G1886" t="s">
        <v>8222</v>
      </c>
      <c r="H1886" t="s">
        <v>8244</v>
      </c>
      <c r="I1886" s="9">
        <v>1354017600</v>
      </c>
      <c r="J1886" s="9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45"/>
        <v>135.1</v>
      </c>
      <c r="P1886" s="17">
        <f t="shared" si="146"/>
        <v>51.96</v>
      </c>
      <c r="Q1886" s="13" t="s">
        <v>8322</v>
      </c>
      <c r="R1886" t="s">
        <v>8326</v>
      </c>
      <c r="S1886" s="18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11" t="s">
        <v>1885</v>
      </c>
      <c r="C1887" s="3" t="s">
        <v>5994</v>
      </c>
      <c r="D1887" s="5">
        <v>4575</v>
      </c>
      <c r="E1887" s="7">
        <v>5322</v>
      </c>
      <c r="F1887" t="s">
        <v>8217</v>
      </c>
      <c r="G1887" t="s">
        <v>8222</v>
      </c>
      <c r="H1887" t="s">
        <v>8244</v>
      </c>
      <c r="I1887" s="9">
        <v>1344636000</v>
      </c>
      <c r="J1887" s="9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45"/>
        <v>116.33</v>
      </c>
      <c r="P1887" s="17">
        <f t="shared" si="146"/>
        <v>50.69</v>
      </c>
      <c r="Q1887" s="13" t="s">
        <v>8322</v>
      </c>
      <c r="R1887" t="s">
        <v>8326</v>
      </c>
      <c r="S1887" s="18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11" t="s">
        <v>1886</v>
      </c>
      <c r="C1888" s="3" t="s">
        <v>5995</v>
      </c>
      <c r="D1888" s="5">
        <v>1200</v>
      </c>
      <c r="E1888" s="7">
        <v>1225</v>
      </c>
      <c r="F1888" t="s">
        <v>8217</v>
      </c>
      <c r="G1888" t="s">
        <v>8222</v>
      </c>
      <c r="H1888" t="s">
        <v>8244</v>
      </c>
      <c r="I1888" s="9">
        <v>1415832338</v>
      </c>
      <c r="J1888" s="9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45"/>
        <v>102.08</v>
      </c>
      <c r="P1888" s="17">
        <f t="shared" si="146"/>
        <v>42.24</v>
      </c>
      <c r="Q1888" s="13" t="s">
        <v>8322</v>
      </c>
      <c r="R1888" t="s">
        <v>8326</v>
      </c>
      <c r="S1888" s="18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11" t="s">
        <v>1887</v>
      </c>
      <c r="C1889" s="3" t="s">
        <v>5996</v>
      </c>
      <c r="D1889" s="5">
        <v>3000</v>
      </c>
      <c r="E1889" s="7">
        <v>3335</v>
      </c>
      <c r="F1889" t="s">
        <v>8217</v>
      </c>
      <c r="G1889" t="s">
        <v>8225</v>
      </c>
      <c r="H1889" t="s">
        <v>8247</v>
      </c>
      <c r="I1889" s="9">
        <v>1449178200</v>
      </c>
      <c r="J1889" s="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45"/>
        <v>111.17</v>
      </c>
      <c r="P1889" s="17">
        <f t="shared" si="146"/>
        <v>416.88</v>
      </c>
      <c r="Q1889" s="13" t="s">
        <v>8322</v>
      </c>
      <c r="R1889" t="s">
        <v>8326</v>
      </c>
      <c r="S1889" s="18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11" t="s">
        <v>1888</v>
      </c>
      <c r="C1890" s="3" t="s">
        <v>5997</v>
      </c>
      <c r="D1890" s="5">
        <v>2500</v>
      </c>
      <c r="E1890" s="7">
        <v>4152</v>
      </c>
      <c r="F1890" t="s">
        <v>8217</v>
      </c>
      <c r="G1890" t="s">
        <v>8222</v>
      </c>
      <c r="H1890" t="s">
        <v>8244</v>
      </c>
      <c r="I1890" s="9">
        <v>1275368340</v>
      </c>
      <c r="J1890" s="9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45"/>
        <v>166.08</v>
      </c>
      <c r="P1890" s="17">
        <f t="shared" si="146"/>
        <v>46.65</v>
      </c>
      <c r="Q1890" s="13" t="s">
        <v>8322</v>
      </c>
      <c r="R1890" t="s">
        <v>8326</v>
      </c>
      <c r="S1890" s="18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11" t="s">
        <v>1889</v>
      </c>
      <c r="C1891" s="3" t="s">
        <v>5998</v>
      </c>
      <c r="D1891" s="5">
        <v>2000</v>
      </c>
      <c r="E1891" s="7">
        <v>2132</v>
      </c>
      <c r="F1891" t="s">
        <v>8217</v>
      </c>
      <c r="G1891" t="s">
        <v>8222</v>
      </c>
      <c r="H1891" t="s">
        <v>8244</v>
      </c>
      <c r="I1891" s="9">
        <v>1363024946</v>
      </c>
      <c r="J1891" s="9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45"/>
        <v>106.6</v>
      </c>
      <c r="P1891" s="17">
        <f t="shared" si="146"/>
        <v>48.45</v>
      </c>
      <c r="Q1891" s="13" t="s">
        <v>8322</v>
      </c>
      <c r="R1891" t="s">
        <v>8326</v>
      </c>
      <c r="S1891" s="18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11" t="s">
        <v>1890</v>
      </c>
      <c r="C1892" s="3" t="s">
        <v>5999</v>
      </c>
      <c r="D1892" s="5">
        <v>12000</v>
      </c>
      <c r="E1892" s="7">
        <v>17350.13</v>
      </c>
      <c r="F1892" t="s">
        <v>8217</v>
      </c>
      <c r="G1892" t="s">
        <v>8222</v>
      </c>
      <c r="H1892" t="s">
        <v>8244</v>
      </c>
      <c r="I1892" s="9">
        <v>1355597528</v>
      </c>
      <c r="J1892" s="9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45"/>
        <v>144.58000000000001</v>
      </c>
      <c r="P1892" s="17">
        <f t="shared" si="146"/>
        <v>70.53</v>
      </c>
      <c r="Q1892" s="13" t="s">
        <v>8322</v>
      </c>
      <c r="R1892" t="s">
        <v>8326</v>
      </c>
      <c r="S1892" s="18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11" t="s">
        <v>1891</v>
      </c>
      <c r="C1893" s="3" t="s">
        <v>6000</v>
      </c>
      <c r="D1893" s="5">
        <v>10000</v>
      </c>
      <c r="E1893" s="7">
        <v>10555</v>
      </c>
      <c r="F1893" t="s">
        <v>8217</v>
      </c>
      <c r="G1893" t="s">
        <v>8222</v>
      </c>
      <c r="H1893" t="s">
        <v>8244</v>
      </c>
      <c r="I1893" s="9">
        <v>1279778400</v>
      </c>
      <c r="J1893" s="9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45"/>
        <v>105.55</v>
      </c>
      <c r="P1893" s="17">
        <f t="shared" si="146"/>
        <v>87.96</v>
      </c>
      <c r="Q1893" s="13" t="s">
        <v>8322</v>
      </c>
      <c r="R1893" t="s">
        <v>8326</v>
      </c>
      <c r="S1893" s="18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11" t="s">
        <v>1892</v>
      </c>
      <c r="C1894" s="3" t="s">
        <v>6001</v>
      </c>
      <c r="D1894" s="5">
        <v>500</v>
      </c>
      <c r="E1894" s="7">
        <v>683</v>
      </c>
      <c r="F1894" t="s">
        <v>8217</v>
      </c>
      <c r="G1894" t="s">
        <v>8222</v>
      </c>
      <c r="H1894" t="s">
        <v>8244</v>
      </c>
      <c r="I1894" s="9">
        <v>1307459881</v>
      </c>
      <c r="J1894" s="9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45"/>
        <v>136.6</v>
      </c>
      <c r="P1894" s="17">
        <f t="shared" si="146"/>
        <v>26.27</v>
      </c>
      <c r="Q1894" s="13" t="s">
        <v>8322</v>
      </c>
      <c r="R1894" t="s">
        <v>8326</v>
      </c>
      <c r="S1894" s="18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11" t="s">
        <v>1893</v>
      </c>
      <c r="C1895" s="3" t="s">
        <v>6002</v>
      </c>
      <c r="D1895" s="5">
        <v>2500</v>
      </c>
      <c r="E1895" s="7">
        <v>2600</v>
      </c>
      <c r="F1895" t="s">
        <v>8217</v>
      </c>
      <c r="G1895" t="s">
        <v>8222</v>
      </c>
      <c r="H1895" t="s">
        <v>8244</v>
      </c>
      <c r="I1895" s="9">
        <v>1302926340</v>
      </c>
      <c r="J1895" s="9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45"/>
        <v>104</v>
      </c>
      <c r="P1895" s="17">
        <f t="shared" si="146"/>
        <v>57.78</v>
      </c>
      <c r="Q1895" s="13" t="s">
        <v>8322</v>
      </c>
      <c r="R1895" t="s">
        <v>8326</v>
      </c>
      <c r="S1895" s="18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11" t="s">
        <v>1894</v>
      </c>
      <c r="C1896" s="3" t="s">
        <v>6003</v>
      </c>
      <c r="D1896" s="5">
        <v>1000</v>
      </c>
      <c r="E1896" s="7">
        <v>1145</v>
      </c>
      <c r="F1896" t="s">
        <v>8217</v>
      </c>
      <c r="G1896" t="s">
        <v>8222</v>
      </c>
      <c r="H1896" t="s">
        <v>8244</v>
      </c>
      <c r="I1896" s="9">
        <v>1329082983</v>
      </c>
      <c r="J1896" s="9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45"/>
        <v>114.5</v>
      </c>
      <c r="P1896" s="17">
        <f t="shared" si="146"/>
        <v>57.25</v>
      </c>
      <c r="Q1896" s="13" t="s">
        <v>8322</v>
      </c>
      <c r="R1896" t="s">
        <v>8326</v>
      </c>
      <c r="S1896" s="18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11" t="s">
        <v>1895</v>
      </c>
      <c r="C1897" s="3" t="s">
        <v>6004</v>
      </c>
      <c r="D1897" s="5">
        <v>9072</v>
      </c>
      <c r="E1897" s="7">
        <v>9228</v>
      </c>
      <c r="F1897" t="s">
        <v>8217</v>
      </c>
      <c r="G1897" t="s">
        <v>8222</v>
      </c>
      <c r="H1897" t="s">
        <v>8244</v>
      </c>
      <c r="I1897" s="9">
        <v>1445363722</v>
      </c>
      <c r="J1897" s="9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45"/>
        <v>101.72</v>
      </c>
      <c r="P1897" s="17">
        <f t="shared" si="146"/>
        <v>196.34</v>
      </c>
      <c r="Q1897" s="13" t="s">
        <v>8322</v>
      </c>
      <c r="R1897" t="s">
        <v>8326</v>
      </c>
      <c r="S1897" s="18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11" t="s">
        <v>1896</v>
      </c>
      <c r="C1898" s="3" t="s">
        <v>6005</v>
      </c>
      <c r="D1898" s="5">
        <v>451</v>
      </c>
      <c r="E1898" s="7">
        <v>559</v>
      </c>
      <c r="F1898" t="s">
        <v>8217</v>
      </c>
      <c r="G1898" t="s">
        <v>8222</v>
      </c>
      <c r="H1898" t="s">
        <v>8244</v>
      </c>
      <c r="I1898" s="9">
        <v>1334250165</v>
      </c>
      <c r="J1898" s="9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45"/>
        <v>123.95</v>
      </c>
      <c r="P1898" s="17">
        <f t="shared" si="146"/>
        <v>43</v>
      </c>
      <c r="Q1898" s="13" t="s">
        <v>8322</v>
      </c>
      <c r="R1898" t="s">
        <v>8326</v>
      </c>
      <c r="S1898" s="18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11" t="s">
        <v>1897</v>
      </c>
      <c r="C1899" s="3" t="s">
        <v>6006</v>
      </c>
      <c r="D1899" s="5">
        <v>6350</v>
      </c>
      <c r="E1899" s="7">
        <v>6506</v>
      </c>
      <c r="F1899" t="s">
        <v>8217</v>
      </c>
      <c r="G1899" t="s">
        <v>8222</v>
      </c>
      <c r="H1899" t="s">
        <v>8244</v>
      </c>
      <c r="I1899" s="9">
        <v>1393966800</v>
      </c>
      <c r="J1899" s="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45"/>
        <v>102.46</v>
      </c>
      <c r="P1899" s="17">
        <f t="shared" si="146"/>
        <v>35.549999999999997</v>
      </c>
      <c r="Q1899" s="13" t="s">
        <v>8322</v>
      </c>
      <c r="R1899" t="s">
        <v>8326</v>
      </c>
      <c r="S1899" s="18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11" t="s">
        <v>1898</v>
      </c>
      <c r="C1900" s="3" t="s">
        <v>6007</v>
      </c>
      <c r="D1900" s="5">
        <v>1000</v>
      </c>
      <c r="E1900" s="7">
        <v>1445</v>
      </c>
      <c r="F1900" t="s">
        <v>8217</v>
      </c>
      <c r="G1900" t="s">
        <v>8222</v>
      </c>
      <c r="H1900" t="s">
        <v>8244</v>
      </c>
      <c r="I1900" s="9">
        <v>1454349600</v>
      </c>
      <c r="J1900" s="9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45"/>
        <v>144.5</v>
      </c>
      <c r="P1900" s="17">
        <f t="shared" si="146"/>
        <v>68.81</v>
      </c>
      <c r="Q1900" s="13" t="s">
        <v>8322</v>
      </c>
      <c r="R1900" t="s">
        <v>8326</v>
      </c>
      <c r="S1900" s="18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11" t="s">
        <v>1899</v>
      </c>
      <c r="C1901" s="3" t="s">
        <v>6008</v>
      </c>
      <c r="D1901" s="5">
        <v>900</v>
      </c>
      <c r="E1901" s="7">
        <v>1200</v>
      </c>
      <c r="F1901" t="s">
        <v>8217</v>
      </c>
      <c r="G1901" t="s">
        <v>8222</v>
      </c>
      <c r="H1901" t="s">
        <v>8244</v>
      </c>
      <c r="I1901" s="9">
        <v>1427319366</v>
      </c>
      <c r="J1901" s="9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45"/>
        <v>133.33000000000001</v>
      </c>
      <c r="P1901" s="17">
        <f t="shared" si="146"/>
        <v>28.57</v>
      </c>
      <c r="Q1901" s="13" t="s">
        <v>8322</v>
      </c>
      <c r="R1901" t="s">
        <v>8326</v>
      </c>
      <c r="S1901" s="18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11" t="s">
        <v>1900</v>
      </c>
      <c r="C1902" s="3" t="s">
        <v>6009</v>
      </c>
      <c r="D1902" s="5">
        <v>2500</v>
      </c>
      <c r="E1902" s="7">
        <v>2734.11</v>
      </c>
      <c r="F1902" t="s">
        <v>8217</v>
      </c>
      <c r="G1902" t="s">
        <v>8222</v>
      </c>
      <c r="H1902" t="s">
        <v>8244</v>
      </c>
      <c r="I1902" s="9">
        <v>1349517540</v>
      </c>
      <c r="J1902" s="9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45"/>
        <v>109.36</v>
      </c>
      <c r="P1902" s="17">
        <f t="shared" si="146"/>
        <v>50.63</v>
      </c>
      <c r="Q1902" s="13" t="s">
        <v>8322</v>
      </c>
      <c r="R1902" t="s">
        <v>8326</v>
      </c>
      <c r="S1902" s="18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11" t="s">
        <v>1901</v>
      </c>
      <c r="C1903" s="3" t="s">
        <v>6010</v>
      </c>
      <c r="D1903" s="5">
        <v>99000</v>
      </c>
      <c r="E1903" s="7">
        <v>2670</v>
      </c>
      <c r="F1903" t="s">
        <v>8219</v>
      </c>
      <c r="G1903" t="s">
        <v>8223</v>
      </c>
      <c r="H1903" t="s">
        <v>8245</v>
      </c>
      <c r="I1903" s="9">
        <v>1432299600</v>
      </c>
      <c r="J1903" s="9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45"/>
        <v>2.7</v>
      </c>
      <c r="P1903" s="17">
        <f t="shared" si="146"/>
        <v>106.8</v>
      </c>
      <c r="Q1903" s="13" t="s">
        <v>8316</v>
      </c>
      <c r="R1903" t="s">
        <v>8345</v>
      </c>
      <c r="S1903" s="18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11" t="s">
        <v>1902</v>
      </c>
      <c r="C1904" s="3" t="s">
        <v>6011</v>
      </c>
      <c r="D1904" s="5">
        <v>1000</v>
      </c>
      <c r="E1904" s="7">
        <v>12</v>
      </c>
      <c r="F1904" t="s">
        <v>8219</v>
      </c>
      <c r="G1904" t="s">
        <v>8231</v>
      </c>
      <c r="H1904" t="s">
        <v>8247</v>
      </c>
      <c r="I1904" s="9">
        <v>1425495447</v>
      </c>
      <c r="J1904" s="9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45"/>
        <v>1.2</v>
      </c>
      <c r="P1904" s="17">
        <f t="shared" si="146"/>
        <v>4</v>
      </c>
      <c r="Q1904" s="13" t="s">
        <v>8316</v>
      </c>
      <c r="R1904" t="s">
        <v>8345</v>
      </c>
      <c r="S1904" s="18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11" t="s">
        <v>1903</v>
      </c>
      <c r="C1905" s="3" t="s">
        <v>6012</v>
      </c>
      <c r="D1905" s="5">
        <v>3000</v>
      </c>
      <c r="E1905" s="7">
        <v>1398</v>
      </c>
      <c r="F1905" t="s">
        <v>8219</v>
      </c>
      <c r="G1905" t="s">
        <v>8222</v>
      </c>
      <c r="H1905" t="s">
        <v>8244</v>
      </c>
      <c r="I1905" s="9">
        <v>1485541791</v>
      </c>
      <c r="J1905" s="9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45"/>
        <v>46.6</v>
      </c>
      <c r="P1905" s="17">
        <f t="shared" si="146"/>
        <v>34.1</v>
      </c>
      <c r="Q1905" s="13" t="s">
        <v>8316</v>
      </c>
      <c r="R1905" t="s">
        <v>8345</v>
      </c>
      <c r="S1905" s="18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11" t="s">
        <v>1904</v>
      </c>
      <c r="C1906" s="3" t="s">
        <v>6013</v>
      </c>
      <c r="D1906" s="5">
        <v>50000</v>
      </c>
      <c r="E1906" s="7">
        <v>50</v>
      </c>
      <c r="F1906" t="s">
        <v>8219</v>
      </c>
      <c r="G1906" t="s">
        <v>8222</v>
      </c>
      <c r="H1906" t="s">
        <v>8244</v>
      </c>
      <c r="I1906" s="9">
        <v>1451752021</v>
      </c>
      <c r="J1906" s="9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45"/>
        <v>0.1</v>
      </c>
      <c r="P1906" s="17">
        <f t="shared" si="146"/>
        <v>25</v>
      </c>
      <c r="Q1906" s="13" t="s">
        <v>8316</v>
      </c>
      <c r="R1906" t="s">
        <v>8345</v>
      </c>
      <c r="S1906" s="18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11" t="s">
        <v>1905</v>
      </c>
      <c r="C1907" s="3" t="s">
        <v>6014</v>
      </c>
      <c r="D1907" s="5">
        <v>25000</v>
      </c>
      <c r="E1907" s="7">
        <v>42</v>
      </c>
      <c r="F1907" t="s">
        <v>8219</v>
      </c>
      <c r="G1907" t="s">
        <v>8222</v>
      </c>
      <c r="H1907" t="s">
        <v>8244</v>
      </c>
      <c r="I1907" s="9">
        <v>1410127994</v>
      </c>
      <c r="J1907" s="9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45"/>
        <v>0.17</v>
      </c>
      <c r="P1907" s="17">
        <f t="shared" si="146"/>
        <v>10.5</v>
      </c>
      <c r="Q1907" s="13" t="s">
        <v>8316</v>
      </c>
      <c r="R1907" t="s">
        <v>8345</v>
      </c>
      <c r="S1907" s="18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11" t="s">
        <v>1906</v>
      </c>
      <c r="C1908" s="3" t="s">
        <v>6015</v>
      </c>
      <c r="D1908" s="5">
        <v>50000</v>
      </c>
      <c r="E1908" s="7">
        <v>21380</v>
      </c>
      <c r="F1908" t="s">
        <v>8219</v>
      </c>
      <c r="G1908" t="s">
        <v>8222</v>
      </c>
      <c r="H1908" t="s">
        <v>8244</v>
      </c>
      <c r="I1908" s="9">
        <v>1466697983</v>
      </c>
      <c r="J1908" s="9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45"/>
        <v>42.76</v>
      </c>
      <c r="P1908" s="17">
        <f t="shared" si="146"/>
        <v>215.96</v>
      </c>
      <c r="Q1908" s="13" t="s">
        <v>8316</v>
      </c>
      <c r="R1908" t="s">
        <v>8345</v>
      </c>
      <c r="S1908" s="18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11" t="s">
        <v>1907</v>
      </c>
      <c r="C1909" s="3" t="s">
        <v>6016</v>
      </c>
      <c r="D1909" s="5">
        <v>30000</v>
      </c>
      <c r="E1909" s="7">
        <v>85</v>
      </c>
      <c r="F1909" t="s">
        <v>8219</v>
      </c>
      <c r="G1909" t="s">
        <v>8222</v>
      </c>
      <c r="H1909" t="s">
        <v>8244</v>
      </c>
      <c r="I1909" s="9">
        <v>1400853925</v>
      </c>
      <c r="J1909" s="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45"/>
        <v>0.28000000000000003</v>
      </c>
      <c r="P1909" s="17">
        <f t="shared" si="146"/>
        <v>21.25</v>
      </c>
      <c r="Q1909" s="13" t="s">
        <v>8316</v>
      </c>
      <c r="R1909" t="s">
        <v>8345</v>
      </c>
      <c r="S1909" s="18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11" t="s">
        <v>1908</v>
      </c>
      <c r="C1910" s="3" t="s">
        <v>6017</v>
      </c>
      <c r="D1910" s="5">
        <v>25000</v>
      </c>
      <c r="E1910" s="7">
        <v>433</v>
      </c>
      <c r="F1910" t="s">
        <v>8219</v>
      </c>
      <c r="G1910" t="s">
        <v>8222</v>
      </c>
      <c r="H1910" t="s">
        <v>8244</v>
      </c>
      <c r="I1910" s="9">
        <v>1483048900</v>
      </c>
      <c r="J1910" s="9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45"/>
        <v>1.73</v>
      </c>
      <c r="P1910" s="17">
        <f t="shared" si="146"/>
        <v>108.25</v>
      </c>
      <c r="Q1910" s="13" t="s">
        <v>8316</v>
      </c>
      <c r="R1910" t="s">
        <v>8345</v>
      </c>
      <c r="S1910" s="18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11" t="s">
        <v>1909</v>
      </c>
      <c r="C1911" s="3" t="s">
        <v>6018</v>
      </c>
      <c r="D1911" s="5">
        <v>35000</v>
      </c>
      <c r="E1911" s="7">
        <v>4939</v>
      </c>
      <c r="F1911" t="s">
        <v>8219</v>
      </c>
      <c r="G1911" t="s">
        <v>8222</v>
      </c>
      <c r="H1911" t="s">
        <v>8244</v>
      </c>
      <c r="I1911" s="9">
        <v>1414059479</v>
      </c>
      <c r="J1911" s="9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45"/>
        <v>14.11</v>
      </c>
      <c r="P1911" s="17">
        <f t="shared" si="146"/>
        <v>129.97</v>
      </c>
      <c r="Q1911" s="13" t="s">
        <v>8316</v>
      </c>
      <c r="R1911" t="s">
        <v>8345</v>
      </c>
      <c r="S1911" s="18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11" t="s">
        <v>1910</v>
      </c>
      <c r="C1912" s="3" t="s">
        <v>6019</v>
      </c>
      <c r="D1912" s="5">
        <v>85000</v>
      </c>
      <c r="E1912" s="7">
        <v>33486</v>
      </c>
      <c r="F1912" t="s">
        <v>8219</v>
      </c>
      <c r="G1912" t="s">
        <v>8231</v>
      </c>
      <c r="H1912" t="s">
        <v>8247</v>
      </c>
      <c r="I1912" s="9">
        <v>1446331500</v>
      </c>
      <c r="J1912" s="9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45"/>
        <v>39.4</v>
      </c>
      <c r="P1912" s="17">
        <f t="shared" si="146"/>
        <v>117.49</v>
      </c>
      <c r="Q1912" s="13" t="s">
        <v>8316</v>
      </c>
      <c r="R1912" t="s">
        <v>8345</v>
      </c>
      <c r="S1912" s="18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11" t="s">
        <v>1911</v>
      </c>
      <c r="C1913" s="3" t="s">
        <v>6020</v>
      </c>
      <c r="D1913" s="5">
        <v>42500</v>
      </c>
      <c r="E1913" s="7">
        <v>10</v>
      </c>
      <c r="F1913" t="s">
        <v>8219</v>
      </c>
      <c r="G1913" t="s">
        <v>8226</v>
      </c>
      <c r="H1913" t="s">
        <v>8248</v>
      </c>
      <c r="I1913" s="9">
        <v>1407545334</v>
      </c>
      <c r="J1913" s="9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45"/>
        <v>0.02</v>
      </c>
      <c r="P1913" s="17">
        <f t="shared" si="146"/>
        <v>10</v>
      </c>
      <c r="Q1913" s="13" t="s">
        <v>8316</v>
      </c>
      <c r="R1913" t="s">
        <v>8345</v>
      </c>
      <c r="S1913" s="18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11" t="s">
        <v>1912</v>
      </c>
      <c r="C1914" s="3" t="s">
        <v>6021</v>
      </c>
      <c r="D1914" s="5">
        <v>5000</v>
      </c>
      <c r="E1914" s="7">
        <v>2965</v>
      </c>
      <c r="F1914" t="s">
        <v>8219</v>
      </c>
      <c r="G1914" t="s">
        <v>8222</v>
      </c>
      <c r="H1914" t="s">
        <v>8244</v>
      </c>
      <c r="I1914" s="9">
        <v>1433395560</v>
      </c>
      <c r="J1914" s="9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45"/>
        <v>59.3</v>
      </c>
      <c r="P1914" s="17">
        <f t="shared" si="146"/>
        <v>70.599999999999994</v>
      </c>
      <c r="Q1914" s="13" t="s">
        <v>8316</v>
      </c>
      <c r="R1914" t="s">
        <v>8345</v>
      </c>
      <c r="S1914" s="18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11" t="s">
        <v>1913</v>
      </c>
      <c r="C1915" s="3" t="s">
        <v>6022</v>
      </c>
      <c r="D1915" s="5">
        <v>48000</v>
      </c>
      <c r="E1915" s="7">
        <v>637</v>
      </c>
      <c r="F1915" t="s">
        <v>8219</v>
      </c>
      <c r="G1915" t="s">
        <v>8223</v>
      </c>
      <c r="H1915" t="s">
        <v>8245</v>
      </c>
      <c r="I1915" s="9">
        <v>1412770578</v>
      </c>
      <c r="J1915" s="9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45"/>
        <v>1.33</v>
      </c>
      <c r="P1915" s="17">
        <f t="shared" si="146"/>
        <v>24.5</v>
      </c>
      <c r="Q1915" s="13" t="s">
        <v>8316</v>
      </c>
      <c r="R1915" t="s">
        <v>8345</v>
      </c>
      <c r="S1915" s="18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11" t="s">
        <v>1914</v>
      </c>
      <c r="C1916" s="3" t="s">
        <v>6023</v>
      </c>
      <c r="D1916" s="5">
        <v>666</v>
      </c>
      <c r="E1916" s="7">
        <v>60</v>
      </c>
      <c r="F1916" t="s">
        <v>8219</v>
      </c>
      <c r="G1916" t="s">
        <v>8222</v>
      </c>
      <c r="H1916" t="s">
        <v>8244</v>
      </c>
      <c r="I1916" s="9">
        <v>1414814340</v>
      </c>
      <c r="J1916" s="9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45"/>
        <v>9.01</v>
      </c>
      <c r="P1916" s="17">
        <f t="shared" si="146"/>
        <v>30</v>
      </c>
      <c r="Q1916" s="13" t="s">
        <v>8316</v>
      </c>
      <c r="R1916" t="s">
        <v>8345</v>
      </c>
      <c r="S1916" s="18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11" t="s">
        <v>1915</v>
      </c>
      <c r="C1917" s="3" t="s">
        <v>6024</v>
      </c>
      <c r="D1917" s="5">
        <v>500</v>
      </c>
      <c r="E1917" s="7">
        <v>8</v>
      </c>
      <c r="F1917" t="s">
        <v>8219</v>
      </c>
      <c r="G1917" t="s">
        <v>8222</v>
      </c>
      <c r="H1917" t="s">
        <v>8244</v>
      </c>
      <c r="I1917" s="9">
        <v>1409620222</v>
      </c>
      <c r="J1917" s="9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45"/>
        <v>1.6</v>
      </c>
      <c r="P1917" s="17">
        <f t="shared" si="146"/>
        <v>2</v>
      </c>
      <c r="Q1917" s="13" t="s">
        <v>8316</v>
      </c>
      <c r="R1917" t="s">
        <v>8345</v>
      </c>
      <c r="S1917" s="18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11" t="s">
        <v>1916</v>
      </c>
      <c r="C1918" s="3" t="s">
        <v>6025</v>
      </c>
      <c r="D1918" s="5">
        <v>20000</v>
      </c>
      <c r="E1918" s="7">
        <v>102</v>
      </c>
      <c r="F1918" t="s">
        <v>8219</v>
      </c>
      <c r="G1918" t="s">
        <v>8222</v>
      </c>
      <c r="H1918" t="s">
        <v>8244</v>
      </c>
      <c r="I1918" s="9">
        <v>1478542375</v>
      </c>
      <c r="J1918" s="9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45"/>
        <v>0.51</v>
      </c>
      <c r="P1918" s="17">
        <f t="shared" si="146"/>
        <v>17</v>
      </c>
      <c r="Q1918" s="13" t="s">
        <v>8316</v>
      </c>
      <c r="R1918" t="s">
        <v>8345</v>
      </c>
      <c r="S1918" s="18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11" t="s">
        <v>1917</v>
      </c>
      <c r="C1919" s="3" t="s">
        <v>6026</v>
      </c>
      <c r="D1919" s="5">
        <v>390000</v>
      </c>
      <c r="E1919" s="7">
        <v>205025</v>
      </c>
      <c r="F1919" t="s">
        <v>8219</v>
      </c>
      <c r="G1919" t="s">
        <v>8229</v>
      </c>
      <c r="H1919" t="s">
        <v>8250</v>
      </c>
      <c r="I1919" s="9">
        <v>1486708133</v>
      </c>
      <c r="J1919" s="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45"/>
        <v>52.57</v>
      </c>
      <c r="P1919" s="17">
        <f t="shared" si="146"/>
        <v>2928.93</v>
      </c>
      <c r="Q1919" s="13" t="s">
        <v>8316</v>
      </c>
      <c r="R1919" t="s">
        <v>8345</v>
      </c>
      <c r="S1919" s="18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11" t="s">
        <v>1918</v>
      </c>
      <c r="C1920" s="3" t="s">
        <v>6027</v>
      </c>
      <c r="D1920" s="5">
        <v>25000</v>
      </c>
      <c r="E1920" s="7">
        <v>260</v>
      </c>
      <c r="F1920" t="s">
        <v>8219</v>
      </c>
      <c r="G1920" t="s">
        <v>8222</v>
      </c>
      <c r="H1920" t="s">
        <v>8244</v>
      </c>
      <c r="I1920" s="9">
        <v>1407869851</v>
      </c>
      <c r="J1920" s="9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45"/>
        <v>1.04</v>
      </c>
      <c r="P1920" s="17">
        <f t="shared" si="146"/>
        <v>28.89</v>
      </c>
      <c r="Q1920" s="13" t="s">
        <v>8316</v>
      </c>
      <c r="R1920" t="s">
        <v>8345</v>
      </c>
      <c r="S1920" s="18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11" t="s">
        <v>1919</v>
      </c>
      <c r="C1921" s="3" t="s">
        <v>6028</v>
      </c>
      <c r="D1921" s="5">
        <v>500</v>
      </c>
      <c r="E1921" s="7">
        <v>237</v>
      </c>
      <c r="F1921" t="s">
        <v>8219</v>
      </c>
      <c r="G1921" t="s">
        <v>8222</v>
      </c>
      <c r="H1921" t="s">
        <v>8244</v>
      </c>
      <c r="I1921" s="9">
        <v>1432069249</v>
      </c>
      <c r="J1921" s="9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45"/>
        <v>47.4</v>
      </c>
      <c r="P1921" s="17">
        <f t="shared" si="146"/>
        <v>29.63</v>
      </c>
      <c r="Q1921" s="13" t="s">
        <v>8316</v>
      </c>
      <c r="R1921" t="s">
        <v>8345</v>
      </c>
      <c r="S1921" s="18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11" t="s">
        <v>1920</v>
      </c>
      <c r="C1922" s="3" t="s">
        <v>6029</v>
      </c>
      <c r="D1922" s="5">
        <v>10000</v>
      </c>
      <c r="E1922" s="7">
        <v>4303</v>
      </c>
      <c r="F1922" t="s">
        <v>8219</v>
      </c>
      <c r="G1922" t="s">
        <v>8223</v>
      </c>
      <c r="H1922" t="s">
        <v>8245</v>
      </c>
      <c r="I1922" s="9">
        <v>1445468400</v>
      </c>
      <c r="J1922" s="9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si="145"/>
        <v>43.03</v>
      </c>
      <c r="P1922" s="17">
        <f t="shared" si="146"/>
        <v>40.98</v>
      </c>
      <c r="Q1922" s="13" t="s">
        <v>8316</v>
      </c>
      <c r="R1922" t="s">
        <v>8345</v>
      </c>
      <c r="S1922" s="18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11" t="s">
        <v>1921</v>
      </c>
      <c r="C1923" s="3" t="s">
        <v>6030</v>
      </c>
      <c r="D1923" s="5">
        <v>1500</v>
      </c>
      <c r="E1923" s="7">
        <v>2052</v>
      </c>
      <c r="F1923" t="s">
        <v>8217</v>
      </c>
      <c r="G1923" t="s">
        <v>8222</v>
      </c>
      <c r="H1923" t="s">
        <v>8244</v>
      </c>
      <c r="I1923" s="9">
        <v>1342243143</v>
      </c>
      <c r="J1923" s="9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ref="O1923:O1986" si="150">IFERROR(ROUND(E1923/D1923*100,2),0)</f>
        <v>136.80000000000001</v>
      </c>
      <c r="P1923" s="17">
        <f t="shared" ref="P1923:P1986" si="151">IFERROR(ROUND(E1923/L1923,2),"N/A")</f>
        <v>54</v>
      </c>
      <c r="Q1923" s="13" t="s">
        <v>8322</v>
      </c>
      <c r="R1923" t="s">
        <v>8326</v>
      </c>
      <c r="S1923" s="18">
        <f t="shared" ref="S1923:S1986" si="152">(((J1923/60)/60)/24)+DATE(1970,1,1)</f>
        <v>41074.221562500003</v>
      </c>
      <c r="T1923" s="1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11" t="s">
        <v>1922</v>
      </c>
      <c r="C1924" s="3" t="s">
        <v>6031</v>
      </c>
      <c r="D1924" s="5">
        <v>2000</v>
      </c>
      <c r="E1924" s="7">
        <v>2311</v>
      </c>
      <c r="F1924" t="s">
        <v>8217</v>
      </c>
      <c r="G1924" t="s">
        <v>8222</v>
      </c>
      <c r="H1924" t="s">
        <v>8244</v>
      </c>
      <c r="I1924" s="9">
        <v>1386828507</v>
      </c>
      <c r="J1924" s="9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50"/>
        <v>115.55</v>
      </c>
      <c r="P1924" s="17">
        <f t="shared" si="151"/>
        <v>36.11</v>
      </c>
      <c r="Q1924" s="13" t="s">
        <v>8322</v>
      </c>
      <c r="R1924" t="s">
        <v>8326</v>
      </c>
      <c r="S1924" s="18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11" t="s">
        <v>1923</v>
      </c>
      <c r="C1925" s="3" t="s">
        <v>6032</v>
      </c>
      <c r="D1925" s="5">
        <v>125</v>
      </c>
      <c r="E1925" s="7">
        <v>301</v>
      </c>
      <c r="F1925" t="s">
        <v>8217</v>
      </c>
      <c r="G1925" t="s">
        <v>8222</v>
      </c>
      <c r="H1925" t="s">
        <v>8244</v>
      </c>
      <c r="I1925" s="9">
        <v>1317099540</v>
      </c>
      <c r="J1925" s="9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50"/>
        <v>240.8</v>
      </c>
      <c r="P1925" s="17">
        <f t="shared" si="151"/>
        <v>23.15</v>
      </c>
      <c r="Q1925" s="13" t="s">
        <v>8322</v>
      </c>
      <c r="R1925" t="s">
        <v>8326</v>
      </c>
      <c r="S1925" s="18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11" t="s">
        <v>1924</v>
      </c>
      <c r="C1926" s="3" t="s">
        <v>6033</v>
      </c>
      <c r="D1926" s="5">
        <v>3000</v>
      </c>
      <c r="E1926" s="7">
        <v>3432</v>
      </c>
      <c r="F1926" t="s">
        <v>8217</v>
      </c>
      <c r="G1926" t="s">
        <v>8222</v>
      </c>
      <c r="H1926" t="s">
        <v>8244</v>
      </c>
      <c r="I1926" s="9">
        <v>1389814380</v>
      </c>
      <c r="J1926" s="9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50"/>
        <v>114.4</v>
      </c>
      <c r="P1926" s="17">
        <f t="shared" si="151"/>
        <v>104</v>
      </c>
      <c r="Q1926" s="13" t="s">
        <v>8322</v>
      </c>
      <c r="R1926" t="s">
        <v>8326</v>
      </c>
      <c r="S1926" s="18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11" t="s">
        <v>1925</v>
      </c>
      <c r="C1927" s="3" t="s">
        <v>6034</v>
      </c>
      <c r="D1927" s="5">
        <v>1500</v>
      </c>
      <c r="E1927" s="7">
        <v>1655</v>
      </c>
      <c r="F1927" t="s">
        <v>8217</v>
      </c>
      <c r="G1927" t="s">
        <v>8222</v>
      </c>
      <c r="H1927" t="s">
        <v>8244</v>
      </c>
      <c r="I1927" s="9">
        <v>1381449600</v>
      </c>
      <c r="J1927" s="9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50"/>
        <v>110.33</v>
      </c>
      <c r="P1927" s="17">
        <f t="shared" si="151"/>
        <v>31.83</v>
      </c>
      <c r="Q1927" s="13" t="s">
        <v>8322</v>
      </c>
      <c r="R1927" t="s">
        <v>8326</v>
      </c>
      <c r="S1927" s="18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11" t="s">
        <v>1926</v>
      </c>
      <c r="C1928" s="3" t="s">
        <v>6035</v>
      </c>
      <c r="D1928" s="5">
        <v>1500</v>
      </c>
      <c r="E1928" s="7">
        <v>2930.69</v>
      </c>
      <c r="F1928" t="s">
        <v>8217</v>
      </c>
      <c r="G1928" t="s">
        <v>8222</v>
      </c>
      <c r="H1928" t="s">
        <v>8244</v>
      </c>
      <c r="I1928" s="9">
        <v>1288657560</v>
      </c>
      <c r="J1928" s="9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50"/>
        <v>195.38</v>
      </c>
      <c r="P1928" s="17">
        <f t="shared" si="151"/>
        <v>27.39</v>
      </c>
      <c r="Q1928" s="13" t="s">
        <v>8322</v>
      </c>
      <c r="R1928" t="s">
        <v>8326</v>
      </c>
      <c r="S1928" s="18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11" t="s">
        <v>1927</v>
      </c>
      <c r="C1929" s="3" t="s">
        <v>6036</v>
      </c>
      <c r="D1929" s="5">
        <v>600</v>
      </c>
      <c r="E1929" s="7">
        <v>620</v>
      </c>
      <c r="F1929" t="s">
        <v>8217</v>
      </c>
      <c r="G1929" t="s">
        <v>8222</v>
      </c>
      <c r="H1929" t="s">
        <v>8244</v>
      </c>
      <c r="I1929" s="9">
        <v>1331182740</v>
      </c>
      <c r="J1929" s="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50"/>
        <v>103.33</v>
      </c>
      <c r="P1929" s="17">
        <f t="shared" si="151"/>
        <v>56.36</v>
      </c>
      <c r="Q1929" s="13" t="s">
        <v>8322</v>
      </c>
      <c r="R1929" t="s">
        <v>8326</v>
      </c>
      <c r="S1929" s="18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11" t="s">
        <v>1928</v>
      </c>
      <c r="C1930" s="3" t="s">
        <v>6037</v>
      </c>
      <c r="D1930" s="5">
        <v>2550</v>
      </c>
      <c r="E1930" s="7">
        <v>2630</v>
      </c>
      <c r="F1930" t="s">
        <v>8217</v>
      </c>
      <c r="G1930" t="s">
        <v>8222</v>
      </c>
      <c r="H1930" t="s">
        <v>8244</v>
      </c>
      <c r="I1930" s="9">
        <v>1367940794</v>
      </c>
      <c r="J1930" s="9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50"/>
        <v>103.14</v>
      </c>
      <c r="P1930" s="17">
        <f t="shared" si="151"/>
        <v>77.349999999999994</v>
      </c>
      <c r="Q1930" s="13" t="s">
        <v>8322</v>
      </c>
      <c r="R1930" t="s">
        <v>8326</v>
      </c>
      <c r="S1930" s="18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11" t="s">
        <v>1929</v>
      </c>
      <c r="C1931" s="3" t="s">
        <v>6038</v>
      </c>
      <c r="D1931" s="5">
        <v>3200</v>
      </c>
      <c r="E1931" s="7">
        <v>3210</v>
      </c>
      <c r="F1931" t="s">
        <v>8217</v>
      </c>
      <c r="G1931" t="s">
        <v>8222</v>
      </c>
      <c r="H1931" t="s">
        <v>8244</v>
      </c>
      <c r="I1931" s="9">
        <v>1309825866</v>
      </c>
      <c r="J1931" s="9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50"/>
        <v>100.31</v>
      </c>
      <c r="P1931" s="17">
        <f t="shared" si="151"/>
        <v>42.8</v>
      </c>
      <c r="Q1931" s="13" t="s">
        <v>8322</v>
      </c>
      <c r="R1931" t="s">
        <v>8326</v>
      </c>
      <c r="S1931" s="18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11" t="s">
        <v>1930</v>
      </c>
      <c r="C1932" s="3" t="s">
        <v>6039</v>
      </c>
      <c r="D1932" s="5">
        <v>1000</v>
      </c>
      <c r="E1932" s="7">
        <v>1270</v>
      </c>
      <c r="F1932" t="s">
        <v>8217</v>
      </c>
      <c r="G1932" t="s">
        <v>8222</v>
      </c>
      <c r="H1932" t="s">
        <v>8244</v>
      </c>
      <c r="I1932" s="9">
        <v>1373203482</v>
      </c>
      <c r="J1932" s="9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50"/>
        <v>127</v>
      </c>
      <c r="P1932" s="17">
        <f t="shared" si="151"/>
        <v>48.85</v>
      </c>
      <c r="Q1932" s="13" t="s">
        <v>8322</v>
      </c>
      <c r="R1932" t="s">
        <v>8326</v>
      </c>
      <c r="S1932" s="18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11" t="s">
        <v>1931</v>
      </c>
      <c r="C1933" s="3" t="s">
        <v>6040</v>
      </c>
      <c r="D1933" s="5">
        <v>2000</v>
      </c>
      <c r="E1933" s="7">
        <v>2412.02</v>
      </c>
      <c r="F1933" t="s">
        <v>8217</v>
      </c>
      <c r="G1933" t="s">
        <v>8222</v>
      </c>
      <c r="H1933" t="s">
        <v>8244</v>
      </c>
      <c r="I1933" s="9">
        <v>1337657400</v>
      </c>
      <c r="J1933" s="9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50"/>
        <v>120.6</v>
      </c>
      <c r="P1933" s="17">
        <f t="shared" si="151"/>
        <v>48.24</v>
      </c>
      <c r="Q1933" s="13" t="s">
        <v>8322</v>
      </c>
      <c r="R1933" t="s">
        <v>8326</v>
      </c>
      <c r="S1933" s="18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11" t="s">
        <v>1932</v>
      </c>
      <c r="C1934" s="3" t="s">
        <v>6041</v>
      </c>
      <c r="D1934" s="5">
        <v>5250</v>
      </c>
      <c r="E1934" s="7">
        <v>5617</v>
      </c>
      <c r="F1934" t="s">
        <v>8217</v>
      </c>
      <c r="G1934" t="s">
        <v>8222</v>
      </c>
      <c r="H1934" t="s">
        <v>8244</v>
      </c>
      <c r="I1934" s="9">
        <v>1327433173</v>
      </c>
      <c r="J1934" s="9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50"/>
        <v>106.99</v>
      </c>
      <c r="P1934" s="17">
        <f t="shared" si="151"/>
        <v>70.209999999999994</v>
      </c>
      <c r="Q1934" s="13" t="s">
        <v>8322</v>
      </c>
      <c r="R1934" t="s">
        <v>8326</v>
      </c>
      <c r="S1934" s="18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11" t="s">
        <v>1933</v>
      </c>
      <c r="C1935" s="3" t="s">
        <v>6042</v>
      </c>
      <c r="D1935" s="5">
        <v>6000</v>
      </c>
      <c r="E1935" s="7">
        <v>10346</v>
      </c>
      <c r="F1935" t="s">
        <v>8217</v>
      </c>
      <c r="G1935" t="s">
        <v>8222</v>
      </c>
      <c r="H1935" t="s">
        <v>8244</v>
      </c>
      <c r="I1935" s="9">
        <v>1411787307</v>
      </c>
      <c r="J1935" s="9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50"/>
        <v>172.43</v>
      </c>
      <c r="P1935" s="17">
        <f t="shared" si="151"/>
        <v>94.05</v>
      </c>
      <c r="Q1935" s="13" t="s">
        <v>8322</v>
      </c>
      <c r="R1935" t="s">
        <v>8326</v>
      </c>
      <c r="S1935" s="18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11" t="s">
        <v>1934</v>
      </c>
      <c r="C1936" s="3" t="s">
        <v>6043</v>
      </c>
      <c r="D1936" s="5">
        <v>5000</v>
      </c>
      <c r="E1936" s="7">
        <v>6181</v>
      </c>
      <c r="F1936" t="s">
        <v>8217</v>
      </c>
      <c r="G1936" t="s">
        <v>8222</v>
      </c>
      <c r="H1936" t="s">
        <v>8244</v>
      </c>
      <c r="I1936" s="9">
        <v>1324789200</v>
      </c>
      <c r="J1936" s="9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50"/>
        <v>123.62</v>
      </c>
      <c r="P1936" s="17">
        <f t="shared" si="151"/>
        <v>80.27</v>
      </c>
      <c r="Q1936" s="13" t="s">
        <v>8322</v>
      </c>
      <c r="R1936" t="s">
        <v>8326</v>
      </c>
      <c r="S1936" s="18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11" t="s">
        <v>1935</v>
      </c>
      <c r="C1937" s="3" t="s">
        <v>6044</v>
      </c>
      <c r="D1937" s="5">
        <v>2500</v>
      </c>
      <c r="E1937" s="7">
        <v>2710</v>
      </c>
      <c r="F1937" t="s">
        <v>8217</v>
      </c>
      <c r="G1937" t="s">
        <v>8222</v>
      </c>
      <c r="H1937" t="s">
        <v>8244</v>
      </c>
      <c r="I1937" s="9">
        <v>1403326740</v>
      </c>
      <c r="J1937" s="9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50"/>
        <v>108.4</v>
      </c>
      <c r="P1937" s="17">
        <f t="shared" si="151"/>
        <v>54.2</v>
      </c>
      <c r="Q1937" s="13" t="s">
        <v>8322</v>
      </c>
      <c r="R1937" t="s">
        <v>8326</v>
      </c>
      <c r="S1937" s="18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11" t="s">
        <v>1936</v>
      </c>
      <c r="C1938" s="3" t="s">
        <v>6045</v>
      </c>
      <c r="D1938" s="5">
        <v>7500</v>
      </c>
      <c r="E1938" s="7">
        <v>8739.01</v>
      </c>
      <c r="F1938" t="s">
        <v>8217</v>
      </c>
      <c r="G1938" t="s">
        <v>8222</v>
      </c>
      <c r="H1938" t="s">
        <v>8244</v>
      </c>
      <c r="I1938" s="9">
        <v>1323151140</v>
      </c>
      <c r="J1938" s="9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50"/>
        <v>116.52</v>
      </c>
      <c r="P1938" s="17">
        <f t="shared" si="151"/>
        <v>60.27</v>
      </c>
      <c r="Q1938" s="13" t="s">
        <v>8322</v>
      </c>
      <c r="R1938" t="s">
        <v>8326</v>
      </c>
      <c r="S1938" s="18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11" t="s">
        <v>1937</v>
      </c>
      <c r="C1939" s="3" t="s">
        <v>6046</v>
      </c>
      <c r="D1939" s="5">
        <v>600</v>
      </c>
      <c r="E1939" s="7">
        <v>1123.47</v>
      </c>
      <c r="F1939" t="s">
        <v>8217</v>
      </c>
      <c r="G1939" t="s">
        <v>8222</v>
      </c>
      <c r="H1939" t="s">
        <v>8244</v>
      </c>
      <c r="I1939" s="9">
        <v>1339732740</v>
      </c>
      <c r="J1939" s="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50"/>
        <v>187.25</v>
      </c>
      <c r="P1939" s="17">
        <f t="shared" si="151"/>
        <v>38.74</v>
      </c>
      <c r="Q1939" s="13" t="s">
        <v>8322</v>
      </c>
      <c r="R1939" t="s">
        <v>8326</v>
      </c>
      <c r="S1939" s="18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11" t="s">
        <v>1938</v>
      </c>
      <c r="C1940" s="3" t="s">
        <v>6047</v>
      </c>
      <c r="D1940" s="5">
        <v>15000</v>
      </c>
      <c r="E1940" s="7">
        <v>17390</v>
      </c>
      <c r="F1940" t="s">
        <v>8217</v>
      </c>
      <c r="G1940" t="s">
        <v>8222</v>
      </c>
      <c r="H1940" t="s">
        <v>8244</v>
      </c>
      <c r="I1940" s="9">
        <v>1372741200</v>
      </c>
      <c r="J1940" s="9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50"/>
        <v>115.93</v>
      </c>
      <c r="P1940" s="17">
        <f t="shared" si="151"/>
        <v>152.54</v>
      </c>
      <c r="Q1940" s="13" t="s">
        <v>8322</v>
      </c>
      <c r="R1940" t="s">
        <v>8326</v>
      </c>
      <c r="S1940" s="18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11" t="s">
        <v>1939</v>
      </c>
      <c r="C1941" s="3" t="s">
        <v>6048</v>
      </c>
      <c r="D1941" s="5">
        <v>10000</v>
      </c>
      <c r="E1941" s="7">
        <v>11070</v>
      </c>
      <c r="F1941" t="s">
        <v>8217</v>
      </c>
      <c r="G1941" t="s">
        <v>8222</v>
      </c>
      <c r="H1941" t="s">
        <v>8244</v>
      </c>
      <c r="I1941" s="9">
        <v>1362955108</v>
      </c>
      <c r="J1941" s="9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50"/>
        <v>110.7</v>
      </c>
      <c r="P1941" s="17">
        <f t="shared" si="151"/>
        <v>115.31</v>
      </c>
      <c r="Q1941" s="13" t="s">
        <v>8322</v>
      </c>
      <c r="R1941" t="s">
        <v>8326</v>
      </c>
      <c r="S1941" s="18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11" t="s">
        <v>1940</v>
      </c>
      <c r="C1942" s="3" t="s">
        <v>6049</v>
      </c>
      <c r="D1942" s="5">
        <v>650</v>
      </c>
      <c r="E1942" s="7">
        <v>1111</v>
      </c>
      <c r="F1942" t="s">
        <v>8217</v>
      </c>
      <c r="G1942" t="s">
        <v>8222</v>
      </c>
      <c r="H1942" t="s">
        <v>8244</v>
      </c>
      <c r="I1942" s="9">
        <v>1308110340</v>
      </c>
      <c r="J1942" s="9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50"/>
        <v>170.92</v>
      </c>
      <c r="P1942" s="17">
        <f t="shared" si="151"/>
        <v>35.840000000000003</v>
      </c>
      <c r="Q1942" s="13" t="s">
        <v>8322</v>
      </c>
      <c r="R1942" t="s">
        <v>8326</v>
      </c>
      <c r="S1942" s="18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11" t="s">
        <v>1941</v>
      </c>
      <c r="C1943" s="3" t="s">
        <v>6050</v>
      </c>
      <c r="D1943" s="5">
        <v>250000</v>
      </c>
      <c r="E1943" s="7">
        <v>315295.89</v>
      </c>
      <c r="F1943" t="s">
        <v>8217</v>
      </c>
      <c r="G1943" t="s">
        <v>8222</v>
      </c>
      <c r="H1943" t="s">
        <v>8244</v>
      </c>
      <c r="I1943" s="9">
        <v>1400137131</v>
      </c>
      <c r="J1943" s="9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50"/>
        <v>126.12</v>
      </c>
      <c r="P1943" s="17">
        <f t="shared" si="151"/>
        <v>64.569999999999993</v>
      </c>
      <c r="Q1943" s="13" t="s">
        <v>8316</v>
      </c>
      <c r="R1943" t="s">
        <v>8346</v>
      </c>
      <c r="S1943" s="18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11" t="s">
        <v>1942</v>
      </c>
      <c r="C1944" s="3" t="s">
        <v>6051</v>
      </c>
      <c r="D1944" s="5">
        <v>6000</v>
      </c>
      <c r="E1944" s="7">
        <v>8306.42</v>
      </c>
      <c r="F1944" t="s">
        <v>8217</v>
      </c>
      <c r="G1944" t="s">
        <v>8222</v>
      </c>
      <c r="H1944" t="s">
        <v>8244</v>
      </c>
      <c r="I1944" s="9">
        <v>1309809140</v>
      </c>
      <c r="J1944" s="9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50"/>
        <v>138.44</v>
      </c>
      <c r="P1944" s="17">
        <f t="shared" si="151"/>
        <v>87.44</v>
      </c>
      <c r="Q1944" s="13" t="s">
        <v>8316</v>
      </c>
      <c r="R1944" t="s">
        <v>8346</v>
      </c>
      <c r="S1944" s="18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11" t="s">
        <v>1943</v>
      </c>
      <c r="C1945" s="3" t="s">
        <v>6052</v>
      </c>
      <c r="D1945" s="5">
        <v>10000</v>
      </c>
      <c r="E1945" s="7">
        <v>170525</v>
      </c>
      <c r="F1945" t="s">
        <v>8217</v>
      </c>
      <c r="G1945" t="s">
        <v>8222</v>
      </c>
      <c r="H1945" t="s">
        <v>8244</v>
      </c>
      <c r="I1945" s="9">
        <v>1470896916</v>
      </c>
      <c r="J1945" s="9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50"/>
        <v>1705.25</v>
      </c>
      <c r="P1945" s="17">
        <f t="shared" si="151"/>
        <v>68.819999999999993</v>
      </c>
      <c r="Q1945" s="13" t="s">
        <v>8316</v>
      </c>
      <c r="R1945" t="s">
        <v>8346</v>
      </c>
      <c r="S1945" s="18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11" t="s">
        <v>1944</v>
      </c>
      <c r="C1946" s="3" t="s">
        <v>6053</v>
      </c>
      <c r="D1946" s="5">
        <v>40000</v>
      </c>
      <c r="E1946" s="7">
        <v>315222.2</v>
      </c>
      <c r="F1946" t="s">
        <v>8217</v>
      </c>
      <c r="G1946" t="s">
        <v>8222</v>
      </c>
      <c r="H1946" t="s">
        <v>8244</v>
      </c>
      <c r="I1946" s="9">
        <v>1398952890</v>
      </c>
      <c r="J1946" s="9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50"/>
        <v>788.06</v>
      </c>
      <c r="P1946" s="17">
        <f t="shared" si="151"/>
        <v>176.2</v>
      </c>
      <c r="Q1946" s="13" t="s">
        <v>8316</v>
      </c>
      <c r="R1946" t="s">
        <v>8346</v>
      </c>
      <c r="S1946" s="18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11" t="s">
        <v>1945</v>
      </c>
      <c r="C1947" s="3" t="s">
        <v>6054</v>
      </c>
      <c r="D1947" s="5">
        <v>100000</v>
      </c>
      <c r="E1947" s="7">
        <v>348018</v>
      </c>
      <c r="F1947" t="s">
        <v>8217</v>
      </c>
      <c r="G1947" t="s">
        <v>8225</v>
      </c>
      <c r="H1947" t="s">
        <v>8247</v>
      </c>
      <c r="I1947" s="9">
        <v>1436680958</v>
      </c>
      <c r="J1947" s="9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50"/>
        <v>348.02</v>
      </c>
      <c r="P1947" s="17">
        <f t="shared" si="151"/>
        <v>511.79</v>
      </c>
      <c r="Q1947" s="13" t="s">
        <v>8316</v>
      </c>
      <c r="R1947" t="s">
        <v>8346</v>
      </c>
      <c r="S1947" s="18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11" t="s">
        <v>1946</v>
      </c>
      <c r="C1948" s="3" t="s">
        <v>6055</v>
      </c>
      <c r="D1948" s="5">
        <v>7500</v>
      </c>
      <c r="E1948" s="7">
        <v>11231</v>
      </c>
      <c r="F1948" t="s">
        <v>8217</v>
      </c>
      <c r="G1948" t="s">
        <v>8222</v>
      </c>
      <c r="H1948" t="s">
        <v>8244</v>
      </c>
      <c r="I1948" s="9">
        <v>1397961361</v>
      </c>
      <c r="J1948" s="9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50"/>
        <v>149.75</v>
      </c>
      <c r="P1948" s="17">
        <f t="shared" si="151"/>
        <v>160.44</v>
      </c>
      <c r="Q1948" s="13" t="s">
        <v>8316</v>
      </c>
      <c r="R1948" t="s">
        <v>8346</v>
      </c>
      <c r="S1948" s="18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11" t="s">
        <v>1947</v>
      </c>
      <c r="C1949" s="3" t="s">
        <v>6056</v>
      </c>
      <c r="D1949" s="5">
        <v>800</v>
      </c>
      <c r="E1949" s="7">
        <v>805.07</v>
      </c>
      <c r="F1949" t="s">
        <v>8217</v>
      </c>
      <c r="G1949" t="s">
        <v>8222</v>
      </c>
      <c r="H1949" t="s">
        <v>8244</v>
      </c>
      <c r="I1949" s="9">
        <v>1258955940</v>
      </c>
      <c r="J1949" s="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50"/>
        <v>100.63</v>
      </c>
      <c r="P1949" s="17">
        <f t="shared" si="151"/>
        <v>35</v>
      </c>
      <c r="Q1949" s="13" t="s">
        <v>8316</v>
      </c>
      <c r="R1949" t="s">
        <v>8346</v>
      </c>
      <c r="S1949" s="18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11" t="s">
        <v>1948</v>
      </c>
      <c r="C1950" s="3" t="s">
        <v>6057</v>
      </c>
      <c r="D1950" s="5">
        <v>100000</v>
      </c>
      <c r="E1950" s="7">
        <v>800211</v>
      </c>
      <c r="F1950" t="s">
        <v>8217</v>
      </c>
      <c r="G1950" t="s">
        <v>8222</v>
      </c>
      <c r="H1950" t="s">
        <v>8244</v>
      </c>
      <c r="I1950" s="9">
        <v>1465232520</v>
      </c>
      <c r="J1950" s="9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50"/>
        <v>800.21</v>
      </c>
      <c r="P1950" s="17">
        <f t="shared" si="151"/>
        <v>188.51</v>
      </c>
      <c r="Q1950" s="13" t="s">
        <v>8316</v>
      </c>
      <c r="R1950" t="s">
        <v>8346</v>
      </c>
      <c r="S1950" s="18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11" t="s">
        <v>1949</v>
      </c>
      <c r="C1951" s="3" t="s">
        <v>6058</v>
      </c>
      <c r="D1951" s="5">
        <v>50000</v>
      </c>
      <c r="E1951" s="7">
        <v>53001.3</v>
      </c>
      <c r="F1951" t="s">
        <v>8217</v>
      </c>
      <c r="G1951" t="s">
        <v>8223</v>
      </c>
      <c r="H1951" t="s">
        <v>8245</v>
      </c>
      <c r="I1951" s="9">
        <v>1404986951</v>
      </c>
      <c r="J1951" s="9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50"/>
        <v>106</v>
      </c>
      <c r="P1951" s="17">
        <f t="shared" si="151"/>
        <v>56.2</v>
      </c>
      <c r="Q1951" s="13" t="s">
        <v>8316</v>
      </c>
      <c r="R1951" t="s">
        <v>8346</v>
      </c>
      <c r="S1951" s="18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11" t="s">
        <v>1950</v>
      </c>
      <c r="C1952" s="3" t="s">
        <v>6059</v>
      </c>
      <c r="D1952" s="5">
        <v>48000</v>
      </c>
      <c r="E1952" s="7">
        <v>96248.960000000006</v>
      </c>
      <c r="F1952" t="s">
        <v>8217</v>
      </c>
      <c r="G1952" t="s">
        <v>8222</v>
      </c>
      <c r="H1952" t="s">
        <v>8244</v>
      </c>
      <c r="I1952" s="9">
        <v>1303446073</v>
      </c>
      <c r="J1952" s="9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50"/>
        <v>200.52</v>
      </c>
      <c r="P1952" s="17">
        <f t="shared" si="151"/>
        <v>51.31</v>
      </c>
      <c r="Q1952" s="13" t="s">
        <v>8316</v>
      </c>
      <c r="R1952" t="s">
        <v>8346</v>
      </c>
      <c r="S1952" s="18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11" t="s">
        <v>1951</v>
      </c>
      <c r="C1953" s="3" t="s">
        <v>6060</v>
      </c>
      <c r="D1953" s="5">
        <v>50000</v>
      </c>
      <c r="E1953" s="7">
        <v>106222</v>
      </c>
      <c r="F1953" t="s">
        <v>8217</v>
      </c>
      <c r="G1953" t="s">
        <v>8222</v>
      </c>
      <c r="H1953" t="s">
        <v>8244</v>
      </c>
      <c r="I1953" s="9">
        <v>1478516737</v>
      </c>
      <c r="J1953" s="9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50"/>
        <v>212.44</v>
      </c>
      <c r="P1953" s="17">
        <f t="shared" si="151"/>
        <v>127.36</v>
      </c>
      <c r="Q1953" s="13" t="s">
        <v>8316</v>
      </c>
      <c r="R1953" t="s">
        <v>8346</v>
      </c>
      <c r="S1953" s="18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11" t="s">
        <v>1952</v>
      </c>
      <c r="C1954" s="3" t="s">
        <v>6061</v>
      </c>
      <c r="D1954" s="5">
        <v>35000</v>
      </c>
      <c r="E1954" s="7">
        <v>69465.33</v>
      </c>
      <c r="F1954" t="s">
        <v>8217</v>
      </c>
      <c r="G1954" t="s">
        <v>8227</v>
      </c>
      <c r="H1954" t="s">
        <v>8249</v>
      </c>
      <c r="I1954" s="9">
        <v>1381934015</v>
      </c>
      <c r="J1954" s="9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50"/>
        <v>198.47</v>
      </c>
      <c r="P1954" s="17">
        <f t="shared" si="151"/>
        <v>101.86</v>
      </c>
      <c r="Q1954" s="13" t="s">
        <v>8316</v>
      </c>
      <c r="R1954" t="s">
        <v>8346</v>
      </c>
      <c r="S1954" s="18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11" t="s">
        <v>1953</v>
      </c>
      <c r="C1955" s="3" t="s">
        <v>6062</v>
      </c>
      <c r="D1955" s="5">
        <v>15000</v>
      </c>
      <c r="E1955" s="7">
        <v>33892</v>
      </c>
      <c r="F1955" t="s">
        <v>8217</v>
      </c>
      <c r="G1955" t="s">
        <v>8222</v>
      </c>
      <c r="H1955" t="s">
        <v>8244</v>
      </c>
      <c r="I1955" s="9">
        <v>1330657200</v>
      </c>
      <c r="J1955" s="9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50"/>
        <v>225.95</v>
      </c>
      <c r="P1955" s="17">
        <f t="shared" si="151"/>
        <v>230.56</v>
      </c>
      <c r="Q1955" s="13" t="s">
        <v>8316</v>
      </c>
      <c r="R1955" t="s">
        <v>8346</v>
      </c>
      <c r="S1955" s="18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11" t="s">
        <v>1954</v>
      </c>
      <c r="C1956" s="3" t="s">
        <v>6063</v>
      </c>
      <c r="D1956" s="5">
        <v>50000</v>
      </c>
      <c r="E1956" s="7">
        <v>349474</v>
      </c>
      <c r="F1956" t="s">
        <v>8217</v>
      </c>
      <c r="G1956" t="s">
        <v>8222</v>
      </c>
      <c r="H1956" t="s">
        <v>8244</v>
      </c>
      <c r="I1956" s="9">
        <v>1457758800</v>
      </c>
      <c r="J1956" s="9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50"/>
        <v>698.95</v>
      </c>
      <c r="P1956" s="17">
        <f t="shared" si="151"/>
        <v>842.11</v>
      </c>
      <c r="Q1956" s="13" t="s">
        <v>8316</v>
      </c>
      <c r="R1956" t="s">
        <v>8346</v>
      </c>
      <c r="S1956" s="18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11" t="s">
        <v>1955</v>
      </c>
      <c r="C1957" s="3" t="s">
        <v>6064</v>
      </c>
      <c r="D1957" s="5">
        <v>42000</v>
      </c>
      <c r="E1957" s="7">
        <v>167410.01999999999</v>
      </c>
      <c r="F1957" t="s">
        <v>8217</v>
      </c>
      <c r="G1957" t="s">
        <v>8222</v>
      </c>
      <c r="H1957" t="s">
        <v>8244</v>
      </c>
      <c r="I1957" s="9">
        <v>1337799600</v>
      </c>
      <c r="J1957" s="9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50"/>
        <v>398.6</v>
      </c>
      <c r="P1957" s="17">
        <f t="shared" si="151"/>
        <v>577.28</v>
      </c>
      <c r="Q1957" s="13" t="s">
        <v>8316</v>
      </c>
      <c r="R1957" t="s">
        <v>8346</v>
      </c>
      <c r="S1957" s="18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11" t="s">
        <v>1956</v>
      </c>
      <c r="C1958" s="3" t="s">
        <v>6065</v>
      </c>
      <c r="D1958" s="5">
        <v>60000</v>
      </c>
      <c r="E1958" s="7">
        <v>176420</v>
      </c>
      <c r="F1958" t="s">
        <v>8217</v>
      </c>
      <c r="G1958" t="s">
        <v>8222</v>
      </c>
      <c r="H1958" t="s">
        <v>8244</v>
      </c>
      <c r="I1958" s="9">
        <v>1429391405</v>
      </c>
      <c r="J1958" s="9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50"/>
        <v>294.02999999999997</v>
      </c>
      <c r="P1958" s="17">
        <f t="shared" si="151"/>
        <v>483.34</v>
      </c>
      <c r="Q1958" s="13" t="s">
        <v>8316</v>
      </c>
      <c r="R1958" t="s">
        <v>8346</v>
      </c>
      <c r="S1958" s="18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11" t="s">
        <v>1957</v>
      </c>
      <c r="C1959" s="3" t="s">
        <v>6066</v>
      </c>
      <c r="D1959" s="5">
        <v>30000</v>
      </c>
      <c r="E1959" s="7">
        <v>50251.41</v>
      </c>
      <c r="F1959" t="s">
        <v>8217</v>
      </c>
      <c r="G1959" t="s">
        <v>8222</v>
      </c>
      <c r="H1959" t="s">
        <v>8244</v>
      </c>
      <c r="I1959" s="9">
        <v>1351304513</v>
      </c>
      <c r="J1959" s="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50"/>
        <v>167.5</v>
      </c>
      <c r="P1959" s="17">
        <f t="shared" si="151"/>
        <v>76.14</v>
      </c>
      <c r="Q1959" s="13" t="s">
        <v>8316</v>
      </c>
      <c r="R1959" t="s">
        <v>8346</v>
      </c>
      <c r="S1959" s="18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11" t="s">
        <v>1958</v>
      </c>
      <c r="C1960" s="3" t="s">
        <v>6067</v>
      </c>
      <c r="D1960" s="5">
        <v>7000</v>
      </c>
      <c r="E1960" s="7">
        <v>100490.02</v>
      </c>
      <c r="F1960" t="s">
        <v>8217</v>
      </c>
      <c r="G1960" t="s">
        <v>8222</v>
      </c>
      <c r="H1960" t="s">
        <v>8244</v>
      </c>
      <c r="I1960" s="9">
        <v>1364078561</v>
      </c>
      <c r="J1960" s="9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50"/>
        <v>1435.57</v>
      </c>
      <c r="P1960" s="17">
        <f t="shared" si="151"/>
        <v>74.11</v>
      </c>
      <c r="Q1960" s="13" t="s">
        <v>8316</v>
      </c>
      <c r="R1960" t="s">
        <v>8346</v>
      </c>
      <c r="S1960" s="18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11" t="s">
        <v>1959</v>
      </c>
      <c r="C1961" s="3" t="s">
        <v>6068</v>
      </c>
      <c r="D1961" s="5">
        <v>10000</v>
      </c>
      <c r="E1961" s="7">
        <v>15673.44</v>
      </c>
      <c r="F1961" t="s">
        <v>8217</v>
      </c>
      <c r="G1961" t="s">
        <v>8222</v>
      </c>
      <c r="H1961" t="s">
        <v>8244</v>
      </c>
      <c r="I1961" s="9">
        <v>1412121600</v>
      </c>
      <c r="J1961" s="9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50"/>
        <v>156.72999999999999</v>
      </c>
      <c r="P1961" s="17">
        <f t="shared" si="151"/>
        <v>36.97</v>
      </c>
      <c r="Q1961" s="13" t="s">
        <v>8316</v>
      </c>
      <c r="R1961" t="s">
        <v>8346</v>
      </c>
      <c r="S1961" s="18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11" t="s">
        <v>1960</v>
      </c>
      <c r="C1962" s="3" t="s">
        <v>6069</v>
      </c>
      <c r="D1962" s="5">
        <v>70000</v>
      </c>
      <c r="E1962" s="7">
        <v>82532</v>
      </c>
      <c r="F1962" t="s">
        <v>8217</v>
      </c>
      <c r="G1962" t="s">
        <v>8233</v>
      </c>
      <c r="H1962" t="s">
        <v>8253</v>
      </c>
      <c r="I1962" s="9">
        <v>1419151341</v>
      </c>
      <c r="J1962" s="9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50"/>
        <v>117.9</v>
      </c>
      <c r="P1962" s="17">
        <f t="shared" si="151"/>
        <v>2500.9699999999998</v>
      </c>
      <c r="Q1962" s="13" t="s">
        <v>8316</v>
      </c>
      <c r="R1962" t="s">
        <v>8346</v>
      </c>
      <c r="S1962" s="18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11" t="s">
        <v>1961</v>
      </c>
      <c r="C1963" s="3" t="s">
        <v>6070</v>
      </c>
      <c r="D1963" s="5">
        <v>10000</v>
      </c>
      <c r="E1963" s="7">
        <v>110538.12</v>
      </c>
      <c r="F1963" t="s">
        <v>8217</v>
      </c>
      <c r="G1963" t="s">
        <v>8222</v>
      </c>
      <c r="H1963" t="s">
        <v>8244</v>
      </c>
      <c r="I1963" s="9">
        <v>1349495940</v>
      </c>
      <c r="J1963" s="9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50"/>
        <v>1105.3800000000001</v>
      </c>
      <c r="P1963" s="17">
        <f t="shared" si="151"/>
        <v>67.69</v>
      </c>
      <c r="Q1963" s="13" t="s">
        <v>8316</v>
      </c>
      <c r="R1963" t="s">
        <v>8346</v>
      </c>
      <c r="S1963" s="18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11" t="s">
        <v>1962</v>
      </c>
      <c r="C1964" s="3" t="s">
        <v>6071</v>
      </c>
      <c r="D1964" s="5">
        <v>10000</v>
      </c>
      <c r="E1964" s="7">
        <v>19292.5</v>
      </c>
      <c r="F1964" t="s">
        <v>8217</v>
      </c>
      <c r="G1964" t="s">
        <v>8222</v>
      </c>
      <c r="H1964" t="s">
        <v>8244</v>
      </c>
      <c r="I1964" s="9">
        <v>1400006636</v>
      </c>
      <c r="J1964" s="9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50"/>
        <v>192.93</v>
      </c>
      <c r="P1964" s="17">
        <f t="shared" si="151"/>
        <v>63.05</v>
      </c>
      <c r="Q1964" s="13" t="s">
        <v>8316</v>
      </c>
      <c r="R1964" t="s">
        <v>8346</v>
      </c>
      <c r="S1964" s="18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11" t="s">
        <v>1963</v>
      </c>
      <c r="C1965" s="3" t="s">
        <v>6072</v>
      </c>
      <c r="D1965" s="5">
        <v>19000</v>
      </c>
      <c r="E1965" s="7">
        <v>24108</v>
      </c>
      <c r="F1965" t="s">
        <v>8217</v>
      </c>
      <c r="G1965" t="s">
        <v>8223</v>
      </c>
      <c r="H1965" t="s">
        <v>8245</v>
      </c>
      <c r="I1965" s="9">
        <v>1410862734</v>
      </c>
      <c r="J1965" s="9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50"/>
        <v>126.88</v>
      </c>
      <c r="P1965" s="17">
        <f t="shared" si="151"/>
        <v>117.6</v>
      </c>
      <c r="Q1965" s="13" t="s">
        <v>8316</v>
      </c>
      <c r="R1965" t="s">
        <v>8346</v>
      </c>
      <c r="S1965" s="18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11" t="s">
        <v>1964</v>
      </c>
      <c r="C1966" s="3" t="s">
        <v>6073</v>
      </c>
      <c r="D1966" s="5">
        <v>89200</v>
      </c>
      <c r="E1966" s="7">
        <v>231543.12</v>
      </c>
      <c r="F1966" t="s">
        <v>8217</v>
      </c>
      <c r="G1966" t="s">
        <v>8235</v>
      </c>
      <c r="H1966" t="s">
        <v>8247</v>
      </c>
      <c r="I1966" s="9">
        <v>1461306772</v>
      </c>
      <c r="J1966" s="9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50"/>
        <v>259.58</v>
      </c>
      <c r="P1966" s="17">
        <f t="shared" si="151"/>
        <v>180.75</v>
      </c>
      <c r="Q1966" s="13" t="s">
        <v>8316</v>
      </c>
      <c r="R1966" t="s">
        <v>8346</v>
      </c>
      <c r="S1966" s="18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11" t="s">
        <v>1965</v>
      </c>
      <c r="C1967" s="3" t="s">
        <v>6074</v>
      </c>
      <c r="D1967" s="5">
        <v>5000</v>
      </c>
      <c r="E1967" s="7">
        <v>13114</v>
      </c>
      <c r="F1967" t="s">
        <v>8217</v>
      </c>
      <c r="G1967" t="s">
        <v>8222</v>
      </c>
      <c r="H1967" t="s">
        <v>8244</v>
      </c>
      <c r="I1967" s="9">
        <v>1326330000</v>
      </c>
      <c r="J1967" s="9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50"/>
        <v>262.27999999999997</v>
      </c>
      <c r="P1967" s="17">
        <f t="shared" si="151"/>
        <v>127.32</v>
      </c>
      <c r="Q1967" s="13" t="s">
        <v>8316</v>
      </c>
      <c r="R1967" t="s">
        <v>8346</v>
      </c>
      <c r="S1967" s="18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11" t="s">
        <v>1966</v>
      </c>
      <c r="C1968" s="3" t="s">
        <v>6075</v>
      </c>
      <c r="D1968" s="5">
        <v>100000</v>
      </c>
      <c r="E1968" s="7">
        <v>206743.09</v>
      </c>
      <c r="F1968" t="s">
        <v>8217</v>
      </c>
      <c r="G1968" t="s">
        <v>8222</v>
      </c>
      <c r="H1968" t="s">
        <v>8244</v>
      </c>
      <c r="I1968" s="9">
        <v>1408021098</v>
      </c>
      <c r="J1968" s="9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50"/>
        <v>206.74</v>
      </c>
      <c r="P1968" s="17">
        <f t="shared" si="151"/>
        <v>136.63999999999999</v>
      </c>
      <c r="Q1968" s="13" t="s">
        <v>8316</v>
      </c>
      <c r="R1968" t="s">
        <v>8346</v>
      </c>
      <c r="S1968" s="18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11" t="s">
        <v>1967</v>
      </c>
      <c r="C1969" s="3" t="s">
        <v>6076</v>
      </c>
      <c r="D1969" s="5">
        <v>20000</v>
      </c>
      <c r="E1969" s="7">
        <v>74026</v>
      </c>
      <c r="F1969" t="s">
        <v>8217</v>
      </c>
      <c r="G1969" t="s">
        <v>8222</v>
      </c>
      <c r="H1969" t="s">
        <v>8244</v>
      </c>
      <c r="I1969" s="9">
        <v>1398959729</v>
      </c>
      <c r="J1969" s="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50"/>
        <v>370.13</v>
      </c>
      <c r="P1969" s="17">
        <f t="shared" si="151"/>
        <v>182.78</v>
      </c>
      <c r="Q1969" s="13" t="s">
        <v>8316</v>
      </c>
      <c r="R1969" t="s">
        <v>8346</v>
      </c>
      <c r="S1969" s="18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11" t="s">
        <v>1968</v>
      </c>
      <c r="C1970" s="3" t="s">
        <v>6077</v>
      </c>
      <c r="D1970" s="5">
        <v>50000</v>
      </c>
      <c r="E1970" s="7">
        <v>142483</v>
      </c>
      <c r="F1970" t="s">
        <v>8217</v>
      </c>
      <c r="G1970" t="s">
        <v>8222</v>
      </c>
      <c r="H1970" t="s">
        <v>8244</v>
      </c>
      <c r="I1970" s="9">
        <v>1480777515</v>
      </c>
      <c r="J1970" s="9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50"/>
        <v>284.97000000000003</v>
      </c>
      <c r="P1970" s="17">
        <f t="shared" si="151"/>
        <v>279.38</v>
      </c>
      <c r="Q1970" s="13" t="s">
        <v>8316</v>
      </c>
      <c r="R1970" t="s">
        <v>8346</v>
      </c>
      <c r="S1970" s="18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11" t="s">
        <v>1969</v>
      </c>
      <c r="C1971" s="3" t="s">
        <v>6078</v>
      </c>
      <c r="D1971" s="5">
        <v>20000</v>
      </c>
      <c r="E1971" s="7">
        <v>115816</v>
      </c>
      <c r="F1971" t="s">
        <v>8217</v>
      </c>
      <c r="G1971" t="s">
        <v>8223</v>
      </c>
      <c r="H1971" t="s">
        <v>8245</v>
      </c>
      <c r="I1971" s="9">
        <v>1470423668</v>
      </c>
      <c r="J1971" s="9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50"/>
        <v>579.08000000000004</v>
      </c>
      <c r="P1971" s="17">
        <f t="shared" si="151"/>
        <v>61.38</v>
      </c>
      <c r="Q1971" s="13" t="s">
        <v>8316</v>
      </c>
      <c r="R1971" t="s">
        <v>8346</v>
      </c>
      <c r="S1971" s="18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11" t="s">
        <v>1970</v>
      </c>
      <c r="C1972" s="3" t="s">
        <v>6079</v>
      </c>
      <c r="D1972" s="5">
        <v>5000</v>
      </c>
      <c r="E1972" s="7">
        <v>56590</v>
      </c>
      <c r="F1972" t="s">
        <v>8217</v>
      </c>
      <c r="G1972" t="s">
        <v>8222</v>
      </c>
      <c r="H1972" t="s">
        <v>8244</v>
      </c>
      <c r="I1972" s="9">
        <v>1366429101</v>
      </c>
      <c r="J1972" s="9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50"/>
        <v>1131.8</v>
      </c>
      <c r="P1972" s="17">
        <f t="shared" si="151"/>
        <v>80.73</v>
      </c>
      <c r="Q1972" s="13" t="s">
        <v>8316</v>
      </c>
      <c r="R1972" t="s">
        <v>8346</v>
      </c>
      <c r="S1972" s="18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11" t="s">
        <v>1971</v>
      </c>
      <c r="C1973" s="3" t="s">
        <v>6080</v>
      </c>
      <c r="D1973" s="5">
        <v>400000</v>
      </c>
      <c r="E1973" s="7">
        <v>1052110.8700000001</v>
      </c>
      <c r="F1973" t="s">
        <v>8217</v>
      </c>
      <c r="G1973" t="s">
        <v>8222</v>
      </c>
      <c r="H1973" t="s">
        <v>8244</v>
      </c>
      <c r="I1973" s="9">
        <v>1384488000</v>
      </c>
      <c r="J1973" s="9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50"/>
        <v>263.02999999999997</v>
      </c>
      <c r="P1973" s="17">
        <f t="shared" si="151"/>
        <v>272.36</v>
      </c>
      <c r="Q1973" s="13" t="s">
        <v>8316</v>
      </c>
      <c r="R1973" t="s">
        <v>8346</v>
      </c>
      <c r="S1973" s="18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11" t="s">
        <v>1972</v>
      </c>
      <c r="C1974" s="3" t="s">
        <v>6081</v>
      </c>
      <c r="D1974" s="5">
        <v>2500</v>
      </c>
      <c r="E1974" s="7">
        <v>16862</v>
      </c>
      <c r="F1974" t="s">
        <v>8217</v>
      </c>
      <c r="G1974" t="s">
        <v>8222</v>
      </c>
      <c r="H1974" t="s">
        <v>8244</v>
      </c>
      <c r="I1974" s="9">
        <v>1353201444</v>
      </c>
      <c r="J1974" s="9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50"/>
        <v>674.48</v>
      </c>
      <c r="P1974" s="17">
        <f t="shared" si="151"/>
        <v>70.849999999999994</v>
      </c>
      <c r="Q1974" s="13" t="s">
        <v>8316</v>
      </c>
      <c r="R1974" t="s">
        <v>8346</v>
      </c>
      <c r="S1974" s="18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11" t="s">
        <v>1973</v>
      </c>
      <c r="C1975" s="3" t="s">
        <v>6082</v>
      </c>
      <c r="D1975" s="5">
        <v>198000</v>
      </c>
      <c r="E1975" s="7">
        <v>508525.01</v>
      </c>
      <c r="F1975" t="s">
        <v>8217</v>
      </c>
      <c r="G1975" t="s">
        <v>8222</v>
      </c>
      <c r="H1975" t="s">
        <v>8244</v>
      </c>
      <c r="I1975" s="9">
        <v>1470466800</v>
      </c>
      <c r="J1975" s="9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50"/>
        <v>256.83</v>
      </c>
      <c r="P1975" s="17">
        <f t="shared" si="151"/>
        <v>247.94</v>
      </c>
      <c r="Q1975" s="13" t="s">
        <v>8316</v>
      </c>
      <c r="R1975" t="s">
        <v>8346</v>
      </c>
      <c r="S1975" s="18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11" t="s">
        <v>1974</v>
      </c>
      <c r="C1976" s="3" t="s">
        <v>6083</v>
      </c>
      <c r="D1976" s="5">
        <v>20000</v>
      </c>
      <c r="E1976" s="7">
        <v>75099.199999999997</v>
      </c>
      <c r="F1976" t="s">
        <v>8217</v>
      </c>
      <c r="G1976" t="s">
        <v>8223</v>
      </c>
      <c r="H1976" t="s">
        <v>8245</v>
      </c>
      <c r="I1976" s="9">
        <v>1376899269</v>
      </c>
      <c r="J1976" s="9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50"/>
        <v>375.5</v>
      </c>
      <c r="P1976" s="17">
        <f t="shared" si="151"/>
        <v>186.81</v>
      </c>
      <c r="Q1976" s="13" t="s">
        <v>8316</v>
      </c>
      <c r="R1976" t="s">
        <v>8346</v>
      </c>
      <c r="S1976" s="18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11" t="s">
        <v>1975</v>
      </c>
      <c r="C1977" s="3" t="s">
        <v>6084</v>
      </c>
      <c r="D1977" s="5">
        <v>16000</v>
      </c>
      <c r="E1977" s="7">
        <v>33393.339999999997</v>
      </c>
      <c r="F1977" t="s">
        <v>8217</v>
      </c>
      <c r="G1977" t="s">
        <v>8222</v>
      </c>
      <c r="H1977" t="s">
        <v>8244</v>
      </c>
      <c r="I1977" s="9">
        <v>1362938851</v>
      </c>
      <c r="J1977" s="9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50"/>
        <v>208.71</v>
      </c>
      <c r="P1977" s="17">
        <f t="shared" si="151"/>
        <v>131.99</v>
      </c>
      <c r="Q1977" s="13" t="s">
        <v>8316</v>
      </c>
      <c r="R1977" t="s">
        <v>8346</v>
      </c>
      <c r="S1977" s="18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11" t="s">
        <v>1976</v>
      </c>
      <c r="C1978" s="3" t="s">
        <v>6085</v>
      </c>
      <c r="D1978" s="5">
        <v>4000</v>
      </c>
      <c r="E1978" s="7">
        <v>13864</v>
      </c>
      <c r="F1978" t="s">
        <v>8217</v>
      </c>
      <c r="G1978" t="s">
        <v>8223</v>
      </c>
      <c r="H1978" t="s">
        <v>8245</v>
      </c>
      <c r="I1978" s="9">
        <v>1373751325</v>
      </c>
      <c r="J1978" s="9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50"/>
        <v>346.6</v>
      </c>
      <c r="P1978" s="17">
        <f t="shared" si="151"/>
        <v>29.31</v>
      </c>
      <c r="Q1978" s="13" t="s">
        <v>8316</v>
      </c>
      <c r="R1978" t="s">
        <v>8346</v>
      </c>
      <c r="S1978" s="18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11" t="s">
        <v>1977</v>
      </c>
      <c r="C1979" s="3" t="s">
        <v>6086</v>
      </c>
      <c r="D1979" s="5">
        <v>50000</v>
      </c>
      <c r="E1979" s="7">
        <v>201165</v>
      </c>
      <c r="F1979" t="s">
        <v>8217</v>
      </c>
      <c r="G1979" t="s">
        <v>8222</v>
      </c>
      <c r="H1979" t="s">
        <v>8244</v>
      </c>
      <c r="I1979" s="9">
        <v>1450511940</v>
      </c>
      <c r="J1979" s="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50"/>
        <v>402.33</v>
      </c>
      <c r="P1979" s="17">
        <f t="shared" si="151"/>
        <v>245.02</v>
      </c>
      <c r="Q1979" s="13" t="s">
        <v>8316</v>
      </c>
      <c r="R1979" t="s">
        <v>8346</v>
      </c>
      <c r="S1979" s="18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11" t="s">
        <v>1978</v>
      </c>
      <c r="C1980" s="3" t="s">
        <v>6087</v>
      </c>
      <c r="D1980" s="5">
        <v>50000</v>
      </c>
      <c r="E1980" s="7">
        <v>513422.57</v>
      </c>
      <c r="F1980" t="s">
        <v>8217</v>
      </c>
      <c r="G1980" t="s">
        <v>8222</v>
      </c>
      <c r="H1980" t="s">
        <v>8244</v>
      </c>
      <c r="I1980" s="9">
        <v>1339484400</v>
      </c>
      <c r="J1980" s="9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50"/>
        <v>1026.8499999999999</v>
      </c>
      <c r="P1980" s="17">
        <f t="shared" si="151"/>
        <v>1323.25</v>
      </c>
      <c r="Q1980" s="13" t="s">
        <v>8316</v>
      </c>
      <c r="R1980" t="s">
        <v>8346</v>
      </c>
      <c r="S1980" s="18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11" t="s">
        <v>1979</v>
      </c>
      <c r="C1981" s="3" t="s">
        <v>6088</v>
      </c>
      <c r="D1981" s="5">
        <v>200000</v>
      </c>
      <c r="E1981" s="7">
        <v>229802.31</v>
      </c>
      <c r="F1981" t="s">
        <v>8217</v>
      </c>
      <c r="G1981" t="s">
        <v>8222</v>
      </c>
      <c r="H1981" t="s">
        <v>8244</v>
      </c>
      <c r="I1981" s="9">
        <v>1447909140</v>
      </c>
      <c r="J1981" s="9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50"/>
        <v>114.9</v>
      </c>
      <c r="P1981" s="17">
        <f t="shared" si="151"/>
        <v>282.66000000000003</v>
      </c>
      <c r="Q1981" s="13" t="s">
        <v>8316</v>
      </c>
      <c r="R1981" t="s">
        <v>8346</v>
      </c>
      <c r="S1981" s="18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11" t="s">
        <v>1980</v>
      </c>
      <c r="C1982" s="3" t="s">
        <v>6089</v>
      </c>
      <c r="D1982" s="5">
        <v>50000</v>
      </c>
      <c r="E1982" s="7">
        <v>177412.01</v>
      </c>
      <c r="F1982" t="s">
        <v>8217</v>
      </c>
      <c r="G1982" t="s">
        <v>8234</v>
      </c>
      <c r="H1982" t="s">
        <v>8247</v>
      </c>
      <c r="I1982" s="9">
        <v>1459684862</v>
      </c>
      <c r="J1982" s="9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50"/>
        <v>354.82</v>
      </c>
      <c r="P1982" s="17">
        <f t="shared" si="151"/>
        <v>91.21</v>
      </c>
      <c r="Q1982" s="13" t="s">
        <v>8316</v>
      </c>
      <c r="R1982" t="s">
        <v>8346</v>
      </c>
      <c r="S1982" s="18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11" t="s">
        <v>1981</v>
      </c>
      <c r="C1983" s="3" t="s">
        <v>6090</v>
      </c>
      <c r="D1983" s="5">
        <v>7500</v>
      </c>
      <c r="E1983" s="7">
        <v>381</v>
      </c>
      <c r="F1983" t="s">
        <v>8219</v>
      </c>
      <c r="G1983" t="s">
        <v>8227</v>
      </c>
      <c r="H1983" t="s">
        <v>8249</v>
      </c>
      <c r="I1983" s="9">
        <v>1404926665</v>
      </c>
      <c r="J1983" s="9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50"/>
        <v>5.08</v>
      </c>
      <c r="P1983" s="17">
        <f t="shared" si="151"/>
        <v>31.75</v>
      </c>
      <c r="Q1983" s="13" t="s">
        <v>8335</v>
      </c>
      <c r="R1983" t="s">
        <v>8347</v>
      </c>
      <c r="S1983" s="18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11" t="s">
        <v>1982</v>
      </c>
      <c r="C1984" s="3" t="s">
        <v>6091</v>
      </c>
      <c r="D1984" s="5">
        <v>180000</v>
      </c>
      <c r="E1984" s="7">
        <v>0</v>
      </c>
      <c r="F1984" t="s">
        <v>8219</v>
      </c>
      <c r="G1984" t="s">
        <v>8229</v>
      </c>
      <c r="H1984" t="s">
        <v>8250</v>
      </c>
      <c r="I1984" s="9">
        <v>1480863887</v>
      </c>
      <c r="J1984" s="9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50"/>
        <v>0</v>
      </c>
      <c r="P1984" s="17" t="str">
        <f t="shared" si="151"/>
        <v>N/A</v>
      </c>
      <c r="Q1984" s="13" t="s">
        <v>8335</v>
      </c>
      <c r="R1984" t="s">
        <v>8347</v>
      </c>
      <c r="S1984" s="18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11" t="s">
        <v>1983</v>
      </c>
      <c r="C1985" s="3" t="s">
        <v>6092</v>
      </c>
      <c r="D1985" s="5">
        <v>33000</v>
      </c>
      <c r="E1985" s="7">
        <v>1419</v>
      </c>
      <c r="F1985" t="s">
        <v>8219</v>
      </c>
      <c r="G1985" t="s">
        <v>8222</v>
      </c>
      <c r="H1985" t="s">
        <v>8244</v>
      </c>
      <c r="I1985" s="9">
        <v>1472799600</v>
      </c>
      <c r="J1985" s="9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50"/>
        <v>4.3</v>
      </c>
      <c r="P1985" s="17">
        <f t="shared" si="151"/>
        <v>88.69</v>
      </c>
      <c r="Q1985" s="13" t="s">
        <v>8335</v>
      </c>
      <c r="R1985" t="s">
        <v>8347</v>
      </c>
      <c r="S1985" s="18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11" t="s">
        <v>1984</v>
      </c>
      <c r="C1986" s="3" t="s">
        <v>6093</v>
      </c>
      <c r="D1986" s="5">
        <v>15000</v>
      </c>
      <c r="E1986" s="7">
        <v>3172</v>
      </c>
      <c r="F1986" t="s">
        <v>8219</v>
      </c>
      <c r="G1986" t="s">
        <v>8222</v>
      </c>
      <c r="H1986" t="s">
        <v>8244</v>
      </c>
      <c r="I1986" s="9">
        <v>1417377481</v>
      </c>
      <c r="J1986" s="9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si="150"/>
        <v>21.15</v>
      </c>
      <c r="P1986" s="17">
        <f t="shared" si="151"/>
        <v>453.14</v>
      </c>
      <c r="Q1986" s="13" t="s">
        <v>8335</v>
      </c>
      <c r="R1986" t="s">
        <v>8347</v>
      </c>
      <c r="S1986" s="18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11" t="s">
        <v>1985</v>
      </c>
      <c r="C1987" s="3" t="s">
        <v>6094</v>
      </c>
      <c r="D1987" s="5">
        <v>1600</v>
      </c>
      <c r="E1987" s="7">
        <v>51</v>
      </c>
      <c r="F1987" t="s">
        <v>8219</v>
      </c>
      <c r="G1987" t="s">
        <v>8223</v>
      </c>
      <c r="H1987" t="s">
        <v>8245</v>
      </c>
      <c r="I1987" s="9">
        <v>1470178800</v>
      </c>
      <c r="J1987" s="9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ref="O1987:O2050" si="155">IFERROR(ROUND(E1987/D1987*100,2),0)</f>
        <v>3.19</v>
      </c>
      <c r="P1987" s="17">
        <f t="shared" ref="P1987:P2050" si="156">IFERROR(ROUND(E1987/L1987,2),"N/A")</f>
        <v>12.75</v>
      </c>
      <c r="Q1987" s="13" t="s">
        <v>8335</v>
      </c>
      <c r="R1987" t="s">
        <v>8347</v>
      </c>
      <c r="S1987" s="18">
        <f t="shared" ref="S1987:S2050" si="157">(((J1987/60)/60)/24)+DATE(1970,1,1)</f>
        <v>42555.698738425926</v>
      </c>
      <c r="T1987" s="1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11" t="s">
        <v>1986</v>
      </c>
      <c r="C1988" s="3" t="s">
        <v>6095</v>
      </c>
      <c r="D1988" s="5">
        <v>2000</v>
      </c>
      <c r="E1988" s="7">
        <v>1</v>
      </c>
      <c r="F1988" t="s">
        <v>8219</v>
      </c>
      <c r="G1988" t="s">
        <v>8223</v>
      </c>
      <c r="H1988" t="s">
        <v>8245</v>
      </c>
      <c r="I1988" s="9">
        <v>1457947483</v>
      </c>
      <c r="J1988" s="9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55"/>
        <v>0.05</v>
      </c>
      <c r="P1988" s="17">
        <f t="shared" si="156"/>
        <v>1</v>
      </c>
      <c r="Q1988" s="13" t="s">
        <v>8335</v>
      </c>
      <c r="R1988" t="s">
        <v>8347</v>
      </c>
      <c r="S1988" s="18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11" t="s">
        <v>1987</v>
      </c>
      <c r="C1989" s="3" t="s">
        <v>6096</v>
      </c>
      <c r="D1989" s="5">
        <v>5500</v>
      </c>
      <c r="E1989" s="7">
        <v>2336</v>
      </c>
      <c r="F1989" t="s">
        <v>8219</v>
      </c>
      <c r="G1989" t="s">
        <v>8223</v>
      </c>
      <c r="H1989" t="s">
        <v>8245</v>
      </c>
      <c r="I1989" s="9">
        <v>1425223276</v>
      </c>
      <c r="J1989" s="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55"/>
        <v>42.47</v>
      </c>
      <c r="P1989" s="17">
        <f t="shared" si="156"/>
        <v>83.43</v>
      </c>
      <c r="Q1989" s="13" t="s">
        <v>8335</v>
      </c>
      <c r="R1989" t="s">
        <v>8347</v>
      </c>
      <c r="S1989" s="18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11" t="s">
        <v>1988</v>
      </c>
      <c r="C1990" s="3" t="s">
        <v>6097</v>
      </c>
      <c r="D1990" s="5">
        <v>6000</v>
      </c>
      <c r="E1990" s="7">
        <v>25</v>
      </c>
      <c r="F1990" t="s">
        <v>8219</v>
      </c>
      <c r="G1990" t="s">
        <v>8222</v>
      </c>
      <c r="H1990" t="s">
        <v>8244</v>
      </c>
      <c r="I1990" s="9">
        <v>1440094742</v>
      </c>
      <c r="J1990" s="9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55"/>
        <v>0.42</v>
      </c>
      <c r="P1990" s="17">
        <f t="shared" si="156"/>
        <v>25</v>
      </c>
      <c r="Q1990" s="13" t="s">
        <v>8335</v>
      </c>
      <c r="R1990" t="s">
        <v>8347</v>
      </c>
      <c r="S1990" s="18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11" t="s">
        <v>1989</v>
      </c>
      <c r="C1991" s="3" t="s">
        <v>6098</v>
      </c>
      <c r="D1991" s="5">
        <v>5000</v>
      </c>
      <c r="E1991" s="7">
        <v>50</v>
      </c>
      <c r="F1991" t="s">
        <v>8219</v>
      </c>
      <c r="G1991" t="s">
        <v>8222</v>
      </c>
      <c r="H1991" t="s">
        <v>8244</v>
      </c>
      <c r="I1991" s="9">
        <v>1481473208</v>
      </c>
      <c r="J1991" s="9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55"/>
        <v>1</v>
      </c>
      <c r="P1991" s="17">
        <f t="shared" si="156"/>
        <v>50</v>
      </c>
      <c r="Q1991" s="13" t="s">
        <v>8335</v>
      </c>
      <c r="R1991" t="s">
        <v>8347</v>
      </c>
      <c r="S1991" s="18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11" t="s">
        <v>1990</v>
      </c>
      <c r="C1992" s="3" t="s">
        <v>6099</v>
      </c>
      <c r="D1992" s="5">
        <v>3000</v>
      </c>
      <c r="E1992" s="7">
        <v>509</v>
      </c>
      <c r="F1992" t="s">
        <v>8219</v>
      </c>
      <c r="G1992" t="s">
        <v>8222</v>
      </c>
      <c r="H1992" t="s">
        <v>8244</v>
      </c>
      <c r="I1992" s="9">
        <v>1455338532</v>
      </c>
      <c r="J1992" s="9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55"/>
        <v>16.97</v>
      </c>
      <c r="P1992" s="17">
        <f t="shared" si="156"/>
        <v>101.8</v>
      </c>
      <c r="Q1992" s="13" t="s">
        <v>8335</v>
      </c>
      <c r="R1992" t="s">
        <v>8347</v>
      </c>
      <c r="S1992" s="18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11" t="s">
        <v>1991</v>
      </c>
      <c r="C1993" s="3" t="s">
        <v>6100</v>
      </c>
      <c r="D1993" s="5">
        <v>2000</v>
      </c>
      <c r="E1993" s="7">
        <v>140</v>
      </c>
      <c r="F1993" t="s">
        <v>8219</v>
      </c>
      <c r="G1993" t="s">
        <v>8222</v>
      </c>
      <c r="H1993" t="s">
        <v>8244</v>
      </c>
      <c r="I1993" s="9">
        <v>1435958786</v>
      </c>
      <c r="J1993" s="9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55"/>
        <v>7</v>
      </c>
      <c r="P1993" s="17">
        <f t="shared" si="156"/>
        <v>46.67</v>
      </c>
      <c r="Q1993" s="13" t="s">
        <v>8335</v>
      </c>
      <c r="R1993" t="s">
        <v>8347</v>
      </c>
      <c r="S1993" s="18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11" t="s">
        <v>1992</v>
      </c>
      <c r="C1994" s="3" t="s">
        <v>6101</v>
      </c>
      <c r="D1994" s="5">
        <v>1500</v>
      </c>
      <c r="E1994" s="7">
        <v>2</v>
      </c>
      <c r="F1994" t="s">
        <v>8219</v>
      </c>
      <c r="G1994" t="s">
        <v>8222</v>
      </c>
      <c r="H1994" t="s">
        <v>8244</v>
      </c>
      <c r="I1994" s="9">
        <v>1424229991</v>
      </c>
      <c r="J1994" s="9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55"/>
        <v>0.13</v>
      </c>
      <c r="P1994" s="17">
        <f t="shared" si="156"/>
        <v>1</v>
      </c>
      <c r="Q1994" s="13" t="s">
        <v>8335</v>
      </c>
      <c r="R1994" t="s">
        <v>8347</v>
      </c>
      <c r="S1994" s="18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11" t="s">
        <v>1993</v>
      </c>
      <c r="C1995" s="3" t="s">
        <v>6102</v>
      </c>
      <c r="D1995" s="5">
        <v>2000</v>
      </c>
      <c r="E1995" s="7">
        <v>0</v>
      </c>
      <c r="F1995" t="s">
        <v>8219</v>
      </c>
      <c r="G1995" t="s">
        <v>8223</v>
      </c>
      <c r="H1995" t="s">
        <v>8245</v>
      </c>
      <c r="I1995" s="9">
        <v>1450706837</v>
      </c>
      <c r="J1995" s="9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55"/>
        <v>0</v>
      </c>
      <c r="P1995" s="17" t="str">
        <f t="shared" si="156"/>
        <v>N/A</v>
      </c>
      <c r="Q1995" s="13" t="s">
        <v>8335</v>
      </c>
      <c r="R1995" t="s">
        <v>8347</v>
      </c>
      <c r="S1995" s="18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11" t="s">
        <v>1994</v>
      </c>
      <c r="C1996" s="3" t="s">
        <v>6103</v>
      </c>
      <c r="D1996" s="5">
        <v>3200</v>
      </c>
      <c r="E1996" s="7">
        <v>0</v>
      </c>
      <c r="F1996" t="s">
        <v>8219</v>
      </c>
      <c r="G1996" t="s">
        <v>8222</v>
      </c>
      <c r="H1996" t="s">
        <v>8244</v>
      </c>
      <c r="I1996" s="9">
        <v>1481072942</v>
      </c>
      <c r="J1996" s="9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55"/>
        <v>0</v>
      </c>
      <c r="P1996" s="17" t="str">
        <f t="shared" si="156"/>
        <v>N/A</v>
      </c>
      <c r="Q1996" s="13" t="s">
        <v>8335</v>
      </c>
      <c r="R1996" t="s">
        <v>8347</v>
      </c>
      <c r="S1996" s="18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11" t="s">
        <v>1995</v>
      </c>
      <c r="C1997" s="3" t="s">
        <v>6104</v>
      </c>
      <c r="D1997" s="5">
        <v>1000</v>
      </c>
      <c r="E1997" s="7">
        <v>78</v>
      </c>
      <c r="F1997" t="s">
        <v>8219</v>
      </c>
      <c r="G1997" t="s">
        <v>8227</v>
      </c>
      <c r="H1997" t="s">
        <v>8249</v>
      </c>
      <c r="I1997" s="9">
        <v>1437082736</v>
      </c>
      <c r="J1997" s="9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55"/>
        <v>7.8</v>
      </c>
      <c r="P1997" s="17">
        <f t="shared" si="156"/>
        <v>26</v>
      </c>
      <c r="Q1997" s="13" t="s">
        <v>8335</v>
      </c>
      <c r="R1997" t="s">
        <v>8347</v>
      </c>
      <c r="S1997" s="18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11" t="s">
        <v>1996</v>
      </c>
      <c r="C1998" s="3" t="s">
        <v>6105</v>
      </c>
      <c r="D1998" s="5">
        <v>133800</v>
      </c>
      <c r="E1998" s="7">
        <v>0</v>
      </c>
      <c r="F1998" t="s">
        <v>8219</v>
      </c>
      <c r="G1998" t="s">
        <v>8222</v>
      </c>
      <c r="H1998" t="s">
        <v>8244</v>
      </c>
      <c r="I1998" s="9">
        <v>1405021211</v>
      </c>
      <c r="J1998" s="9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55"/>
        <v>0</v>
      </c>
      <c r="P1998" s="17" t="str">
        <f t="shared" si="156"/>
        <v>N/A</v>
      </c>
      <c r="Q1998" s="13" t="s">
        <v>8335</v>
      </c>
      <c r="R1998" t="s">
        <v>8347</v>
      </c>
      <c r="S1998" s="18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11" t="s">
        <v>1997</v>
      </c>
      <c r="C1999" s="3" t="s">
        <v>6106</v>
      </c>
      <c r="D1999" s="5">
        <v>6500</v>
      </c>
      <c r="E1999" s="7">
        <v>0</v>
      </c>
      <c r="F1999" t="s">
        <v>8219</v>
      </c>
      <c r="G1999" t="s">
        <v>8222</v>
      </c>
      <c r="H1999" t="s">
        <v>8244</v>
      </c>
      <c r="I1999" s="9">
        <v>1409091612</v>
      </c>
      <c r="J1999" s="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55"/>
        <v>0</v>
      </c>
      <c r="P1999" s="17" t="str">
        <f t="shared" si="156"/>
        <v>N/A</v>
      </c>
      <c r="Q1999" s="13" t="s">
        <v>8335</v>
      </c>
      <c r="R1999" t="s">
        <v>8347</v>
      </c>
      <c r="S1999" s="18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11" t="s">
        <v>1998</v>
      </c>
      <c r="C2000" s="3" t="s">
        <v>6107</v>
      </c>
      <c r="D2000" s="5">
        <v>2500</v>
      </c>
      <c r="E2000" s="7">
        <v>655</v>
      </c>
      <c r="F2000" t="s">
        <v>8219</v>
      </c>
      <c r="G2000" t="s">
        <v>8222</v>
      </c>
      <c r="H2000" t="s">
        <v>8244</v>
      </c>
      <c r="I2000" s="9">
        <v>1406861438</v>
      </c>
      <c r="J2000" s="9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55"/>
        <v>26.2</v>
      </c>
      <c r="P2000" s="17">
        <f t="shared" si="156"/>
        <v>218.33</v>
      </c>
      <c r="Q2000" s="13" t="s">
        <v>8335</v>
      </c>
      <c r="R2000" t="s">
        <v>8347</v>
      </c>
      <c r="S2000" s="18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11" t="s">
        <v>1999</v>
      </c>
      <c r="C2001" s="3" t="s">
        <v>6108</v>
      </c>
      <c r="D2001" s="5">
        <v>31000</v>
      </c>
      <c r="E2001" s="7">
        <v>236</v>
      </c>
      <c r="F2001" t="s">
        <v>8219</v>
      </c>
      <c r="G2001" t="s">
        <v>8223</v>
      </c>
      <c r="H2001" t="s">
        <v>8245</v>
      </c>
      <c r="I2001" s="9">
        <v>1415882108</v>
      </c>
      <c r="J2001" s="9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55"/>
        <v>0.76</v>
      </c>
      <c r="P2001" s="17">
        <f t="shared" si="156"/>
        <v>33.71</v>
      </c>
      <c r="Q2001" s="13" t="s">
        <v>8335</v>
      </c>
      <c r="R2001" t="s">
        <v>8347</v>
      </c>
      <c r="S2001" s="18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11" t="s">
        <v>2000</v>
      </c>
      <c r="C2002" s="3" t="s">
        <v>6109</v>
      </c>
      <c r="D2002" s="5">
        <v>5000</v>
      </c>
      <c r="E2002" s="7">
        <v>625</v>
      </c>
      <c r="F2002" t="s">
        <v>8219</v>
      </c>
      <c r="G2002" t="s">
        <v>8227</v>
      </c>
      <c r="H2002" t="s">
        <v>8249</v>
      </c>
      <c r="I2002" s="9">
        <v>1452120613</v>
      </c>
      <c r="J2002" s="9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55"/>
        <v>12.5</v>
      </c>
      <c r="P2002" s="17">
        <f t="shared" si="156"/>
        <v>25</v>
      </c>
      <c r="Q2002" s="13" t="s">
        <v>8335</v>
      </c>
      <c r="R2002" t="s">
        <v>8347</v>
      </c>
      <c r="S2002" s="18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11" t="s">
        <v>2001</v>
      </c>
      <c r="C2003" s="3" t="s">
        <v>6110</v>
      </c>
      <c r="D2003" s="5">
        <v>55000</v>
      </c>
      <c r="E2003" s="7">
        <v>210171</v>
      </c>
      <c r="F2003" t="s">
        <v>8217</v>
      </c>
      <c r="G2003" t="s">
        <v>8234</v>
      </c>
      <c r="H2003" t="s">
        <v>8247</v>
      </c>
      <c r="I2003" s="9">
        <v>1434139200</v>
      </c>
      <c r="J2003" s="9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55"/>
        <v>382.13</v>
      </c>
      <c r="P2003" s="17">
        <f t="shared" si="156"/>
        <v>128.38999999999999</v>
      </c>
      <c r="Q2003" s="13" t="s">
        <v>8316</v>
      </c>
      <c r="R2003" t="s">
        <v>8346</v>
      </c>
      <c r="S2003" s="18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11" t="s">
        <v>2002</v>
      </c>
      <c r="C2004" s="3" t="s">
        <v>6111</v>
      </c>
      <c r="D2004" s="5">
        <v>50000</v>
      </c>
      <c r="E2004" s="7">
        <v>108397.11</v>
      </c>
      <c r="F2004" t="s">
        <v>8217</v>
      </c>
      <c r="G2004" t="s">
        <v>8222</v>
      </c>
      <c r="H2004" t="s">
        <v>8244</v>
      </c>
      <c r="I2004" s="9">
        <v>1485191143</v>
      </c>
      <c r="J2004" s="9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55"/>
        <v>216.79</v>
      </c>
      <c r="P2004" s="17">
        <f t="shared" si="156"/>
        <v>78.83</v>
      </c>
      <c r="Q2004" s="13" t="s">
        <v>8316</v>
      </c>
      <c r="R2004" t="s">
        <v>8346</v>
      </c>
      <c r="S2004" s="18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11" t="s">
        <v>2003</v>
      </c>
      <c r="C2005" s="3" t="s">
        <v>6112</v>
      </c>
      <c r="D2005" s="5">
        <v>500</v>
      </c>
      <c r="E2005" s="7">
        <v>1560</v>
      </c>
      <c r="F2005" t="s">
        <v>8217</v>
      </c>
      <c r="G2005" t="s">
        <v>8222</v>
      </c>
      <c r="H2005" t="s">
        <v>8244</v>
      </c>
      <c r="I2005" s="9">
        <v>1278111600</v>
      </c>
      <c r="J2005" s="9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55"/>
        <v>312</v>
      </c>
      <c r="P2005" s="17">
        <f t="shared" si="156"/>
        <v>91.76</v>
      </c>
      <c r="Q2005" s="13" t="s">
        <v>8316</v>
      </c>
      <c r="R2005" t="s">
        <v>8346</v>
      </c>
      <c r="S2005" s="18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11" t="s">
        <v>2004</v>
      </c>
      <c r="C2006" s="3" t="s">
        <v>6113</v>
      </c>
      <c r="D2006" s="5">
        <v>50000</v>
      </c>
      <c r="E2006" s="7">
        <v>117210.24000000001</v>
      </c>
      <c r="F2006" t="s">
        <v>8217</v>
      </c>
      <c r="G2006" t="s">
        <v>8222</v>
      </c>
      <c r="H2006" t="s">
        <v>8244</v>
      </c>
      <c r="I2006" s="9">
        <v>1405002663</v>
      </c>
      <c r="J2006" s="9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55"/>
        <v>234.42</v>
      </c>
      <c r="P2006" s="17">
        <f t="shared" si="156"/>
        <v>331.1</v>
      </c>
      <c r="Q2006" s="13" t="s">
        <v>8316</v>
      </c>
      <c r="R2006" t="s">
        <v>8346</v>
      </c>
      <c r="S2006" s="18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11" t="s">
        <v>2005</v>
      </c>
      <c r="C2007" s="3" t="s">
        <v>6114</v>
      </c>
      <c r="D2007" s="5">
        <v>30000</v>
      </c>
      <c r="E2007" s="7">
        <v>37104.03</v>
      </c>
      <c r="F2007" t="s">
        <v>8217</v>
      </c>
      <c r="G2007" t="s">
        <v>8222</v>
      </c>
      <c r="H2007" t="s">
        <v>8244</v>
      </c>
      <c r="I2007" s="9">
        <v>1381895940</v>
      </c>
      <c r="J2007" s="9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55"/>
        <v>123.68</v>
      </c>
      <c r="P2007" s="17">
        <f t="shared" si="156"/>
        <v>194.26</v>
      </c>
      <c r="Q2007" s="13" t="s">
        <v>8316</v>
      </c>
      <c r="R2007" t="s">
        <v>8346</v>
      </c>
      <c r="S2007" s="18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11" t="s">
        <v>2006</v>
      </c>
      <c r="C2008" s="3" t="s">
        <v>6115</v>
      </c>
      <c r="D2008" s="5">
        <v>50000</v>
      </c>
      <c r="E2008" s="7">
        <v>123920</v>
      </c>
      <c r="F2008" t="s">
        <v>8217</v>
      </c>
      <c r="G2008" t="s">
        <v>8222</v>
      </c>
      <c r="H2008" t="s">
        <v>8244</v>
      </c>
      <c r="I2008" s="9">
        <v>1417611645</v>
      </c>
      <c r="J2008" s="9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55"/>
        <v>247.84</v>
      </c>
      <c r="P2008" s="17">
        <f t="shared" si="156"/>
        <v>408.98</v>
      </c>
      <c r="Q2008" s="13" t="s">
        <v>8316</v>
      </c>
      <c r="R2008" t="s">
        <v>8346</v>
      </c>
      <c r="S2008" s="18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11" t="s">
        <v>2007</v>
      </c>
      <c r="C2009" s="3" t="s">
        <v>6116</v>
      </c>
      <c r="D2009" s="5">
        <v>10000</v>
      </c>
      <c r="E2009" s="7">
        <v>11570.92</v>
      </c>
      <c r="F2009" t="s">
        <v>8217</v>
      </c>
      <c r="G2009" t="s">
        <v>8222</v>
      </c>
      <c r="H2009" t="s">
        <v>8244</v>
      </c>
      <c r="I2009" s="9">
        <v>1282622400</v>
      </c>
      <c r="J2009" s="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55"/>
        <v>115.71</v>
      </c>
      <c r="P2009" s="17">
        <f t="shared" si="156"/>
        <v>84.46</v>
      </c>
      <c r="Q2009" s="13" t="s">
        <v>8316</v>
      </c>
      <c r="R2009" t="s">
        <v>8346</v>
      </c>
      <c r="S2009" s="18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11" t="s">
        <v>2008</v>
      </c>
      <c r="C2010" s="3" t="s">
        <v>6117</v>
      </c>
      <c r="D2010" s="5">
        <v>1570.79</v>
      </c>
      <c r="E2010" s="7">
        <v>1839</v>
      </c>
      <c r="F2010" t="s">
        <v>8217</v>
      </c>
      <c r="G2010" t="s">
        <v>8222</v>
      </c>
      <c r="H2010" t="s">
        <v>8244</v>
      </c>
      <c r="I2010" s="9">
        <v>1316442622</v>
      </c>
      <c r="J2010" s="9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55"/>
        <v>117.07</v>
      </c>
      <c r="P2010" s="17">
        <f t="shared" si="156"/>
        <v>44.85</v>
      </c>
      <c r="Q2010" s="13" t="s">
        <v>8316</v>
      </c>
      <c r="R2010" t="s">
        <v>8346</v>
      </c>
      <c r="S2010" s="18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11" t="s">
        <v>2009</v>
      </c>
      <c r="C2011" s="3" t="s">
        <v>6118</v>
      </c>
      <c r="D2011" s="5">
        <v>50000</v>
      </c>
      <c r="E2011" s="7">
        <v>152579</v>
      </c>
      <c r="F2011" t="s">
        <v>8217</v>
      </c>
      <c r="G2011" t="s">
        <v>8234</v>
      </c>
      <c r="H2011" t="s">
        <v>8247</v>
      </c>
      <c r="I2011" s="9">
        <v>1479890743</v>
      </c>
      <c r="J2011" s="9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55"/>
        <v>305.16000000000003</v>
      </c>
      <c r="P2011" s="17">
        <f t="shared" si="156"/>
        <v>383.36</v>
      </c>
      <c r="Q2011" s="13" t="s">
        <v>8316</v>
      </c>
      <c r="R2011" t="s">
        <v>8346</v>
      </c>
      <c r="S2011" s="18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11" t="s">
        <v>2010</v>
      </c>
      <c r="C2012" s="3" t="s">
        <v>6119</v>
      </c>
      <c r="D2012" s="5">
        <v>30000</v>
      </c>
      <c r="E2012" s="7">
        <v>96015.9</v>
      </c>
      <c r="F2012" t="s">
        <v>8217</v>
      </c>
      <c r="G2012" t="s">
        <v>8222</v>
      </c>
      <c r="H2012" t="s">
        <v>8244</v>
      </c>
      <c r="I2012" s="9">
        <v>1471564491</v>
      </c>
      <c r="J2012" s="9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55"/>
        <v>320.05</v>
      </c>
      <c r="P2012" s="17">
        <f t="shared" si="156"/>
        <v>55.28</v>
      </c>
      <c r="Q2012" s="13" t="s">
        <v>8316</v>
      </c>
      <c r="R2012" t="s">
        <v>8346</v>
      </c>
      <c r="S2012" s="18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11" t="s">
        <v>2011</v>
      </c>
      <c r="C2013" s="3" t="s">
        <v>6120</v>
      </c>
      <c r="D2013" s="5">
        <v>50000</v>
      </c>
      <c r="E2013" s="7">
        <v>409782</v>
      </c>
      <c r="F2013" t="s">
        <v>8217</v>
      </c>
      <c r="G2013" t="s">
        <v>8237</v>
      </c>
      <c r="H2013" t="s">
        <v>8247</v>
      </c>
      <c r="I2013" s="9">
        <v>1452553200</v>
      </c>
      <c r="J2013" s="9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55"/>
        <v>819.56</v>
      </c>
      <c r="P2013" s="17">
        <f t="shared" si="156"/>
        <v>422.02</v>
      </c>
      <c r="Q2013" s="13" t="s">
        <v>8316</v>
      </c>
      <c r="R2013" t="s">
        <v>8346</v>
      </c>
      <c r="S2013" s="18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11" t="s">
        <v>2012</v>
      </c>
      <c r="C2014" s="3" t="s">
        <v>6121</v>
      </c>
      <c r="D2014" s="5">
        <v>5000</v>
      </c>
      <c r="E2014" s="7">
        <v>11745</v>
      </c>
      <c r="F2014" t="s">
        <v>8217</v>
      </c>
      <c r="G2014" t="s">
        <v>8222</v>
      </c>
      <c r="H2014" t="s">
        <v>8244</v>
      </c>
      <c r="I2014" s="9">
        <v>1423165441</v>
      </c>
      <c r="J2014" s="9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55"/>
        <v>234.9</v>
      </c>
      <c r="P2014" s="17">
        <f t="shared" si="156"/>
        <v>64.180000000000007</v>
      </c>
      <c r="Q2014" s="13" t="s">
        <v>8316</v>
      </c>
      <c r="R2014" t="s">
        <v>8346</v>
      </c>
      <c r="S2014" s="18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11" t="s">
        <v>2013</v>
      </c>
      <c r="C2015" s="3" t="s">
        <v>6122</v>
      </c>
      <c r="D2015" s="5">
        <v>160000</v>
      </c>
      <c r="E2015" s="7">
        <v>791862</v>
      </c>
      <c r="F2015" t="s">
        <v>8217</v>
      </c>
      <c r="G2015" t="s">
        <v>8222</v>
      </c>
      <c r="H2015" t="s">
        <v>8244</v>
      </c>
      <c r="I2015" s="9">
        <v>1468019014</v>
      </c>
      <c r="J2015" s="9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55"/>
        <v>494.91</v>
      </c>
      <c r="P2015" s="17">
        <f t="shared" si="156"/>
        <v>173.58</v>
      </c>
      <c r="Q2015" s="13" t="s">
        <v>8316</v>
      </c>
      <c r="R2015" t="s">
        <v>8346</v>
      </c>
      <c r="S2015" s="18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11" t="s">
        <v>2014</v>
      </c>
      <c r="C2016" s="3" t="s">
        <v>6123</v>
      </c>
      <c r="D2016" s="5">
        <v>30000</v>
      </c>
      <c r="E2016" s="7">
        <v>2344134.67</v>
      </c>
      <c r="F2016" t="s">
        <v>8217</v>
      </c>
      <c r="G2016" t="s">
        <v>8222</v>
      </c>
      <c r="H2016" t="s">
        <v>8244</v>
      </c>
      <c r="I2016" s="9">
        <v>1364184539</v>
      </c>
      <c r="J2016" s="9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55"/>
        <v>7813.78</v>
      </c>
      <c r="P2016" s="17">
        <f t="shared" si="156"/>
        <v>88.6</v>
      </c>
      <c r="Q2016" s="13" t="s">
        <v>8316</v>
      </c>
      <c r="R2016" t="s">
        <v>8346</v>
      </c>
      <c r="S2016" s="18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11" t="s">
        <v>2015</v>
      </c>
      <c r="C2017" s="3" t="s">
        <v>6124</v>
      </c>
      <c r="D2017" s="5">
        <v>7200</v>
      </c>
      <c r="E2017" s="7">
        <v>8136.01</v>
      </c>
      <c r="F2017" t="s">
        <v>8217</v>
      </c>
      <c r="G2017" t="s">
        <v>8222</v>
      </c>
      <c r="H2017" t="s">
        <v>8244</v>
      </c>
      <c r="I2017" s="9">
        <v>1315602163</v>
      </c>
      <c r="J2017" s="9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55"/>
        <v>113</v>
      </c>
      <c r="P2017" s="17">
        <f t="shared" si="156"/>
        <v>50.22</v>
      </c>
      <c r="Q2017" s="13" t="s">
        <v>8316</v>
      </c>
      <c r="R2017" t="s">
        <v>8346</v>
      </c>
      <c r="S2017" s="18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11" t="s">
        <v>2016</v>
      </c>
      <c r="C2018" s="3" t="s">
        <v>6125</v>
      </c>
      <c r="D2018" s="5">
        <v>10000</v>
      </c>
      <c r="E2018" s="7">
        <v>92154.22</v>
      </c>
      <c r="F2018" t="s">
        <v>8217</v>
      </c>
      <c r="G2018" t="s">
        <v>8222</v>
      </c>
      <c r="H2018" t="s">
        <v>8244</v>
      </c>
      <c r="I2018" s="9">
        <v>1362863299</v>
      </c>
      <c r="J2018" s="9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55"/>
        <v>921.54</v>
      </c>
      <c r="P2018" s="17">
        <f t="shared" si="156"/>
        <v>192.39</v>
      </c>
      <c r="Q2018" s="13" t="s">
        <v>8316</v>
      </c>
      <c r="R2018" t="s">
        <v>8346</v>
      </c>
      <c r="S2018" s="18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11" t="s">
        <v>2017</v>
      </c>
      <c r="C2019" s="3" t="s">
        <v>6126</v>
      </c>
      <c r="D2019" s="5">
        <v>25000</v>
      </c>
      <c r="E2019" s="7">
        <v>31275.599999999999</v>
      </c>
      <c r="F2019" t="s">
        <v>8217</v>
      </c>
      <c r="G2019" t="s">
        <v>8222</v>
      </c>
      <c r="H2019" t="s">
        <v>8244</v>
      </c>
      <c r="I2019" s="9">
        <v>1332561600</v>
      </c>
      <c r="J2019" s="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55"/>
        <v>125.1</v>
      </c>
      <c r="P2019" s="17">
        <f t="shared" si="156"/>
        <v>73.42</v>
      </c>
      <c r="Q2019" s="13" t="s">
        <v>8316</v>
      </c>
      <c r="R2019" t="s">
        <v>8346</v>
      </c>
      <c r="S2019" s="18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11" t="s">
        <v>2018</v>
      </c>
      <c r="C2020" s="3" t="s">
        <v>6127</v>
      </c>
      <c r="D2020" s="5">
        <v>65000</v>
      </c>
      <c r="E2020" s="7">
        <v>66458.23</v>
      </c>
      <c r="F2020" t="s">
        <v>8217</v>
      </c>
      <c r="G2020" t="s">
        <v>8239</v>
      </c>
      <c r="H2020" t="s">
        <v>8247</v>
      </c>
      <c r="I2020" s="9">
        <v>1439455609</v>
      </c>
      <c r="J2020" s="9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55"/>
        <v>102.24</v>
      </c>
      <c r="P2020" s="17">
        <f t="shared" si="156"/>
        <v>147.68</v>
      </c>
      <c r="Q2020" s="13" t="s">
        <v>8316</v>
      </c>
      <c r="R2020" t="s">
        <v>8346</v>
      </c>
      <c r="S2020" s="18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11" t="s">
        <v>2019</v>
      </c>
      <c r="C2021" s="3" t="s">
        <v>6128</v>
      </c>
      <c r="D2021" s="5">
        <v>40000</v>
      </c>
      <c r="E2021" s="7">
        <v>193963.9</v>
      </c>
      <c r="F2021" t="s">
        <v>8217</v>
      </c>
      <c r="G2021" t="s">
        <v>8222</v>
      </c>
      <c r="H2021" t="s">
        <v>8244</v>
      </c>
      <c r="I2021" s="9">
        <v>1474563621</v>
      </c>
      <c r="J2021" s="9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55"/>
        <v>484.91</v>
      </c>
      <c r="P2021" s="17">
        <f t="shared" si="156"/>
        <v>108.97</v>
      </c>
      <c r="Q2021" s="13" t="s">
        <v>8316</v>
      </c>
      <c r="R2021" t="s">
        <v>8346</v>
      </c>
      <c r="S2021" s="18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11" t="s">
        <v>2020</v>
      </c>
      <c r="C2022" s="3" t="s">
        <v>6129</v>
      </c>
      <c r="D2022" s="5">
        <v>1500</v>
      </c>
      <c r="E2022" s="7">
        <v>2885</v>
      </c>
      <c r="F2022" t="s">
        <v>8217</v>
      </c>
      <c r="G2022" t="s">
        <v>8222</v>
      </c>
      <c r="H2022" t="s">
        <v>8244</v>
      </c>
      <c r="I2022" s="9">
        <v>1400108640</v>
      </c>
      <c r="J2022" s="9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55"/>
        <v>192.33</v>
      </c>
      <c r="P2022" s="17">
        <f t="shared" si="156"/>
        <v>23.65</v>
      </c>
      <c r="Q2022" s="13" t="s">
        <v>8316</v>
      </c>
      <c r="R2022" t="s">
        <v>8346</v>
      </c>
      <c r="S2022" s="18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11" t="s">
        <v>2021</v>
      </c>
      <c r="C2023" s="3" t="s">
        <v>6130</v>
      </c>
      <c r="D2023" s="5">
        <v>5000</v>
      </c>
      <c r="E2023" s="7">
        <v>14055</v>
      </c>
      <c r="F2023" t="s">
        <v>8217</v>
      </c>
      <c r="G2023" t="s">
        <v>8222</v>
      </c>
      <c r="H2023" t="s">
        <v>8244</v>
      </c>
      <c r="I2023" s="9">
        <v>1411522897</v>
      </c>
      <c r="J2023" s="9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55"/>
        <v>281.10000000000002</v>
      </c>
      <c r="P2023" s="17">
        <f t="shared" si="156"/>
        <v>147.94999999999999</v>
      </c>
      <c r="Q2023" s="13" t="s">
        <v>8316</v>
      </c>
      <c r="R2023" t="s">
        <v>8346</v>
      </c>
      <c r="S2023" s="18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11" t="s">
        <v>2022</v>
      </c>
      <c r="C2024" s="3" t="s">
        <v>6131</v>
      </c>
      <c r="D2024" s="5">
        <v>100000</v>
      </c>
      <c r="E2024" s="7">
        <v>125137</v>
      </c>
      <c r="F2024" t="s">
        <v>8217</v>
      </c>
      <c r="G2024" t="s">
        <v>8222</v>
      </c>
      <c r="H2024" t="s">
        <v>8244</v>
      </c>
      <c r="I2024" s="9">
        <v>1465652372</v>
      </c>
      <c r="J2024" s="9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55"/>
        <v>125.14</v>
      </c>
      <c r="P2024" s="17">
        <f t="shared" si="156"/>
        <v>385.04</v>
      </c>
      <c r="Q2024" s="13" t="s">
        <v>8316</v>
      </c>
      <c r="R2024" t="s">
        <v>8346</v>
      </c>
      <c r="S2024" s="18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11" t="s">
        <v>2023</v>
      </c>
      <c r="C2025" s="3" t="s">
        <v>6132</v>
      </c>
      <c r="D2025" s="5">
        <v>100000</v>
      </c>
      <c r="E2025" s="7">
        <v>161459</v>
      </c>
      <c r="F2025" t="s">
        <v>8217</v>
      </c>
      <c r="G2025" t="s">
        <v>8222</v>
      </c>
      <c r="H2025" t="s">
        <v>8244</v>
      </c>
      <c r="I2025" s="9">
        <v>1434017153</v>
      </c>
      <c r="J2025" s="9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55"/>
        <v>161.46</v>
      </c>
      <c r="P2025" s="17">
        <f t="shared" si="156"/>
        <v>457.39</v>
      </c>
      <c r="Q2025" s="13" t="s">
        <v>8316</v>
      </c>
      <c r="R2025" t="s">
        <v>8346</v>
      </c>
      <c r="S2025" s="18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11" t="s">
        <v>2024</v>
      </c>
      <c r="C2026" s="3" t="s">
        <v>6133</v>
      </c>
      <c r="D2026" s="5">
        <v>4000</v>
      </c>
      <c r="E2026" s="7">
        <v>23414</v>
      </c>
      <c r="F2026" t="s">
        <v>8217</v>
      </c>
      <c r="G2026" t="s">
        <v>8222</v>
      </c>
      <c r="H2026" t="s">
        <v>8244</v>
      </c>
      <c r="I2026" s="9">
        <v>1344826800</v>
      </c>
      <c r="J2026" s="9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55"/>
        <v>585.35</v>
      </c>
      <c r="P2026" s="17">
        <f t="shared" si="156"/>
        <v>222.99</v>
      </c>
      <c r="Q2026" s="13" t="s">
        <v>8316</v>
      </c>
      <c r="R2026" t="s">
        <v>8346</v>
      </c>
      <c r="S2026" s="18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11" t="s">
        <v>2025</v>
      </c>
      <c r="C2027" s="3" t="s">
        <v>6134</v>
      </c>
      <c r="D2027" s="5">
        <v>80000</v>
      </c>
      <c r="E2027" s="7">
        <v>160920</v>
      </c>
      <c r="F2027" t="s">
        <v>8217</v>
      </c>
      <c r="G2027" t="s">
        <v>8234</v>
      </c>
      <c r="H2027" t="s">
        <v>8247</v>
      </c>
      <c r="I2027" s="9">
        <v>1433996746</v>
      </c>
      <c r="J2027" s="9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55"/>
        <v>201.15</v>
      </c>
      <c r="P2027" s="17">
        <f t="shared" si="156"/>
        <v>220.74</v>
      </c>
      <c r="Q2027" s="13" t="s">
        <v>8316</v>
      </c>
      <c r="R2027" t="s">
        <v>8346</v>
      </c>
      <c r="S2027" s="18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11" t="s">
        <v>2026</v>
      </c>
      <c r="C2028" s="3" t="s">
        <v>6135</v>
      </c>
      <c r="D2028" s="5">
        <v>25000</v>
      </c>
      <c r="E2028" s="7">
        <v>33370.769999999997</v>
      </c>
      <c r="F2028" t="s">
        <v>8217</v>
      </c>
      <c r="G2028" t="s">
        <v>8222</v>
      </c>
      <c r="H2028" t="s">
        <v>8244</v>
      </c>
      <c r="I2028" s="9">
        <v>1398052740</v>
      </c>
      <c r="J2028" s="9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55"/>
        <v>133.47999999999999</v>
      </c>
      <c r="P2028" s="17">
        <f t="shared" si="156"/>
        <v>73.5</v>
      </c>
      <c r="Q2028" s="13" t="s">
        <v>8316</v>
      </c>
      <c r="R2028" t="s">
        <v>8346</v>
      </c>
      <c r="S2028" s="18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11" t="s">
        <v>2027</v>
      </c>
      <c r="C2029" s="3" t="s">
        <v>6136</v>
      </c>
      <c r="D2029" s="5">
        <v>100000</v>
      </c>
      <c r="E2029" s="7">
        <v>120249</v>
      </c>
      <c r="F2029" t="s">
        <v>8217</v>
      </c>
      <c r="G2029" t="s">
        <v>8222</v>
      </c>
      <c r="H2029" t="s">
        <v>8244</v>
      </c>
      <c r="I2029" s="9">
        <v>1427740319</v>
      </c>
      <c r="J2029" s="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55"/>
        <v>120.25</v>
      </c>
      <c r="P2029" s="17">
        <f t="shared" si="156"/>
        <v>223.1</v>
      </c>
      <c r="Q2029" s="13" t="s">
        <v>8316</v>
      </c>
      <c r="R2029" t="s">
        <v>8346</v>
      </c>
      <c r="S2029" s="18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11" t="s">
        <v>2028</v>
      </c>
      <c r="C2030" s="3" t="s">
        <v>6137</v>
      </c>
      <c r="D2030" s="5">
        <v>3000</v>
      </c>
      <c r="E2030" s="7">
        <v>3785</v>
      </c>
      <c r="F2030" t="s">
        <v>8217</v>
      </c>
      <c r="G2030" t="s">
        <v>8222</v>
      </c>
      <c r="H2030" t="s">
        <v>8244</v>
      </c>
      <c r="I2030" s="9">
        <v>1268690100</v>
      </c>
      <c r="J2030" s="9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55"/>
        <v>126.17</v>
      </c>
      <c r="P2030" s="17">
        <f t="shared" si="156"/>
        <v>47.91</v>
      </c>
      <c r="Q2030" s="13" t="s">
        <v>8316</v>
      </c>
      <c r="R2030" t="s">
        <v>8346</v>
      </c>
      <c r="S2030" s="18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11" t="s">
        <v>2029</v>
      </c>
      <c r="C2031" s="3" t="s">
        <v>6138</v>
      </c>
      <c r="D2031" s="5">
        <v>2500</v>
      </c>
      <c r="E2031" s="7">
        <v>9030</v>
      </c>
      <c r="F2031" t="s">
        <v>8217</v>
      </c>
      <c r="G2031" t="s">
        <v>8222</v>
      </c>
      <c r="H2031" t="s">
        <v>8244</v>
      </c>
      <c r="I2031" s="9">
        <v>1409099481</v>
      </c>
      <c r="J2031" s="9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55"/>
        <v>361.2</v>
      </c>
      <c r="P2031" s="17">
        <f t="shared" si="156"/>
        <v>96.06</v>
      </c>
      <c r="Q2031" s="13" t="s">
        <v>8316</v>
      </c>
      <c r="R2031" t="s">
        <v>8346</v>
      </c>
      <c r="S2031" s="18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11" t="s">
        <v>2030</v>
      </c>
      <c r="C2032" s="3" t="s">
        <v>6139</v>
      </c>
      <c r="D2032" s="5">
        <v>32768</v>
      </c>
      <c r="E2032" s="7">
        <v>74134</v>
      </c>
      <c r="F2032" t="s">
        <v>8217</v>
      </c>
      <c r="G2032" t="s">
        <v>8223</v>
      </c>
      <c r="H2032" t="s">
        <v>8245</v>
      </c>
      <c r="I2032" s="9">
        <v>1354233296</v>
      </c>
      <c r="J2032" s="9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55"/>
        <v>226.24</v>
      </c>
      <c r="P2032" s="17">
        <f t="shared" si="156"/>
        <v>118.61</v>
      </c>
      <c r="Q2032" s="13" t="s">
        <v>8316</v>
      </c>
      <c r="R2032" t="s">
        <v>8346</v>
      </c>
      <c r="S2032" s="18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11" t="s">
        <v>2031</v>
      </c>
      <c r="C2033" s="3" t="s">
        <v>6140</v>
      </c>
      <c r="D2033" s="5">
        <v>50000</v>
      </c>
      <c r="E2033" s="7">
        <v>60175</v>
      </c>
      <c r="F2033" t="s">
        <v>8217</v>
      </c>
      <c r="G2033" t="s">
        <v>8231</v>
      </c>
      <c r="H2033" t="s">
        <v>8247</v>
      </c>
      <c r="I2033" s="9">
        <v>1420765200</v>
      </c>
      <c r="J2033" s="9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55"/>
        <v>120.35</v>
      </c>
      <c r="P2033" s="17">
        <f t="shared" si="156"/>
        <v>118.45</v>
      </c>
      <c r="Q2033" s="13" t="s">
        <v>8316</v>
      </c>
      <c r="R2033" t="s">
        <v>8346</v>
      </c>
      <c r="S2033" s="18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11" t="s">
        <v>2032</v>
      </c>
      <c r="C2034" s="3" t="s">
        <v>6141</v>
      </c>
      <c r="D2034" s="5">
        <v>25000</v>
      </c>
      <c r="E2034" s="7">
        <v>76047</v>
      </c>
      <c r="F2034" t="s">
        <v>8217</v>
      </c>
      <c r="G2034" t="s">
        <v>8222</v>
      </c>
      <c r="H2034" t="s">
        <v>8244</v>
      </c>
      <c r="I2034" s="9">
        <v>1481778000</v>
      </c>
      <c r="J2034" s="9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55"/>
        <v>304.19</v>
      </c>
      <c r="P2034" s="17">
        <f t="shared" si="156"/>
        <v>143.21</v>
      </c>
      <c r="Q2034" s="13" t="s">
        <v>8316</v>
      </c>
      <c r="R2034" t="s">
        <v>8346</v>
      </c>
      <c r="S2034" s="18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11" t="s">
        <v>2033</v>
      </c>
      <c r="C2035" s="3" t="s">
        <v>6142</v>
      </c>
      <c r="D2035" s="5">
        <v>25000</v>
      </c>
      <c r="E2035" s="7">
        <v>44669</v>
      </c>
      <c r="F2035" t="s">
        <v>8217</v>
      </c>
      <c r="G2035" t="s">
        <v>8222</v>
      </c>
      <c r="H2035" t="s">
        <v>8244</v>
      </c>
      <c r="I2035" s="9">
        <v>1398477518</v>
      </c>
      <c r="J2035" s="9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55"/>
        <v>178.68</v>
      </c>
      <c r="P2035" s="17">
        <f t="shared" si="156"/>
        <v>282.72000000000003</v>
      </c>
      <c r="Q2035" s="13" t="s">
        <v>8316</v>
      </c>
      <c r="R2035" t="s">
        <v>8346</v>
      </c>
      <c r="S2035" s="18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11" t="s">
        <v>2034</v>
      </c>
      <c r="C2036" s="3" t="s">
        <v>6143</v>
      </c>
      <c r="D2036" s="5">
        <v>78000</v>
      </c>
      <c r="E2036" s="7">
        <v>301719.59000000003</v>
      </c>
      <c r="F2036" t="s">
        <v>8217</v>
      </c>
      <c r="G2036" t="s">
        <v>8222</v>
      </c>
      <c r="H2036" t="s">
        <v>8244</v>
      </c>
      <c r="I2036" s="9">
        <v>1430981880</v>
      </c>
      <c r="J2036" s="9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55"/>
        <v>386.82</v>
      </c>
      <c r="P2036" s="17">
        <f t="shared" si="156"/>
        <v>593.94000000000005</v>
      </c>
      <c r="Q2036" s="13" t="s">
        <v>8316</v>
      </c>
      <c r="R2036" t="s">
        <v>8346</v>
      </c>
      <c r="S2036" s="18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11" t="s">
        <v>2035</v>
      </c>
      <c r="C2037" s="3" t="s">
        <v>6144</v>
      </c>
      <c r="D2037" s="5">
        <v>80000</v>
      </c>
      <c r="E2037" s="7">
        <v>168829.14</v>
      </c>
      <c r="F2037" t="s">
        <v>8217</v>
      </c>
      <c r="G2037" t="s">
        <v>8222</v>
      </c>
      <c r="H2037" t="s">
        <v>8244</v>
      </c>
      <c r="I2037" s="9">
        <v>1450486800</v>
      </c>
      <c r="J2037" s="9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55"/>
        <v>211.04</v>
      </c>
      <c r="P2037" s="17">
        <f t="shared" si="156"/>
        <v>262.16000000000003</v>
      </c>
      <c r="Q2037" s="13" t="s">
        <v>8316</v>
      </c>
      <c r="R2037" t="s">
        <v>8346</v>
      </c>
      <c r="S2037" s="18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11" t="s">
        <v>2036</v>
      </c>
      <c r="C2038" s="3" t="s">
        <v>6145</v>
      </c>
      <c r="D2038" s="5">
        <v>30000</v>
      </c>
      <c r="E2038" s="7">
        <v>39500.5</v>
      </c>
      <c r="F2038" t="s">
        <v>8217</v>
      </c>
      <c r="G2038" t="s">
        <v>8222</v>
      </c>
      <c r="H2038" t="s">
        <v>8244</v>
      </c>
      <c r="I2038" s="9">
        <v>1399668319</v>
      </c>
      <c r="J2038" s="9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55"/>
        <v>131.66999999999999</v>
      </c>
      <c r="P2038" s="17">
        <f t="shared" si="156"/>
        <v>46.58</v>
      </c>
      <c r="Q2038" s="13" t="s">
        <v>8316</v>
      </c>
      <c r="R2038" t="s">
        <v>8346</v>
      </c>
      <c r="S2038" s="18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11" t="s">
        <v>2037</v>
      </c>
      <c r="C2039" s="3" t="s">
        <v>6146</v>
      </c>
      <c r="D2039" s="5">
        <v>10000</v>
      </c>
      <c r="E2039" s="7">
        <v>30047.64</v>
      </c>
      <c r="F2039" t="s">
        <v>8217</v>
      </c>
      <c r="G2039" t="s">
        <v>8222</v>
      </c>
      <c r="H2039" t="s">
        <v>8244</v>
      </c>
      <c r="I2039" s="9">
        <v>1388383353</v>
      </c>
      <c r="J2039" s="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55"/>
        <v>300.48</v>
      </c>
      <c r="P2039" s="17">
        <f t="shared" si="156"/>
        <v>70.040000000000006</v>
      </c>
      <c r="Q2039" s="13" t="s">
        <v>8316</v>
      </c>
      <c r="R2039" t="s">
        <v>8346</v>
      </c>
      <c r="S2039" s="18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11" t="s">
        <v>2038</v>
      </c>
      <c r="C2040" s="3" t="s">
        <v>6147</v>
      </c>
      <c r="D2040" s="5">
        <v>8000</v>
      </c>
      <c r="E2040" s="7">
        <v>33641</v>
      </c>
      <c r="F2040" t="s">
        <v>8217</v>
      </c>
      <c r="G2040" t="s">
        <v>8223</v>
      </c>
      <c r="H2040" t="s">
        <v>8245</v>
      </c>
      <c r="I2040" s="9">
        <v>1372701600</v>
      </c>
      <c r="J2040" s="9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55"/>
        <v>420.51</v>
      </c>
      <c r="P2040" s="17">
        <f t="shared" si="156"/>
        <v>164.91</v>
      </c>
      <c r="Q2040" s="13" t="s">
        <v>8316</v>
      </c>
      <c r="R2040" t="s">
        <v>8346</v>
      </c>
      <c r="S2040" s="18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11" t="s">
        <v>2039</v>
      </c>
      <c r="C2041" s="3" t="s">
        <v>6148</v>
      </c>
      <c r="D2041" s="5">
        <v>125000</v>
      </c>
      <c r="E2041" s="7">
        <v>170271</v>
      </c>
      <c r="F2041" t="s">
        <v>8217</v>
      </c>
      <c r="G2041" t="s">
        <v>8222</v>
      </c>
      <c r="H2041" t="s">
        <v>8244</v>
      </c>
      <c r="I2041" s="9">
        <v>1480568340</v>
      </c>
      <c r="J2041" s="9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55"/>
        <v>136.22</v>
      </c>
      <c r="P2041" s="17">
        <f t="shared" si="156"/>
        <v>449.26</v>
      </c>
      <c r="Q2041" s="13" t="s">
        <v>8316</v>
      </c>
      <c r="R2041" t="s">
        <v>8346</v>
      </c>
      <c r="S2041" s="18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11" t="s">
        <v>2040</v>
      </c>
      <c r="C2042" s="3" t="s">
        <v>6149</v>
      </c>
      <c r="D2042" s="5">
        <v>3000</v>
      </c>
      <c r="E2042" s="7">
        <v>7445.14</v>
      </c>
      <c r="F2042" t="s">
        <v>8217</v>
      </c>
      <c r="G2042" t="s">
        <v>8222</v>
      </c>
      <c r="H2042" t="s">
        <v>8244</v>
      </c>
      <c r="I2042" s="9">
        <v>1384557303</v>
      </c>
      <c r="J2042" s="9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55"/>
        <v>248.17</v>
      </c>
      <c r="P2042" s="17">
        <f t="shared" si="156"/>
        <v>27.47</v>
      </c>
      <c r="Q2042" s="13" t="s">
        <v>8316</v>
      </c>
      <c r="R2042" t="s">
        <v>8346</v>
      </c>
      <c r="S2042" s="18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11" t="s">
        <v>2041</v>
      </c>
      <c r="C2043" s="3" t="s">
        <v>6150</v>
      </c>
      <c r="D2043" s="5">
        <v>9500</v>
      </c>
      <c r="E2043" s="7">
        <v>17277</v>
      </c>
      <c r="F2043" t="s">
        <v>8217</v>
      </c>
      <c r="G2043" t="s">
        <v>8222</v>
      </c>
      <c r="H2043" t="s">
        <v>8244</v>
      </c>
      <c r="I2043" s="9">
        <v>1478785027</v>
      </c>
      <c r="J2043" s="9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55"/>
        <v>181.86</v>
      </c>
      <c r="P2043" s="17">
        <f t="shared" si="156"/>
        <v>143.97999999999999</v>
      </c>
      <c r="Q2043" s="13" t="s">
        <v>8316</v>
      </c>
      <c r="R2043" t="s">
        <v>8346</v>
      </c>
      <c r="S2043" s="18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11" t="s">
        <v>2042</v>
      </c>
      <c r="C2044" s="3" t="s">
        <v>6151</v>
      </c>
      <c r="D2044" s="5">
        <v>10000</v>
      </c>
      <c r="E2044" s="7">
        <v>12353</v>
      </c>
      <c r="F2044" t="s">
        <v>8217</v>
      </c>
      <c r="G2044" t="s">
        <v>8222</v>
      </c>
      <c r="H2044" t="s">
        <v>8244</v>
      </c>
      <c r="I2044" s="9">
        <v>1453481974</v>
      </c>
      <c r="J2044" s="9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55"/>
        <v>123.53</v>
      </c>
      <c r="P2044" s="17">
        <f t="shared" si="156"/>
        <v>88.24</v>
      </c>
      <c r="Q2044" s="13" t="s">
        <v>8316</v>
      </c>
      <c r="R2044" t="s">
        <v>8346</v>
      </c>
      <c r="S2044" s="18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11" t="s">
        <v>2043</v>
      </c>
      <c r="C2045" s="3" t="s">
        <v>6152</v>
      </c>
      <c r="D2045" s="5">
        <v>1385</v>
      </c>
      <c r="E2045" s="7">
        <v>7011</v>
      </c>
      <c r="F2045" t="s">
        <v>8217</v>
      </c>
      <c r="G2045" t="s">
        <v>8222</v>
      </c>
      <c r="H2045" t="s">
        <v>8244</v>
      </c>
      <c r="I2045" s="9">
        <v>1481432340</v>
      </c>
      <c r="J2045" s="9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55"/>
        <v>506.21</v>
      </c>
      <c r="P2045" s="17">
        <f t="shared" si="156"/>
        <v>36.33</v>
      </c>
      <c r="Q2045" s="13" t="s">
        <v>8316</v>
      </c>
      <c r="R2045" t="s">
        <v>8346</v>
      </c>
      <c r="S2045" s="18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11" t="s">
        <v>2044</v>
      </c>
      <c r="C2046" s="3" t="s">
        <v>6153</v>
      </c>
      <c r="D2046" s="5">
        <v>15000</v>
      </c>
      <c r="E2046" s="7">
        <v>16232</v>
      </c>
      <c r="F2046" t="s">
        <v>8217</v>
      </c>
      <c r="G2046" t="s">
        <v>8222</v>
      </c>
      <c r="H2046" t="s">
        <v>8244</v>
      </c>
      <c r="I2046" s="9">
        <v>1434212714</v>
      </c>
      <c r="J2046" s="9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55"/>
        <v>108.21</v>
      </c>
      <c r="P2046" s="17">
        <f t="shared" si="156"/>
        <v>90.18</v>
      </c>
      <c r="Q2046" s="13" t="s">
        <v>8316</v>
      </c>
      <c r="R2046" t="s">
        <v>8346</v>
      </c>
      <c r="S2046" s="18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11" t="s">
        <v>2045</v>
      </c>
      <c r="C2047" s="3" t="s">
        <v>6154</v>
      </c>
      <c r="D2047" s="5">
        <v>4900</v>
      </c>
      <c r="E2047" s="7">
        <v>40140.01</v>
      </c>
      <c r="F2047" t="s">
        <v>8217</v>
      </c>
      <c r="G2047" t="s">
        <v>8222</v>
      </c>
      <c r="H2047" t="s">
        <v>8244</v>
      </c>
      <c r="I2047" s="9">
        <v>1341799647</v>
      </c>
      <c r="J2047" s="9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55"/>
        <v>819.18</v>
      </c>
      <c r="P2047" s="17">
        <f t="shared" si="156"/>
        <v>152.62</v>
      </c>
      <c r="Q2047" s="13" t="s">
        <v>8316</v>
      </c>
      <c r="R2047" t="s">
        <v>8346</v>
      </c>
      <c r="S2047" s="18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11" t="s">
        <v>2046</v>
      </c>
      <c r="C2048" s="3" t="s">
        <v>6155</v>
      </c>
      <c r="D2048" s="5">
        <v>10000</v>
      </c>
      <c r="E2048" s="7">
        <v>12110</v>
      </c>
      <c r="F2048" t="s">
        <v>8217</v>
      </c>
      <c r="G2048" t="s">
        <v>8222</v>
      </c>
      <c r="H2048" t="s">
        <v>8244</v>
      </c>
      <c r="I2048" s="9">
        <v>1369282044</v>
      </c>
      <c r="J2048" s="9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55"/>
        <v>121.1</v>
      </c>
      <c r="P2048" s="17">
        <f t="shared" si="156"/>
        <v>55.81</v>
      </c>
      <c r="Q2048" s="13" t="s">
        <v>8316</v>
      </c>
      <c r="R2048" t="s">
        <v>8346</v>
      </c>
      <c r="S2048" s="18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11" t="s">
        <v>2047</v>
      </c>
      <c r="C2049" s="3" t="s">
        <v>6156</v>
      </c>
      <c r="D2049" s="5">
        <v>98000</v>
      </c>
      <c r="E2049" s="7">
        <v>100939</v>
      </c>
      <c r="F2049" t="s">
        <v>8217</v>
      </c>
      <c r="G2049" t="s">
        <v>8224</v>
      </c>
      <c r="H2049" t="s">
        <v>8246</v>
      </c>
      <c r="I2049" s="9">
        <v>1429228800</v>
      </c>
      <c r="J2049" s="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55"/>
        <v>103</v>
      </c>
      <c r="P2049" s="17">
        <f t="shared" si="156"/>
        <v>227.85</v>
      </c>
      <c r="Q2049" s="13" t="s">
        <v>8316</v>
      </c>
      <c r="R2049" t="s">
        <v>8346</v>
      </c>
      <c r="S2049" s="18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11" t="s">
        <v>2048</v>
      </c>
      <c r="C2050" s="3" t="s">
        <v>6157</v>
      </c>
      <c r="D2050" s="5">
        <v>85000</v>
      </c>
      <c r="E2050" s="7">
        <v>126082.45</v>
      </c>
      <c r="F2050" t="s">
        <v>8217</v>
      </c>
      <c r="G2050" t="s">
        <v>8222</v>
      </c>
      <c r="H2050" t="s">
        <v>8244</v>
      </c>
      <c r="I2050" s="9">
        <v>1369323491</v>
      </c>
      <c r="J2050" s="9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si="155"/>
        <v>148.33000000000001</v>
      </c>
      <c r="P2050" s="17">
        <f t="shared" si="156"/>
        <v>91.83</v>
      </c>
      <c r="Q2050" s="13" t="s">
        <v>8316</v>
      </c>
      <c r="R2050" t="s">
        <v>8346</v>
      </c>
      <c r="S2050" s="18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11" t="s">
        <v>2049</v>
      </c>
      <c r="C2051" s="3" t="s">
        <v>6158</v>
      </c>
      <c r="D2051" s="5">
        <v>50000</v>
      </c>
      <c r="E2051" s="7">
        <v>60095.35</v>
      </c>
      <c r="F2051" t="s">
        <v>8217</v>
      </c>
      <c r="G2051" t="s">
        <v>8223</v>
      </c>
      <c r="H2051" t="s">
        <v>8245</v>
      </c>
      <c r="I2051" s="9">
        <v>1386025140</v>
      </c>
      <c r="J2051" s="9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ref="O2051:O2114" si="160">IFERROR(ROUND(E2051/D2051*100,2),0)</f>
        <v>120.19</v>
      </c>
      <c r="P2051" s="17">
        <f t="shared" ref="P2051:P2114" si="161">IFERROR(ROUND(E2051/L2051,2),"N/A")</f>
        <v>80.989999999999995</v>
      </c>
      <c r="Q2051" s="13" t="s">
        <v>8316</v>
      </c>
      <c r="R2051" t="s">
        <v>8346</v>
      </c>
      <c r="S2051" s="18">
        <f t="shared" ref="S2051:S2114" si="162">(((J2051/60)/60)/24)+DATE(1970,1,1)</f>
        <v>41575.527349537035</v>
      </c>
      <c r="T2051" s="1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11" t="s">
        <v>2050</v>
      </c>
      <c r="C2052" s="3" t="s">
        <v>6159</v>
      </c>
      <c r="D2052" s="5">
        <v>10000</v>
      </c>
      <c r="E2052" s="7">
        <v>47327</v>
      </c>
      <c r="F2052" t="s">
        <v>8217</v>
      </c>
      <c r="G2052" t="s">
        <v>8222</v>
      </c>
      <c r="H2052" t="s">
        <v>8244</v>
      </c>
      <c r="I2052" s="9">
        <v>1433036578</v>
      </c>
      <c r="J2052" s="9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60"/>
        <v>473.27</v>
      </c>
      <c r="P2052" s="17">
        <f t="shared" si="161"/>
        <v>278.39</v>
      </c>
      <c r="Q2052" s="13" t="s">
        <v>8316</v>
      </c>
      <c r="R2052" t="s">
        <v>8346</v>
      </c>
      <c r="S2052" s="18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11" t="s">
        <v>2051</v>
      </c>
      <c r="C2053" s="3" t="s">
        <v>6160</v>
      </c>
      <c r="D2053" s="5">
        <v>8000</v>
      </c>
      <c r="E2053" s="7">
        <v>10429</v>
      </c>
      <c r="F2053" t="s">
        <v>8217</v>
      </c>
      <c r="G2053" t="s">
        <v>8222</v>
      </c>
      <c r="H2053" t="s">
        <v>8244</v>
      </c>
      <c r="I2053" s="9">
        <v>1388017937</v>
      </c>
      <c r="J2053" s="9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60"/>
        <v>130.36000000000001</v>
      </c>
      <c r="P2053" s="17">
        <f t="shared" si="161"/>
        <v>43.1</v>
      </c>
      <c r="Q2053" s="13" t="s">
        <v>8316</v>
      </c>
      <c r="R2053" t="s">
        <v>8346</v>
      </c>
      <c r="S2053" s="18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11" t="s">
        <v>2052</v>
      </c>
      <c r="C2054" s="3" t="s">
        <v>6161</v>
      </c>
      <c r="D2054" s="5">
        <v>50000</v>
      </c>
      <c r="E2054" s="7">
        <v>176524</v>
      </c>
      <c r="F2054" t="s">
        <v>8217</v>
      </c>
      <c r="G2054" t="s">
        <v>8222</v>
      </c>
      <c r="H2054" t="s">
        <v>8244</v>
      </c>
      <c r="I2054" s="9">
        <v>1455933653</v>
      </c>
      <c r="J2054" s="9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60"/>
        <v>353.05</v>
      </c>
      <c r="P2054" s="17">
        <f t="shared" si="161"/>
        <v>326.29000000000002</v>
      </c>
      <c r="Q2054" s="13" t="s">
        <v>8316</v>
      </c>
      <c r="R2054" t="s">
        <v>8346</v>
      </c>
      <c r="S2054" s="18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11" t="s">
        <v>2053</v>
      </c>
      <c r="C2055" s="3" t="s">
        <v>6162</v>
      </c>
      <c r="D2055" s="5">
        <v>5000</v>
      </c>
      <c r="E2055" s="7">
        <v>5051</v>
      </c>
      <c r="F2055" t="s">
        <v>8217</v>
      </c>
      <c r="G2055" t="s">
        <v>8222</v>
      </c>
      <c r="H2055" t="s">
        <v>8244</v>
      </c>
      <c r="I2055" s="9">
        <v>1448466551</v>
      </c>
      <c r="J2055" s="9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60"/>
        <v>101.02</v>
      </c>
      <c r="P2055" s="17">
        <f t="shared" si="161"/>
        <v>41.74</v>
      </c>
      <c r="Q2055" s="13" t="s">
        <v>8316</v>
      </c>
      <c r="R2055" t="s">
        <v>8346</v>
      </c>
      <c r="S2055" s="18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11" t="s">
        <v>2054</v>
      </c>
      <c r="C2056" s="3" t="s">
        <v>6163</v>
      </c>
      <c r="D2056" s="5">
        <v>35000</v>
      </c>
      <c r="E2056" s="7">
        <v>39757</v>
      </c>
      <c r="F2056" t="s">
        <v>8217</v>
      </c>
      <c r="G2056" t="s">
        <v>8223</v>
      </c>
      <c r="H2056" t="s">
        <v>8245</v>
      </c>
      <c r="I2056" s="9">
        <v>1399033810</v>
      </c>
      <c r="J2056" s="9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60"/>
        <v>113.59</v>
      </c>
      <c r="P2056" s="17">
        <f t="shared" si="161"/>
        <v>64.02</v>
      </c>
      <c r="Q2056" s="13" t="s">
        <v>8316</v>
      </c>
      <c r="R2056" t="s">
        <v>8346</v>
      </c>
      <c r="S2056" s="18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11" t="s">
        <v>2055</v>
      </c>
      <c r="C2057" s="3" t="s">
        <v>6164</v>
      </c>
      <c r="D2057" s="5">
        <v>6000</v>
      </c>
      <c r="E2057" s="7">
        <v>10045</v>
      </c>
      <c r="F2057" t="s">
        <v>8217</v>
      </c>
      <c r="G2057" t="s">
        <v>8222</v>
      </c>
      <c r="H2057" t="s">
        <v>8244</v>
      </c>
      <c r="I2057" s="9">
        <v>1417579200</v>
      </c>
      <c r="J2057" s="9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60"/>
        <v>167.42</v>
      </c>
      <c r="P2057" s="17">
        <f t="shared" si="161"/>
        <v>99.46</v>
      </c>
      <c r="Q2057" s="13" t="s">
        <v>8316</v>
      </c>
      <c r="R2057" t="s">
        <v>8346</v>
      </c>
      <c r="S2057" s="18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11" t="s">
        <v>2056</v>
      </c>
      <c r="C2058" s="3" t="s">
        <v>6165</v>
      </c>
      <c r="D2058" s="5">
        <v>50000</v>
      </c>
      <c r="E2058" s="7">
        <v>76726</v>
      </c>
      <c r="F2058" t="s">
        <v>8217</v>
      </c>
      <c r="G2058" t="s">
        <v>8222</v>
      </c>
      <c r="H2058" t="s">
        <v>8244</v>
      </c>
      <c r="I2058" s="9">
        <v>1366222542</v>
      </c>
      <c r="J2058" s="9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60"/>
        <v>153.44999999999999</v>
      </c>
      <c r="P2058" s="17">
        <f t="shared" si="161"/>
        <v>138.49</v>
      </c>
      <c r="Q2058" s="13" t="s">
        <v>8316</v>
      </c>
      <c r="R2058" t="s">
        <v>8346</v>
      </c>
      <c r="S2058" s="18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11" t="s">
        <v>2057</v>
      </c>
      <c r="C2059" s="3" t="s">
        <v>6166</v>
      </c>
      <c r="D2059" s="5">
        <v>15000</v>
      </c>
      <c r="E2059" s="7">
        <v>30334.83</v>
      </c>
      <c r="F2059" t="s">
        <v>8217</v>
      </c>
      <c r="G2059" t="s">
        <v>8223</v>
      </c>
      <c r="H2059" t="s">
        <v>8245</v>
      </c>
      <c r="I2059" s="9">
        <v>1456487532</v>
      </c>
      <c r="J2059" s="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60"/>
        <v>202.23</v>
      </c>
      <c r="P2059" s="17">
        <f t="shared" si="161"/>
        <v>45.55</v>
      </c>
      <c r="Q2059" s="13" t="s">
        <v>8316</v>
      </c>
      <c r="R2059" t="s">
        <v>8346</v>
      </c>
      <c r="S2059" s="18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11" t="s">
        <v>2058</v>
      </c>
      <c r="C2060" s="3" t="s">
        <v>6167</v>
      </c>
      <c r="D2060" s="5">
        <v>2560</v>
      </c>
      <c r="E2060" s="7">
        <v>4308</v>
      </c>
      <c r="F2060" t="s">
        <v>8217</v>
      </c>
      <c r="G2060" t="s">
        <v>8223</v>
      </c>
      <c r="H2060" t="s">
        <v>8245</v>
      </c>
      <c r="I2060" s="9">
        <v>1425326400</v>
      </c>
      <c r="J2060" s="9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60"/>
        <v>168.28</v>
      </c>
      <c r="P2060" s="17">
        <f t="shared" si="161"/>
        <v>10.51</v>
      </c>
      <c r="Q2060" s="13" t="s">
        <v>8316</v>
      </c>
      <c r="R2060" t="s">
        <v>8346</v>
      </c>
      <c r="S2060" s="18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11" t="s">
        <v>2059</v>
      </c>
      <c r="C2061" s="3" t="s">
        <v>6168</v>
      </c>
      <c r="D2061" s="5">
        <v>30000</v>
      </c>
      <c r="E2061" s="7">
        <v>43037</v>
      </c>
      <c r="F2061" t="s">
        <v>8217</v>
      </c>
      <c r="G2061" t="s">
        <v>8222</v>
      </c>
      <c r="H2061" t="s">
        <v>8244</v>
      </c>
      <c r="I2061" s="9">
        <v>1454277540</v>
      </c>
      <c r="J2061" s="9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60"/>
        <v>143.46</v>
      </c>
      <c r="P2061" s="17">
        <f t="shared" si="161"/>
        <v>114.77</v>
      </c>
      <c r="Q2061" s="13" t="s">
        <v>8316</v>
      </c>
      <c r="R2061" t="s">
        <v>8346</v>
      </c>
      <c r="S2061" s="18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11" t="s">
        <v>2060</v>
      </c>
      <c r="C2062" s="3" t="s">
        <v>6169</v>
      </c>
      <c r="D2062" s="5">
        <v>25000</v>
      </c>
      <c r="E2062" s="7">
        <v>49100</v>
      </c>
      <c r="F2062" t="s">
        <v>8217</v>
      </c>
      <c r="G2062" t="s">
        <v>8222</v>
      </c>
      <c r="H2062" t="s">
        <v>8244</v>
      </c>
      <c r="I2062" s="9">
        <v>1406129150</v>
      </c>
      <c r="J2062" s="9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60"/>
        <v>196.4</v>
      </c>
      <c r="P2062" s="17">
        <f t="shared" si="161"/>
        <v>36</v>
      </c>
      <c r="Q2062" s="13" t="s">
        <v>8316</v>
      </c>
      <c r="R2062" t="s">
        <v>8346</v>
      </c>
      <c r="S2062" s="18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11" t="s">
        <v>2061</v>
      </c>
      <c r="C2063" s="3" t="s">
        <v>6170</v>
      </c>
      <c r="D2063" s="5">
        <v>5000</v>
      </c>
      <c r="E2063" s="7">
        <v>5396</v>
      </c>
      <c r="F2063" t="s">
        <v>8217</v>
      </c>
      <c r="G2063" t="s">
        <v>8222</v>
      </c>
      <c r="H2063" t="s">
        <v>8244</v>
      </c>
      <c r="I2063" s="9">
        <v>1483208454</v>
      </c>
      <c r="J2063" s="9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60"/>
        <v>107.92</v>
      </c>
      <c r="P2063" s="17">
        <f t="shared" si="161"/>
        <v>154.16999999999999</v>
      </c>
      <c r="Q2063" s="13" t="s">
        <v>8316</v>
      </c>
      <c r="R2063" t="s">
        <v>8346</v>
      </c>
      <c r="S2063" s="18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11" t="s">
        <v>2062</v>
      </c>
      <c r="C2064" s="3" t="s">
        <v>6171</v>
      </c>
      <c r="D2064" s="5">
        <v>100000</v>
      </c>
      <c r="E2064" s="7">
        <v>114977</v>
      </c>
      <c r="F2064" t="s">
        <v>8217</v>
      </c>
      <c r="G2064" t="s">
        <v>8230</v>
      </c>
      <c r="H2064" t="s">
        <v>8251</v>
      </c>
      <c r="I2064" s="9">
        <v>1458807098</v>
      </c>
      <c r="J2064" s="9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60"/>
        <v>114.98</v>
      </c>
      <c r="P2064" s="17">
        <f t="shared" si="161"/>
        <v>566.39</v>
      </c>
      <c r="Q2064" s="13" t="s">
        <v>8316</v>
      </c>
      <c r="R2064" t="s">
        <v>8346</v>
      </c>
      <c r="S2064" s="18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11" t="s">
        <v>2063</v>
      </c>
      <c r="C2065" s="3" t="s">
        <v>6172</v>
      </c>
      <c r="D2065" s="5">
        <v>4000</v>
      </c>
      <c r="E2065" s="7">
        <v>5922</v>
      </c>
      <c r="F2065" t="s">
        <v>8217</v>
      </c>
      <c r="G2065" t="s">
        <v>8234</v>
      </c>
      <c r="H2065" t="s">
        <v>8247</v>
      </c>
      <c r="I2065" s="9">
        <v>1463333701</v>
      </c>
      <c r="J2065" s="9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60"/>
        <v>148.05000000000001</v>
      </c>
      <c r="P2065" s="17">
        <f t="shared" si="161"/>
        <v>120.86</v>
      </c>
      <c r="Q2065" s="13" t="s">
        <v>8316</v>
      </c>
      <c r="R2065" t="s">
        <v>8346</v>
      </c>
      <c r="S2065" s="18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11" t="s">
        <v>2064</v>
      </c>
      <c r="C2066" s="3" t="s">
        <v>6173</v>
      </c>
      <c r="D2066" s="5">
        <v>261962</v>
      </c>
      <c r="E2066" s="7">
        <v>500784.27</v>
      </c>
      <c r="F2066" t="s">
        <v>8217</v>
      </c>
      <c r="G2066" t="s">
        <v>8222</v>
      </c>
      <c r="H2066" t="s">
        <v>8244</v>
      </c>
      <c r="I2066" s="9">
        <v>1370001600</v>
      </c>
      <c r="J2066" s="9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60"/>
        <v>191.17</v>
      </c>
      <c r="P2066" s="17">
        <f t="shared" si="161"/>
        <v>86.16</v>
      </c>
      <c r="Q2066" s="13" t="s">
        <v>8316</v>
      </c>
      <c r="R2066" t="s">
        <v>8346</v>
      </c>
      <c r="S2066" s="18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11" t="s">
        <v>2065</v>
      </c>
      <c r="C2067" s="3" t="s">
        <v>6174</v>
      </c>
      <c r="D2067" s="5">
        <v>40000</v>
      </c>
      <c r="E2067" s="7">
        <v>79686.05</v>
      </c>
      <c r="F2067" t="s">
        <v>8217</v>
      </c>
      <c r="G2067" t="s">
        <v>8223</v>
      </c>
      <c r="H2067" t="s">
        <v>8245</v>
      </c>
      <c r="I2067" s="9">
        <v>1387958429</v>
      </c>
      <c r="J2067" s="9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60"/>
        <v>199.22</v>
      </c>
      <c r="P2067" s="17">
        <f t="shared" si="161"/>
        <v>51.21</v>
      </c>
      <c r="Q2067" s="13" t="s">
        <v>8316</v>
      </c>
      <c r="R2067" t="s">
        <v>8346</v>
      </c>
      <c r="S2067" s="18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11" t="s">
        <v>2066</v>
      </c>
      <c r="C2068" s="3" t="s">
        <v>6175</v>
      </c>
      <c r="D2068" s="5">
        <v>2000</v>
      </c>
      <c r="E2068" s="7">
        <v>4372</v>
      </c>
      <c r="F2068" t="s">
        <v>8217</v>
      </c>
      <c r="G2068" t="s">
        <v>8222</v>
      </c>
      <c r="H2068" t="s">
        <v>8244</v>
      </c>
      <c r="I2068" s="9">
        <v>1408818683</v>
      </c>
      <c r="J2068" s="9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60"/>
        <v>218.6</v>
      </c>
      <c r="P2068" s="17">
        <f t="shared" si="161"/>
        <v>67.260000000000005</v>
      </c>
      <c r="Q2068" s="13" t="s">
        <v>8316</v>
      </c>
      <c r="R2068" t="s">
        <v>8346</v>
      </c>
      <c r="S2068" s="18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11" t="s">
        <v>2067</v>
      </c>
      <c r="C2069" s="3" t="s">
        <v>6176</v>
      </c>
      <c r="D2069" s="5">
        <v>495</v>
      </c>
      <c r="E2069" s="7">
        <v>628</v>
      </c>
      <c r="F2069" t="s">
        <v>8217</v>
      </c>
      <c r="G2069" t="s">
        <v>8223</v>
      </c>
      <c r="H2069" t="s">
        <v>8245</v>
      </c>
      <c r="I2069" s="9">
        <v>1432499376</v>
      </c>
      <c r="J2069" s="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60"/>
        <v>126.87</v>
      </c>
      <c r="P2069" s="17">
        <f t="shared" si="161"/>
        <v>62.8</v>
      </c>
      <c r="Q2069" s="13" t="s">
        <v>8316</v>
      </c>
      <c r="R2069" t="s">
        <v>8346</v>
      </c>
      <c r="S2069" s="18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11" t="s">
        <v>2068</v>
      </c>
      <c r="C2070" s="3" t="s">
        <v>6177</v>
      </c>
      <c r="D2070" s="5">
        <v>25000</v>
      </c>
      <c r="E2070" s="7">
        <v>26305.97</v>
      </c>
      <c r="F2070" t="s">
        <v>8217</v>
      </c>
      <c r="G2070" t="s">
        <v>8222</v>
      </c>
      <c r="H2070" t="s">
        <v>8244</v>
      </c>
      <c r="I2070" s="9">
        <v>1476994315</v>
      </c>
      <c r="J2070" s="9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60"/>
        <v>105.22</v>
      </c>
      <c r="P2070" s="17">
        <f t="shared" si="161"/>
        <v>346.13</v>
      </c>
      <c r="Q2070" s="13" t="s">
        <v>8316</v>
      </c>
      <c r="R2070" t="s">
        <v>8346</v>
      </c>
      <c r="S2070" s="18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11" t="s">
        <v>2069</v>
      </c>
      <c r="C2071" s="3" t="s">
        <v>6178</v>
      </c>
      <c r="D2071" s="5">
        <v>50000</v>
      </c>
      <c r="E2071" s="7">
        <v>64203.33</v>
      </c>
      <c r="F2071" t="s">
        <v>8217</v>
      </c>
      <c r="G2071" t="s">
        <v>8222</v>
      </c>
      <c r="H2071" t="s">
        <v>8244</v>
      </c>
      <c r="I2071" s="9">
        <v>1451776791</v>
      </c>
      <c r="J2071" s="9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60"/>
        <v>128.41</v>
      </c>
      <c r="P2071" s="17">
        <f t="shared" si="161"/>
        <v>244.12</v>
      </c>
      <c r="Q2071" s="13" t="s">
        <v>8316</v>
      </c>
      <c r="R2071" t="s">
        <v>8346</v>
      </c>
      <c r="S2071" s="18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11" t="s">
        <v>2070</v>
      </c>
      <c r="C2072" s="3" t="s">
        <v>6179</v>
      </c>
      <c r="D2072" s="5">
        <v>125000</v>
      </c>
      <c r="E2072" s="7">
        <v>396659</v>
      </c>
      <c r="F2072" t="s">
        <v>8217</v>
      </c>
      <c r="G2072" t="s">
        <v>8234</v>
      </c>
      <c r="H2072" t="s">
        <v>8247</v>
      </c>
      <c r="I2072" s="9">
        <v>1467128723</v>
      </c>
      <c r="J2072" s="9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60"/>
        <v>317.33</v>
      </c>
      <c r="P2072" s="17">
        <f t="shared" si="161"/>
        <v>259.25</v>
      </c>
      <c r="Q2072" s="13" t="s">
        <v>8316</v>
      </c>
      <c r="R2072" t="s">
        <v>8346</v>
      </c>
      <c r="S2072" s="18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11" t="s">
        <v>2071</v>
      </c>
      <c r="C2073" s="3" t="s">
        <v>6180</v>
      </c>
      <c r="D2073" s="5">
        <v>20000</v>
      </c>
      <c r="E2073" s="7">
        <v>56146</v>
      </c>
      <c r="F2073" t="s">
        <v>8217</v>
      </c>
      <c r="G2073" t="s">
        <v>8222</v>
      </c>
      <c r="H2073" t="s">
        <v>8244</v>
      </c>
      <c r="I2073" s="9">
        <v>1475390484</v>
      </c>
      <c r="J2073" s="9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60"/>
        <v>280.73</v>
      </c>
      <c r="P2073" s="17">
        <f t="shared" si="161"/>
        <v>201.96</v>
      </c>
      <c r="Q2073" s="13" t="s">
        <v>8316</v>
      </c>
      <c r="R2073" t="s">
        <v>8346</v>
      </c>
      <c r="S2073" s="18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11" t="s">
        <v>2072</v>
      </c>
      <c r="C2074" s="3" t="s">
        <v>6181</v>
      </c>
      <c r="D2074" s="5">
        <v>71500</v>
      </c>
      <c r="E2074" s="7">
        <v>79173</v>
      </c>
      <c r="F2074" t="s">
        <v>8217</v>
      </c>
      <c r="G2074" t="s">
        <v>8222</v>
      </c>
      <c r="H2074" t="s">
        <v>8244</v>
      </c>
      <c r="I2074" s="9">
        <v>1462629432</v>
      </c>
      <c r="J2074" s="9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60"/>
        <v>110.73</v>
      </c>
      <c r="P2074" s="17">
        <f t="shared" si="161"/>
        <v>226.21</v>
      </c>
      <c r="Q2074" s="13" t="s">
        <v>8316</v>
      </c>
      <c r="R2074" t="s">
        <v>8346</v>
      </c>
      <c r="S2074" s="18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11" t="s">
        <v>2073</v>
      </c>
      <c r="C2075" s="3" t="s">
        <v>6182</v>
      </c>
      <c r="D2075" s="5">
        <v>100000</v>
      </c>
      <c r="E2075" s="7">
        <v>152604.29999999999</v>
      </c>
      <c r="F2075" t="s">
        <v>8217</v>
      </c>
      <c r="G2075" t="s">
        <v>8222</v>
      </c>
      <c r="H2075" t="s">
        <v>8244</v>
      </c>
      <c r="I2075" s="9">
        <v>1431100918</v>
      </c>
      <c r="J2075" s="9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60"/>
        <v>152.6</v>
      </c>
      <c r="P2075" s="17">
        <f t="shared" si="161"/>
        <v>324.69</v>
      </c>
      <c r="Q2075" s="13" t="s">
        <v>8316</v>
      </c>
      <c r="R2075" t="s">
        <v>8346</v>
      </c>
      <c r="S2075" s="18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11" t="s">
        <v>2074</v>
      </c>
      <c r="C2076" s="3" t="s">
        <v>6183</v>
      </c>
      <c r="D2076" s="5">
        <v>600</v>
      </c>
      <c r="E2076" s="7">
        <v>615</v>
      </c>
      <c r="F2076" t="s">
        <v>8217</v>
      </c>
      <c r="G2076" t="s">
        <v>8222</v>
      </c>
      <c r="H2076" t="s">
        <v>8244</v>
      </c>
      <c r="I2076" s="9">
        <v>1462564182</v>
      </c>
      <c r="J2076" s="9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60"/>
        <v>102.5</v>
      </c>
      <c r="P2076" s="17">
        <f t="shared" si="161"/>
        <v>205</v>
      </c>
      <c r="Q2076" s="13" t="s">
        <v>8316</v>
      </c>
      <c r="R2076" t="s">
        <v>8346</v>
      </c>
      <c r="S2076" s="18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11" t="s">
        <v>2075</v>
      </c>
      <c r="C2077" s="3" t="s">
        <v>6184</v>
      </c>
      <c r="D2077" s="5">
        <v>9999</v>
      </c>
      <c r="E2077" s="7">
        <v>167820.6</v>
      </c>
      <c r="F2077" t="s">
        <v>8217</v>
      </c>
      <c r="G2077" t="s">
        <v>8222</v>
      </c>
      <c r="H2077" t="s">
        <v>8244</v>
      </c>
      <c r="I2077" s="9">
        <v>1374769288</v>
      </c>
      <c r="J2077" s="9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60"/>
        <v>1678.37</v>
      </c>
      <c r="P2077" s="17">
        <f t="shared" si="161"/>
        <v>20.47</v>
      </c>
      <c r="Q2077" s="13" t="s">
        <v>8316</v>
      </c>
      <c r="R2077" t="s">
        <v>8346</v>
      </c>
      <c r="S2077" s="18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11" t="s">
        <v>2076</v>
      </c>
      <c r="C2078" s="3" t="s">
        <v>6185</v>
      </c>
      <c r="D2078" s="5">
        <v>179000</v>
      </c>
      <c r="E2078" s="7">
        <v>972594.99</v>
      </c>
      <c r="F2078" t="s">
        <v>8217</v>
      </c>
      <c r="G2078" t="s">
        <v>8223</v>
      </c>
      <c r="H2078" t="s">
        <v>8245</v>
      </c>
      <c r="I2078" s="9">
        <v>1406149689</v>
      </c>
      <c r="J2078" s="9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60"/>
        <v>543.35</v>
      </c>
      <c r="P2078" s="17">
        <f t="shared" si="161"/>
        <v>116.35</v>
      </c>
      <c r="Q2078" s="13" t="s">
        <v>8316</v>
      </c>
      <c r="R2078" t="s">
        <v>8346</v>
      </c>
      <c r="S2078" s="18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11" t="s">
        <v>2077</v>
      </c>
      <c r="C2079" s="3" t="s">
        <v>6186</v>
      </c>
      <c r="D2079" s="5">
        <v>50000</v>
      </c>
      <c r="E2079" s="7">
        <v>57754</v>
      </c>
      <c r="F2079" t="s">
        <v>8217</v>
      </c>
      <c r="G2079" t="s">
        <v>8222</v>
      </c>
      <c r="H2079" t="s">
        <v>8244</v>
      </c>
      <c r="I2079" s="9">
        <v>1433538000</v>
      </c>
      <c r="J2079" s="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60"/>
        <v>115.51</v>
      </c>
      <c r="P2079" s="17">
        <f t="shared" si="161"/>
        <v>307.2</v>
      </c>
      <c r="Q2079" s="13" t="s">
        <v>8316</v>
      </c>
      <c r="R2079" t="s">
        <v>8346</v>
      </c>
      <c r="S2079" s="18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11" t="s">
        <v>2078</v>
      </c>
      <c r="C2080" s="3" t="s">
        <v>6187</v>
      </c>
      <c r="D2080" s="5">
        <v>20000</v>
      </c>
      <c r="E2080" s="7">
        <v>26241</v>
      </c>
      <c r="F2080" t="s">
        <v>8217</v>
      </c>
      <c r="G2080" t="s">
        <v>8225</v>
      </c>
      <c r="H2080" t="s">
        <v>8247</v>
      </c>
      <c r="I2080" s="9">
        <v>1482085857</v>
      </c>
      <c r="J2080" s="9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60"/>
        <v>131.21</v>
      </c>
      <c r="P2080" s="17">
        <f t="shared" si="161"/>
        <v>546.69000000000005</v>
      </c>
      <c r="Q2080" s="13" t="s">
        <v>8316</v>
      </c>
      <c r="R2080" t="s">
        <v>8346</v>
      </c>
      <c r="S2080" s="18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11" t="s">
        <v>2079</v>
      </c>
      <c r="C2081" s="3" t="s">
        <v>6188</v>
      </c>
      <c r="D2081" s="5">
        <v>10000</v>
      </c>
      <c r="E2081" s="7">
        <v>28817</v>
      </c>
      <c r="F2081" t="s">
        <v>8217</v>
      </c>
      <c r="G2081" t="s">
        <v>8223</v>
      </c>
      <c r="H2081" t="s">
        <v>8245</v>
      </c>
      <c r="I2081" s="9">
        <v>1435258800</v>
      </c>
      <c r="J2081" s="9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60"/>
        <v>288.17</v>
      </c>
      <c r="P2081" s="17">
        <f t="shared" si="161"/>
        <v>47.47</v>
      </c>
      <c r="Q2081" s="13" t="s">
        <v>8316</v>
      </c>
      <c r="R2081" t="s">
        <v>8346</v>
      </c>
      <c r="S2081" s="18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11" t="s">
        <v>2080</v>
      </c>
      <c r="C2082" s="3" t="s">
        <v>6189</v>
      </c>
      <c r="D2082" s="5">
        <v>1000</v>
      </c>
      <c r="E2082" s="7">
        <v>5078</v>
      </c>
      <c r="F2082" t="s">
        <v>8217</v>
      </c>
      <c r="G2082" t="s">
        <v>8222</v>
      </c>
      <c r="H2082" t="s">
        <v>8244</v>
      </c>
      <c r="I2082" s="9">
        <v>1447286300</v>
      </c>
      <c r="J2082" s="9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60"/>
        <v>507.8</v>
      </c>
      <c r="P2082" s="17">
        <f t="shared" si="161"/>
        <v>101.56</v>
      </c>
      <c r="Q2082" s="13" t="s">
        <v>8316</v>
      </c>
      <c r="R2082" t="s">
        <v>8346</v>
      </c>
      <c r="S2082" s="18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11" t="s">
        <v>2081</v>
      </c>
      <c r="C2083" s="3" t="s">
        <v>6190</v>
      </c>
      <c r="D2083" s="5">
        <v>3500</v>
      </c>
      <c r="E2083" s="7">
        <v>4010</v>
      </c>
      <c r="F2083" t="s">
        <v>8217</v>
      </c>
      <c r="G2083" t="s">
        <v>8222</v>
      </c>
      <c r="H2083" t="s">
        <v>8244</v>
      </c>
      <c r="I2083" s="9">
        <v>1337144340</v>
      </c>
      <c r="J2083" s="9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60"/>
        <v>114.57</v>
      </c>
      <c r="P2083" s="17">
        <f t="shared" si="161"/>
        <v>72.91</v>
      </c>
      <c r="Q2083" s="13" t="s">
        <v>8322</v>
      </c>
      <c r="R2083" t="s">
        <v>8326</v>
      </c>
      <c r="S2083" s="18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11" t="s">
        <v>2082</v>
      </c>
      <c r="C2084" s="3" t="s">
        <v>6191</v>
      </c>
      <c r="D2084" s="5">
        <v>1500</v>
      </c>
      <c r="E2084" s="7">
        <v>1661</v>
      </c>
      <c r="F2084" t="s">
        <v>8217</v>
      </c>
      <c r="G2084" t="s">
        <v>8222</v>
      </c>
      <c r="H2084" t="s">
        <v>8244</v>
      </c>
      <c r="I2084" s="9">
        <v>1322106796</v>
      </c>
      <c r="J2084" s="9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60"/>
        <v>110.73</v>
      </c>
      <c r="P2084" s="17">
        <f t="shared" si="161"/>
        <v>43.71</v>
      </c>
      <c r="Q2084" s="13" t="s">
        <v>8322</v>
      </c>
      <c r="R2084" t="s">
        <v>8326</v>
      </c>
      <c r="S2084" s="18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11" t="s">
        <v>2083</v>
      </c>
      <c r="C2085" s="3" t="s">
        <v>6192</v>
      </c>
      <c r="D2085" s="5">
        <v>750</v>
      </c>
      <c r="E2085" s="7">
        <v>850</v>
      </c>
      <c r="F2085" t="s">
        <v>8217</v>
      </c>
      <c r="G2085" t="s">
        <v>8222</v>
      </c>
      <c r="H2085" t="s">
        <v>8244</v>
      </c>
      <c r="I2085" s="9">
        <v>1338830395</v>
      </c>
      <c r="J2085" s="9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60"/>
        <v>113.33</v>
      </c>
      <c r="P2085" s="17">
        <f t="shared" si="161"/>
        <v>34</v>
      </c>
      <c r="Q2085" s="13" t="s">
        <v>8322</v>
      </c>
      <c r="R2085" t="s">
        <v>8326</v>
      </c>
      <c r="S2085" s="18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11" t="s">
        <v>2084</v>
      </c>
      <c r="C2086" s="3" t="s">
        <v>6193</v>
      </c>
      <c r="D2086" s="5">
        <v>3000</v>
      </c>
      <c r="E2086" s="7">
        <v>3250</v>
      </c>
      <c r="F2086" t="s">
        <v>8217</v>
      </c>
      <c r="G2086" t="s">
        <v>8222</v>
      </c>
      <c r="H2086" t="s">
        <v>8244</v>
      </c>
      <c r="I2086" s="9">
        <v>1399186740</v>
      </c>
      <c r="J2086" s="9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60"/>
        <v>108.33</v>
      </c>
      <c r="P2086" s="17">
        <f t="shared" si="161"/>
        <v>70.650000000000006</v>
      </c>
      <c r="Q2086" s="13" t="s">
        <v>8322</v>
      </c>
      <c r="R2086" t="s">
        <v>8326</v>
      </c>
      <c r="S2086" s="18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11" t="s">
        <v>2085</v>
      </c>
      <c r="C2087" s="3" t="s">
        <v>6194</v>
      </c>
      <c r="D2087" s="5">
        <v>6000</v>
      </c>
      <c r="E2087" s="7">
        <v>7412</v>
      </c>
      <c r="F2087" t="s">
        <v>8217</v>
      </c>
      <c r="G2087" t="s">
        <v>8222</v>
      </c>
      <c r="H2087" t="s">
        <v>8244</v>
      </c>
      <c r="I2087" s="9">
        <v>1342382587</v>
      </c>
      <c r="J2087" s="9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60"/>
        <v>123.53</v>
      </c>
      <c r="P2087" s="17">
        <f t="shared" si="161"/>
        <v>89.3</v>
      </c>
      <c r="Q2087" s="13" t="s">
        <v>8322</v>
      </c>
      <c r="R2087" t="s">
        <v>8326</v>
      </c>
      <c r="S2087" s="18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11" t="s">
        <v>2086</v>
      </c>
      <c r="C2088" s="3" t="s">
        <v>6195</v>
      </c>
      <c r="D2088" s="5">
        <v>4000</v>
      </c>
      <c r="E2088" s="7">
        <v>4028</v>
      </c>
      <c r="F2088" t="s">
        <v>8217</v>
      </c>
      <c r="G2088" t="s">
        <v>8222</v>
      </c>
      <c r="H2088" t="s">
        <v>8244</v>
      </c>
      <c r="I2088" s="9">
        <v>1323838740</v>
      </c>
      <c r="J2088" s="9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60"/>
        <v>100.7</v>
      </c>
      <c r="P2088" s="17">
        <f t="shared" si="161"/>
        <v>115.09</v>
      </c>
      <c r="Q2088" s="13" t="s">
        <v>8322</v>
      </c>
      <c r="R2088" t="s">
        <v>8326</v>
      </c>
      <c r="S2088" s="18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11" t="s">
        <v>2087</v>
      </c>
      <c r="C2089" s="3" t="s">
        <v>6196</v>
      </c>
      <c r="D2089" s="5">
        <v>1500</v>
      </c>
      <c r="E2089" s="7">
        <v>1553</v>
      </c>
      <c r="F2089" t="s">
        <v>8217</v>
      </c>
      <c r="G2089" t="s">
        <v>8222</v>
      </c>
      <c r="H2089" t="s">
        <v>8244</v>
      </c>
      <c r="I2089" s="9">
        <v>1315457658</v>
      </c>
      <c r="J2089" s="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60"/>
        <v>103.53</v>
      </c>
      <c r="P2089" s="17">
        <f t="shared" si="161"/>
        <v>62.12</v>
      </c>
      <c r="Q2089" s="13" t="s">
        <v>8322</v>
      </c>
      <c r="R2089" t="s">
        <v>8326</v>
      </c>
      <c r="S2089" s="18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11" t="s">
        <v>2088</v>
      </c>
      <c r="C2090" s="3" t="s">
        <v>6197</v>
      </c>
      <c r="D2090" s="5">
        <v>3000</v>
      </c>
      <c r="E2090" s="7">
        <v>3465.32</v>
      </c>
      <c r="F2090" t="s">
        <v>8217</v>
      </c>
      <c r="G2090" t="s">
        <v>8222</v>
      </c>
      <c r="H2090" t="s">
        <v>8244</v>
      </c>
      <c r="I2090" s="9">
        <v>1284177540</v>
      </c>
      <c r="J2090" s="9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60"/>
        <v>115.51</v>
      </c>
      <c r="P2090" s="17">
        <f t="shared" si="161"/>
        <v>46.2</v>
      </c>
      <c r="Q2090" s="13" t="s">
        <v>8322</v>
      </c>
      <c r="R2090" t="s">
        <v>8326</v>
      </c>
      <c r="S2090" s="18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11" t="s">
        <v>2089</v>
      </c>
      <c r="C2091" s="3" t="s">
        <v>6198</v>
      </c>
      <c r="D2091" s="5">
        <v>2500</v>
      </c>
      <c r="E2091" s="7">
        <v>3010.01</v>
      </c>
      <c r="F2091" t="s">
        <v>8217</v>
      </c>
      <c r="G2091" t="s">
        <v>8222</v>
      </c>
      <c r="H2091" t="s">
        <v>8244</v>
      </c>
      <c r="I2091" s="9">
        <v>1375408194</v>
      </c>
      <c r="J2091" s="9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60"/>
        <v>120.4</v>
      </c>
      <c r="P2091" s="17">
        <f t="shared" si="161"/>
        <v>48.55</v>
      </c>
      <c r="Q2091" s="13" t="s">
        <v>8322</v>
      </c>
      <c r="R2091" t="s">
        <v>8326</v>
      </c>
      <c r="S2091" s="18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11" t="s">
        <v>2090</v>
      </c>
      <c r="C2092" s="3" t="s">
        <v>6199</v>
      </c>
      <c r="D2092" s="5">
        <v>8000</v>
      </c>
      <c r="E2092" s="7">
        <v>9203.23</v>
      </c>
      <c r="F2092" t="s">
        <v>8217</v>
      </c>
      <c r="G2092" t="s">
        <v>8222</v>
      </c>
      <c r="H2092" t="s">
        <v>8244</v>
      </c>
      <c r="I2092" s="9">
        <v>1361696955</v>
      </c>
      <c r="J2092" s="9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60"/>
        <v>115.04</v>
      </c>
      <c r="P2092" s="17">
        <f t="shared" si="161"/>
        <v>57.52</v>
      </c>
      <c r="Q2092" s="13" t="s">
        <v>8322</v>
      </c>
      <c r="R2092" t="s">
        <v>8326</v>
      </c>
      <c r="S2092" s="18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11" t="s">
        <v>2091</v>
      </c>
      <c r="C2093" s="3" t="s">
        <v>6200</v>
      </c>
      <c r="D2093" s="5">
        <v>18000</v>
      </c>
      <c r="E2093" s="7">
        <v>21684.2</v>
      </c>
      <c r="F2093" t="s">
        <v>8217</v>
      </c>
      <c r="G2093" t="s">
        <v>8222</v>
      </c>
      <c r="H2093" t="s">
        <v>8244</v>
      </c>
      <c r="I2093" s="9">
        <v>1299009600</v>
      </c>
      <c r="J2093" s="9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60"/>
        <v>120.47</v>
      </c>
      <c r="P2093" s="17">
        <f t="shared" si="161"/>
        <v>88.15</v>
      </c>
      <c r="Q2093" s="13" t="s">
        <v>8322</v>
      </c>
      <c r="R2093" t="s">
        <v>8326</v>
      </c>
      <c r="S2093" s="18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11" t="s">
        <v>2092</v>
      </c>
      <c r="C2094" s="3" t="s">
        <v>6201</v>
      </c>
      <c r="D2094" s="5">
        <v>6000</v>
      </c>
      <c r="E2094" s="7">
        <v>6077</v>
      </c>
      <c r="F2094" t="s">
        <v>8217</v>
      </c>
      <c r="G2094" t="s">
        <v>8222</v>
      </c>
      <c r="H2094" t="s">
        <v>8244</v>
      </c>
      <c r="I2094" s="9">
        <v>1318006732</v>
      </c>
      <c r="J2094" s="9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60"/>
        <v>101.28</v>
      </c>
      <c r="P2094" s="17">
        <f t="shared" si="161"/>
        <v>110.49</v>
      </c>
      <c r="Q2094" s="13" t="s">
        <v>8322</v>
      </c>
      <c r="R2094" t="s">
        <v>8326</v>
      </c>
      <c r="S2094" s="18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11" t="s">
        <v>2093</v>
      </c>
      <c r="C2095" s="3" t="s">
        <v>6202</v>
      </c>
      <c r="D2095" s="5">
        <v>1500</v>
      </c>
      <c r="E2095" s="7">
        <v>1537</v>
      </c>
      <c r="F2095" t="s">
        <v>8217</v>
      </c>
      <c r="G2095" t="s">
        <v>8222</v>
      </c>
      <c r="H2095" t="s">
        <v>8244</v>
      </c>
      <c r="I2095" s="9">
        <v>1356211832</v>
      </c>
      <c r="J2095" s="9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60"/>
        <v>102.47</v>
      </c>
      <c r="P2095" s="17">
        <f t="shared" si="161"/>
        <v>66.83</v>
      </c>
      <c r="Q2095" s="13" t="s">
        <v>8322</v>
      </c>
      <c r="R2095" t="s">
        <v>8326</v>
      </c>
      <c r="S2095" s="18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11" t="s">
        <v>2094</v>
      </c>
      <c r="C2096" s="3" t="s">
        <v>6203</v>
      </c>
      <c r="D2096" s="5">
        <v>3500</v>
      </c>
      <c r="E2096" s="7">
        <v>4219</v>
      </c>
      <c r="F2096" t="s">
        <v>8217</v>
      </c>
      <c r="G2096" t="s">
        <v>8222</v>
      </c>
      <c r="H2096" t="s">
        <v>8244</v>
      </c>
      <c r="I2096" s="9">
        <v>1330916400</v>
      </c>
      <c r="J2096" s="9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60"/>
        <v>120.54</v>
      </c>
      <c r="P2096" s="17">
        <f t="shared" si="161"/>
        <v>58.6</v>
      </c>
      <c r="Q2096" s="13" t="s">
        <v>8322</v>
      </c>
      <c r="R2096" t="s">
        <v>8326</v>
      </c>
      <c r="S2096" s="18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11" t="s">
        <v>2095</v>
      </c>
      <c r="C2097" s="3" t="s">
        <v>6204</v>
      </c>
      <c r="D2097" s="5">
        <v>2500</v>
      </c>
      <c r="E2097" s="7">
        <v>2500</v>
      </c>
      <c r="F2097" t="s">
        <v>8217</v>
      </c>
      <c r="G2097" t="s">
        <v>8222</v>
      </c>
      <c r="H2097" t="s">
        <v>8244</v>
      </c>
      <c r="I2097" s="9">
        <v>1317576973</v>
      </c>
      <c r="J2097" s="9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60"/>
        <v>100</v>
      </c>
      <c r="P2097" s="17">
        <f t="shared" si="161"/>
        <v>113.64</v>
      </c>
      <c r="Q2097" s="13" t="s">
        <v>8322</v>
      </c>
      <c r="R2097" t="s">
        <v>8326</v>
      </c>
      <c r="S2097" s="18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11" t="s">
        <v>2096</v>
      </c>
      <c r="C2098" s="3" t="s">
        <v>6205</v>
      </c>
      <c r="D2098" s="5">
        <v>600</v>
      </c>
      <c r="E2098" s="7">
        <v>610</v>
      </c>
      <c r="F2098" t="s">
        <v>8217</v>
      </c>
      <c r="G2098" t="s">
        <v>8222</v>
      </c>
      <c r="H2098" t="s">
        <v>8244</v>
      </c>
      <c r="I2098" s="9">
        <v>1351223940</v>
      </c>
      <c r="J2098" s="9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60"/>
        <v>101.67</v>
      </c>
      <c r="P2098" s="17">
        <f t="shared" si="161"/>
        <v>43.57</v>
      </c>
      <c r="Q2098" s="13" t="s">
        <v>8322</v>
      </c>
      <c r="R2098" t="s">
        <v>8326</v>
      </c>
      <c r="S2098" s="18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11" t="s">
        <v>2097</v>
      </c>
      <c r="C2099" s="3" t="s">
        <v>6206</v>
      </c>
      <c r="D2099" s="5">
        <v>3000</v>
      </c>
      <c r="E2099" s="7">
        <v>3000</v>
      </c>
      <c r="F2099" t="s">
        <v>8217</v>
      </c>
      <c r="G2099" t="s">
        <v>8222</v>
      </c>
      <c r="H2099" t="s">
        <v>8244</v>
      </c>
      <c r="I2099" s="9">
        <v>1322751735</v>
      </c>
      <c r="J2099" s="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60"/>
        <v>100</v>
      </c>
      <c r="P2099" s="17">
        <f t="shared" si="161"/>
        <v>78.95</v>
      </c>
      <c r="Q2099" s="13" t="s">
        <v>8322</v>
      </c>
      <c r="R2099" t="s">
        <v>8326</v>
      </c>
      <c r="S2099" s="18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11" t="s">
        <v>2098</v>
      </c>
      <c r="C2100" s="3" t="s">
        <v>6207</v>
      </c>
      <c r="D2100" s="5">
        <v>6000</v>
      </c>
      <c r="E2100" s="7">
        <v>6020</v>
      </c>
      <c r="F2100" t="s">
        <v>8217</v>
      </c>
      <c r="G2100" t="s">
        <v>8222</v>
      </c>
      <c r="H2100" t="s">
        <v>8244</v>
      </c>
      <c r="I2100" s="9">
        <v>1331174635</v>
      </c>
      <c r="J2100" s="9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60"/>
        <v>100.33</v>
      </c>
      <c r="P2100" s="17">
        <f t="shared" si="161"/>
        <v>188.13</v>
      </c>
      <c r="Q2100" s="13" t="s">
        <v>8322</v>
      </c>
      <c r="R2100" t="s">
        <v>8326</v>
      </c>
      <c r="S2100" s="18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11" t="s">
        <v>2099</v>
      </c>
      <c r="C2101" s="3" t="s">
        <v>6208</v>
      </c>
      <c r="D2101" s="5">
        <v>3000</v>
      </c>
      <c r="E2101" s="7">
        <v>3971</v>
      </c>
      <c r="F2101" t="s">
        <v>8217</v>
      </c>
      <c r="G2101" t="s">
        <v>8222</v>
      </c>
      <c r="H2101" t="s">
        <v>8244</v>
      </c>
      <c r="I2101" s="9">
        <v>1435808400</v>
      </c>
      <c r="J2101" s="9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60"/>
        <v>132.37</v>
      </c>
      <c r="P2101" s="17">
        <f t="shared" si="161"/>
        <v>63.03</v>
      </c>
      <c r="Q2101" s="13" t="s">
        <v>8322</v>
      </c>
      <c r="R2101" t="s">
        <v>8326</v>
      </c>
      <c r="S2101" s="18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11" t="s">
        <v>2100</v>
      </c>
      <c r="C2102" s="3" t="s">
        <v>6209</v>
      </c>
      <c r="D2102" s="5">
        <v>600</v>
      </c>
      <c r="E2102" s="7">
        <v>820</v>
      </c>
      <c r="F2102" t="s">
        <v>8217</v>
      </c>
      <c r="G2102" t="s">
        <v>8222</v>
      </c>
      <c r="H2102" t="s">
        <v>8244</v>
      </c>
      <c r="I2102" s="9">
        <v>1341028740</v>
      </c>
      <c r="J2102" s="9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60"/>
        <v>136.66999999999999</v>
      </c>
      <c r="P2102" s="17">
        <f t="shared" si="161"/>
        <v>30.37</v>
      </c>
      <c r="Q2102" s="13" t="s">
        <v>8322</v>
      </c>
      <c r="R2102" t="s">
        <v>8326</v>
      </c>
      <c r="S2102" s="18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11" t="s">
        <v>2101</v>
      </c>
      <c r="C2103" s="3" t="s">
        <v>6210</v>
      </c>
      <c r="D2103" s="5">
        <v>2000</v>
      </c>
      <c r="E2103" s="7">
        <v>2265</v>
      </c>
      <c r="F2103" t="s">
        <v>8217</v>
      </c>
      <c r="G2103" t="s">
        <v>8222</v>
      </c>
      <c r="H2103" t="s">
        <v>8244</v>
      </c>
      <c r="I2103" s="9">
        <v>1329104114</v>
      </c>
      <c r="J2103" s="9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60"/>
        <v>113.25</v>
      </c>
      <c r="P2103" s="17">
        <f t="shared" si="161"/>
        <v>51.48</v>
      </c>
      <c r="Q2103" s="13" t="s">
        <v>8322</v>
      </c>
      <c r="R2103" t="s">
        <v>8326</v>
      </c>
      <c r="S2103" s="18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11" t="s">
        <v>2102</v>
      </c>
      <c r="C2104" s="3" t="s">
        <v>6211</v>
      </c>
      <c r="D2104" s="5">
        <v>1000</v>
      </c>
      <c r="E2104" s="7">
        <v>1360</v>
      </c>
      <c r="F2104" t="s">
        <v>8217</v>
      </c>
      <c r="G2104" t="s">
        <v>8222</v>
      </c>
      <c r="H2104" t="s">
        <v>8244</v>
      </c>
      <c r="I2104" s="9">
        <v>1304628648</v>
      </c>
      <c r="J2104" s="9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60"/>
        <v>136</v>
      </c>
      <c r="P2104" s="17">
        <f t="shared" si="161"/>
        <v>35.79</v>
      </c>
      <c r="Q2104" s="13" t="s">
        <v>8322</v>
      </c>
      <c r="R2104" t="s">
        <v>8326</v>
      </c>
      <c r="S2104" s="18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11" t="s">
        <v>2103</v>
      </c>
      <c r="C2105" s="3" t="s">
        <v>6212</v>
      </c>
      <c r="D2105" s="5">
        <v>7777</v>
      </c>
      <c r="E2105" s="7">
        <v>11364</v>
      </c>
      <c r="F2105" t="s">
        <v>8217</v>
      </c>
      <c r="G2105" t="s">
        <v>8222</v>
      </c>
      <c r="H2105" t="s">
        <v>8244</v>
      </c>
      <c r="I2105" s="9">
        <v>1352488027</v>
      </c>
      <c r="J2105" s="9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60"/>
        <v>146.12</v>
      </c>
      <c r="P2105" s="17">
        <f t="shared" si="161"/>
        <v>98.82</v>
      </c>
      <c r="Q2105" s="13" t="s">
        <v>8322</v>
      </c>
      <c r="R2105" t="s">
        <v>8326</v>
      </c>
      <c r="S2105" s="18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11" t="s">
        <v>2104</v>
      </c>
      <c r="C2106" s="3" t="s">
        <v>6213</v>
      </c>
      <c r="D2106" s="5">
        <v>800</v>
      </c>
      <c r="E2106" s="7">
        <v>1036</v>
      </c>
      <c r="F2106" t="s">
        <v>8217</v>
      </c>
      <c r="G2106" t="s">
        <v>8222</v>
      </c>
      <c r="H2106" t="s">
        <v>8244</v>
      </c>
      <c r="I2106" s="9">
        <v>1369958400</v>
      </c>
      <c r="J2106" s="9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60"/>
        <v>129.5</v>
      </c>
      <c r="P2106" s="17">
        <f t="shared" si="161"/>
        <v>28</v>
      </c>
      <c r="Q2106" s="13" t="s">
        <v>8322</v>
      </c>
      <c r="R2106" t="s">
        <v>8326</v>
      </c>
      <c r="S2106" s="18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11" t="s">
        <v>2105</v>
      </c>
      <c r="C2107" s="3" t="s">
        <v>6214</v>
      </c>
      <c r="D2107" s="5">
        <v>2000</v>
      </c>
      <c r="E2107" s="7">
        <v>5080</v>
      </c>
      <c r="F2107" t="s">
        <v>8217</v>
      </c>
      <c r="G2107" t="s">
        <v>8222</v>
      </c>
      <c r="H2107" t="s">
        <v>8244</v>
      </c>
      <c r="I2107" s="9">
        <v>1416542400</v>
      </c>
      <c r="J2107" s="9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60"/>
        <v>254</v>
      </c>
      <c r="P2107" s="17">
        <f t="shared" si="161"/>
        <v>51.31</v>
      </c>
      <c r="Q2107" s="13" t="s">
        <v>8322</v>
      </c>
      <c r="R2107" t="s">
        <v>8326</v>
      </c>
      <c r="S2107" s="18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11" t="s">
        <v>2106</v>
      </c>
      <c r="C2108" s="3" t="s">
        <v>6215</v>
      </c>
      <c r="D2108" s="5">
        <v>2200</v>
      </c>
      <c r="E2108" s="7">
        <v>2355</v>
      </c>
      <c r="F2108" t="s">
        <v>8217</v>
      </c>
      <c r="G2108" t="s">
        <v>8222</v>
      </c>
      <c r="H2108" t="s">
        <v>8244</v>
      </c>
      <c r="I2108" s="9">
        <v>1359176974</v>
      </c>
      <c r="J2108" s="9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60"/>
        <v>107.05</v>
      </c>
      <c r="P2108" s="17">
        <f t="shared" si="161"/>
        <v>53.52</v>
      </c>
      <c r="Q2108" s="13" t="s">
        <v>8322</v>
      </c>
      <c r="R2108" t="s">
        <v>8326</v>
      </c>
      <c r="S2108" s="18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11" t="s">
        <v>2107</v>
      </c>
      <c r="C2109" s="3" t="s">
        <v>6216</v>
      </c>
      <c r="D2109" s="5">
        <v>2000</v>
      </c>
      <c r="E2109" s="7">
        <v>2154.66</v>
      </c>
      <c r="F2109" t="s">
        <v>8217</v>
      </c>
      <c r="G2109" t="s">
        <v>8222</v>
      </c>
      <c r="H2109" t="s">
        <v>8244</v>
      </c>
      <c r="I2109" s="9">
        <v>1415815393</v>
      </c>
      <c r="J2109" s="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60"/>
        <v>107.73</v>
      </c>
      <c r="P2109" s="17">
        <f t="shared" si="161"/>
        <v>37.15</v>
      </c>
      <c r="Q2109" s="13" t="s">
        <v>8322</v>
      </c>
      <c r="R2109" t="s">
        <v>8326</v>
      </c>
      <c r="S2109" s="18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11" t="s">
        <v>2108</v>
      </c>
      <c r="C2110" s="3" t="s">
        <v>6217</v>
      </c>
      <c r="D2110" s="5">
        <v>16000</v>
      </c>
      <c r="E2110" s="7">
        <v>17170</v>
      </c>
      <c r="F2110" t="s">
        <v>8217</v>
      </c>
      <c r="G2110" t="s">
        <v>8222</v>
      </c>
      <c r="H2110" t="s">
        <v>8244</v>
      </c>
      <c r="I2110" s="9">
        <v>1347249300</v>
      </c>
      <c r="J2110" s="9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60"/>
        <v>107.31</v>
      </c>
      <c r="P2110" s="17">
        <f t="shared" si="161"/>
        <v>89.9</v>
      </c>
      <c r="Q2110" s="13" t="s">
        <v>8322</v>
      </c>
      <c r="R2110" t="s">
        <v>8326</v>
      </c>
      <c r="S2110" s="18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11" t="s">
        <v>2109</v>
      </c>
      <c r="C2111" s="3" t="s">
        <v>6218</v>
      </c>
      <c r="D2111" s="5">
        <v>4000</v>
      </c>
      <c r="E2111" s="7">
        <v>4261</v>
      </c>
      <c r="F2111" t="s">
        <v>8217</v>
      </c>
      <c r="G2111" t="s">
        <v>8222</v>
      </c>
      <c r="H2111" t="s">
        <v>8244</v>
      </c>
      <c r="I2111" s="9">
        <v>1436115617</v>
      </c>
      <c r="J2111" s="9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60"/>
        <v>106.53</v>
      </c>
      <c r="P2111" s="17">
        <f t="shared" si="161"/>
        <v>106.53</v>
      </c>
      <c r="Q2111" s="13" t="s">
        <v>8322</v>
      </c>
      <c r="R2111" t="s">
        <v>8326</v>
      </c>
      <c r="S2111" s="18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11" t="s">
        <v>2110</v>
      </c>
      <c r="C2112" s="3" t="s">
        <v>6219</v>
      </c>
      <c r="D2112" s="5">
        <v>2000</v>
      </c>
      <c r="E2112" s="7">
        <v>2007</v>
      </c>
      <c r="F2112" t="s">
        <v>8217</v>
      </c>
      <c r="G2112" t="s">
        <v>8222</v>
      </c>
      <c r="H2112" t="s">
        <v>8244</v>
      </c>
      <c r="I2112" s="9">
        <v>1401253140</v>
      </c>
      <c r="J2112" s="9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60"/>
        <v>100.35</v>
      </c>
      <c r="P2112" s="17">
        <f t="shared" si="161"/>
        <v>52.82</v>
      </c>
      <c r="Q2112" s="13" t="s">
        <v>8322</v>
      </c>
      <c r="R2112" t="s">
        <v>8326</v>
      </c>
      <c r="S2112" s="18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11" t="s">
        <v>2111</v>
      </c>
      <c r="C2113" s="3" t="s">
        <v>6220</v>
      </c>
      <c r="D2113" s="5">
        <v>2000</v>
      </c>
      <c r="E2113" s="7">
        <v>2130</v>
      </c>
      <c r="F2113" t="s">
        <v>8217</v>
      </c>
      <c r="G2113" t="s">
        <v>8222</v>
      </c>
      <c r="H2113" t="s">
        <v>8244</v>
      </c>
      <c r="I2113" s="9">
        <v>1313370000</v>
      </c>
      <c r="J2113" s="9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60"/>
        <v>106.5</v>
      </c>
      <c r="P2113" s="17">
        <f t="shared" si="161"/>
        <v>54.62</v>
      </c>
      <c r="Q2113" s="13" t="s">
        <v>8322</v>
      </c>
      <c r="R2113" t="s">
        <v>8326</v>
      </c>
      <c r="S2113" s="18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11" t="s">
        <v>2112</v>
      </c>
      <c r="C2114" s="3" t="s">
        <v>6221</v>
      </c>
      <c r="D2114" s="5">
        <v>300</v>
      </c>
      <c r="E2114" s="7">
        <v>300</v>
      </c>
      <c r="F2114" t="s">
        <v>8217</v>
      </c>
      <c r="G2114" t="s">
        <v>8222</v>
      </c>
      <c r="H2114" t="s">
        <v>8244</v>
      </c>
      <c r="I2114" s="9">
        <v>1366064193</v>
      </c>
      <c r="J2114" s="9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si="160"/>
        <v>100</v>
      </c>
      <c r="P2114" s="17">
        <f t="shared" si="161"/>
        <v>27.27</v>
      </c>
      <c r="Q2114" s="13" t="s">
        <v>8322</v>
      </c>
      <c r="R2114" t="s">
        <v>8326</v>
      </c>
      <c r="S2114" s="18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11" t="s">
        <v>2113</v>
      </c>
      <c r="C2115" s="3" t="s">
        <v>6222</v>
      </c>
      <c r="D2115" s="5">
        <v>7000</v>
      </c>
      <c r="E2115" s="7">
        <v>7340</v>
      </c>
      <c r="F2115" t="s">
        <v>8217</v>
      </c>
      <c r="G2115" t="s">
        <v>8222</v>
      </c>
      <c r="H2115" t="s">
        <v>8244</v>
      </c>
      <c r="I2115" s="9">
        <v>1411505176</v>
      </c>
      <c r="J2115" s="9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ref="O2115:O2178" si="165">IFERROR(ROUND(E2115/D2115*100,2),0)</f>
        <v>104.86</v>
      </c>
      <c r="P2115" s="17">
        <f t="shared" ref="P2115:P2178" si="166">IFERROR(ROUND(E2115/L2115,2),"N/A")</f>
        <v>68.599999999999994</v>
      </c>
      <c r="Q2115" s="13" t="s">
        <v>8322</v>
      </c>
      <c r="R2115" t="s">
        <v>8326</v>
      </c>
      <c r="S2115" s="18">
        <f t="shared" ref="S2115:S2178" si="167">(((J2115/60)/60)/24)+DATE(1970,1,1)</f>
        <v>41870.86546296296</v>
      </c>
      <c r="T2115" s="1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11" t="s">
        <v>2114</v>
      </c>
      <c r="C2116" s="3" t="s">
        <v>6223</v>
      </c>
      <c r="D2116" s="5">
        <v>5000</v>
      </c>
      <c r="E2116" s="7">
        <v>5235</v>
      </c>
      <c r="F2116" t="s">
        <v>8217</v>
      </c>
      <c r="G2116" t="s">
        <v>8222</v>
      </c>
      <c r="H2116" t="s">
        <v>8244</v>
      </c>
      <c r="I2116" s="9">
        <v>1291870740</v>
      </c>
      <c r="J2116" s="9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65"/>
        <v>104.7</v>
      </c>
      <c r="P2116" s="17">
        <f t="shared" si="166"/>
        <v>35.61</v>
      </c>
      <c r="Q2116" s="13" t="s">
        <v>8322</v>
      </c>
      <c r="R2116" t="s">
        <v>8326</v>
      </c>
      <c r="S2116" s="18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11" t="s">
        <v>2115</v>
      </c>
      <c r="C2117" s="3" t="s">
        <v>6224</v>
      </c>
      <c r="D2117" s="5">
        <v>1500</v>
      </c>
      <c r="E2117" s="7">
        <v>3385</v>
      </c>
      <c r="F2117" t="s">
        <v>8217</v>
      </c>
      <c r="G2117" t="s">
        <v>8222</v>
      </c>
      <c r="H2117" t="s">
        <v>8244</v>
      </c>
      <c r="I2117" s="9">
        <v>1298167001</v>
      </c>
      <c r="J2117" s="9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65"/>
        <v>225.67</v>
      </c>
      <c r="P2117" s="17">
        <f t="shared" si="166"/>
        <v>94.03</v>
      </c>
      <c r="Q2117" s="13" t="s">
        <v>8322</v>
      </c>
      <c r="R2117" t="s">
        <v>8326</v>
      </c>
      <c r="S2117" s="18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11" t="s">
        <v>2116</v>
      </c>
      <c r="C2118" s="3" t="s">
        <v>6225</v>
      </c>
      <c r="D2118" s="5">
        <v>48000</v>
      </c>
      <c r="E2118" s="7">
        <v>48434</v>
      </c>
      <c r="F2118" t="s">
        <v>8217</v>
      </c>
      <c r="G2118" t="s">
        <v>8222</v>
      </c>
      <c r="H2118" t="s">
        <v>8244</v>
      </c>
      <c r="I2118" s="9">
        <v>1349203203</v>
      </c>
      <c r="J2118" s="9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65"/>
        <v>100.9</v>
      </c>
      <c r="P2118" s="17">
        <f t="shared" si="166"/>
        <v>526.46</v>
      </c>
      <c r="Q2118" s="13" t="s">
        <v>8322</v>
      </c>
      <c r="R2118" t="s">
        <v>8326</v>
      </c>
      <c r="S2118" s="18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11" t="s">
        <v>2117</v>
      </c>
      <c r="C2119" s="3" t="s">
        <v>6226</v>
      </c>
      <c r="D2119" s="5">
        <v>1200</v>
      </c>
      <c r="E2119" s="7">
        <v>1773</v>
      </c>
      <c r="F2119" t="s">
        <v>8217</v>
      </c>
      <c r="G2119" t="s">
        <v>8222</v>
      </c>
      <c r="H2119" t="s">
        <v>8244</v>
      </c>
      <c r="I2119" s="9">
        <v>1445921940</v>
      </c>
      <c r="J2119" s="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65"/>
        <v>147.75</v>
      </c>
      <c r="P2119" s="17">
        <f t="shared" si="166"/>
        <v>50.66</v>
      </c>
      <c r="Q2119" s="13" t="s">
        <v>8322</v>
      </c>
      <c r="R2119" t="s">
        <v>8326</v>
      </c>
      <c r="S2119" s="18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11" t="s">
        <v>2118</v>
      </c>
      <c r="C2120" s="3" t="s">
        <v>6227</v>
      </c>
      <c r="D2120" s="5">
        <v>1000</v>
      </c>
      <c r="E2120" s="7">
        <v>1346.11</v>
      </c>
      <c r="F2120" t="s">
        <v>8217</v>
      </c>
      <c r="G2120" t="s">
        <v>8222</v>
      </c>
      <c r="H2120" t="s">
        <v>8244</v>
      </c>
      <c r="I2120" s="9">
        <v>1311538136</v>
      </c>
      <c r="J2120" s="9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65"/>
        <v>134.61000000000001</v>
      </c>
      <c r="P2120" s="17">
        <f t="shared" si="166"/>
        <v>79.180000000000007</v>
      </c>
      <c r="Q2120" s="13" t="s">
        <v>8322</v>
      </c>
      <c r="R2120" t="s">
        <v>8326</v>
      </c>
      <c r="S2120" s="18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11" t="s">
        <v>2119</v>
      </c>
      <c r="C2121" s="3" t="s">
        <v>6228</v>
      </c>
      <c r="D2121" s="5">
        <v>2000</v>
      </c>
      <c r="E2121" s="7">
        <v>2015</v>
      </c>
      <c r="F2121" t="s">
        <v>8217</v>
      </c>
      <c r="G2121" t="s">
        <v>8222</v>
      </c>
      <c r="H2121" t="s">
        <v>8244</v>
      </c>
      <c r="I2121" s="9">
        <v>1345086445</v>
      </c>
      <c r="J2121" s="9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65"/>
        <v>100.75</v>
      </c>
      <c r="P2121" s="17">
        <f t="shared" si="166"/>
        <v>91.59</v>
      </c>
      <c r="Q2121" s="13" t="s">
        <v>8322</v>
      </c>
      <c r="R2121" t="s">
        <v>8326</v>
      </c>
      <c r="S2121" s="18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11" t="s">
        <v>2120</v>
      </c>
      <c r="C2122" s="3" t="s">
        <v>6229</v>
      </c>
      <c r="D2122" s="5">
        <v>8000</v>
      </c>
      <c r="E2122" s="7">
        <v>8070.43</v>
      </c>
      <c r="F2122" t="s">
        <v>8217</v>
      </c>
      <c r="G2122" t="s">
        <v>8222</v>
      </c>
      <c r="H2122" t="s">
        <v>8244</v>
      </c>
      <c r="I2122" s="9">
        <v>1388617736</v>
      </c>
      <c r="J2122" s="9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65"/>
        <v>100.88</v>
      </c>
      <c r="P2122" s="17">
        <f t="shared" si="166"/>
        <v>116.96</v>
      </c>
      <c r="Q2122" s="13" t="s">
        <v>8322</v>
      </c>
      <c r="R2122" t="s">
        <v>8326</v>
      </c>
      <c r="S2122" s="18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11" t="s">
        <v>2121</v>
      </c>
      <c r="C2123" s="3" t="s">
        <v>6230</v>
      </c>
      <c r="D2123" s="5">
        <v>50000</v>
      </c>
      <c r="E2123" s="7">
        <v>284</v>
      </c>
      <c r="F2123" t="s">
        <v>8219</v>
      </c>
      <c r="G2123" t="s">
        <v>8238</v>
      </c>
      <c r="H2123" t="s">
        <v>8255</v>
      </c>
      <c r="I2123" s="9">
        <v>1484156948</v>
      </c>
      <c r="J2123" s="9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65"/>
        <v>0.56999999999999995</v>
      </c>
      <c r="P2123" s="17">
        <f t="shared" si="166"/>
        <v>28.4</v>
      </c>
      <c r="Q2123" s="13" t="s">
        <v>8330</v>
      </c>
      <c r="R2123" t="s">
        <v>8331</v>
      </c>
      <c r="S2123" s="18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11" t="s">
        <v>2122</v>
      </c>
      <c r="C2124" s="3" t="s">
        <v>6231</v>
      </c>
      <c r="D2124" s="5">
        <v>80000</v>
      </c>
      <c r="E2124" s="7">
        <v>310</v>
      </c>
      <c r="F2124" t="s">
        <v>8219</v>
      </c>
      <c r="G2124" t="s">
        <v>8236</v>
      </c>
      <c r="H2124" t="s">
        <v>8254</v>
      </c>
      <c r="I2124" s="9">
        <v>1483773169</v>
      </c>
      <c r="J2124" s="9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65"/>
        <v>0.39</v>
      </c>
      <c r="P2124" s="17">
        <f t="shared" si="166"/>
        <v>103.33</v>
      </c>
      <c r="Q2124" s="13" t="s">
        <v>8330</v>
      </c>
      <c r="R2124" t="s">
        <v>8331</v>
      </c>
      <c r="S2124" s="18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11" t="s">
        <v>2123</v>
      </c>
      <c r="C2125" s="3" t="s">
        <v>6232</v>
      </c>
      <c r="D2125" s="5">
        <v>500</v>
      </c>
      <c r="E2125" s="7">
        <v>50</v>
      </c>
      <c r="F2125" t="s">
        <v>8219</v>
      </c>
      <c r="G2125" t="s">
        <v>8222</v>
      </c>
      <c r="H2125" t="s">
        <v>8244</v>
      </c>
      <c r="I2125" s="9">
        <v>1268636340</v>
      </c>
      <c r="J2125" s="9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65"/>
        <v>10</v>
      </c>
      <c r="P2125" s="17">
        <f t="shared" si="166"/>
        <v>10</v>
      </c>
      <c r="Q2125" s="13" t="s">
        <v>8330</v>
      </c>
      <c r="R2125" t="s">
        <v>8331</v>
      </c>
      <c r="S2125" s="18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11" t="s">
        <v>2124</v>
      </c>
      <c r="C2126" s="3" t="s">
        <v>6233</v>
      </c>
      <c r="D2126" s="5">
        <v>1100</v>
      </c>
      <c r="E2126" s="7">
        <v>115</v>
      </c>
      <c r="F2126" t="s">
        <v>8219</v>
      </c>
      <c r="G2126" t="s">
        <v>8222</v>
      </c>
      <c r="H2126" t="s">
        <v>8244</v>
      </c>
      <c r="I2126" s="9">
        <v>1291093200</v>
      </c>
      <c r="J2126" s="9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65"/>
        <v>10.45</v>
      </c>
      <c r="P2126" s="17">
        <f t="shared" si="166"/>
        <v>23</v>
      </c>
      <c r="Q2126" s="13" t="s">
        <v>8330</v>
      </c>
      <c r="R2126" t="s">
        <v>8331</v>
      </c>
      <c r="S2126" s="18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11" t="s">
        <v>2125</v>
      </c>
      <c r="C2127" s="3" t="s">
        <v>6234</v>
      </c>
      <c r="D2127" s="5">
        <v>60000</v>
      </c>
      <c r="E2127" s="7">
        <v>852</v>
      </c>
      <c r="F2127" t="s">
        <v>8219</v>
      </c>
      <c r="G2127" t="s">
        <v>8222</v>
      </c>
      <c r="H2127" t="s">
        <v>8244</v>
      </c>
      <c r="I2127" s="9">
        <v>1438734833</v>
      </c>
      <c r="J2127" s="9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65"/>
        <v>1.42</v>
      </c>
      <c r="P2127" s="17">
        <f t="shared" si="166"/>
        <v>31.56</v>
      </c>
      <c r="Q2127" s="13" t="s">
        <v>8330</v>
      </c>
      <c r="R2127" t="s">
        <v>8331</v>
      </c>
      <c r="S2127" s="18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11" t="s">
        <v>2126</v>
      </c>
      <c r="C2128" s="3" t="s">
        <v>6235</v>
      </c>
      <c r="D2128" s="5">
        <v>20000</v>
      </c>
      <c r="E2128" s="7">
        <v>10</v>
      </c>
      <c r="F2128" t="s">
        <v>8219</v>
      </c>
      <c r="G2128" t="s">
        <v>8222</v>
      </c>
      <c r="H2128" t="s">
        <v>8244</v>
      </c>
      <c r="I2128" s="9">
        <v>1418080887</v>
      </c>
      <c r="J2128" s="9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65"/>
        <v>0.05</v>
      </c>
      <c r="P2128" s="17">
        <f t="shared" si="166"/>
        <v>5</v>
      </c>
      <c r="Q2128" s="13" t="s">
        <v>8330</v>
      </c>
      <c r="R2128" t="s">
        <v>8331</v>
      </c>
      <c r="S2128" s="18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11" t="s">
        <v>2127</v>
      </c>
      <c r="C2129" s="3" t="s">
        <v>6236</v>
      </c>
      <c r="D2129" s="5">
        <v>28000</v>
      </c>
      <c r="E2129" s="7">
        <v>8076</v>
      </c>
      <c r="F2129" t="s">
        <v>8219</v>
      </c>
      <c r="G2129" t="s">
        <v>8223</v>
      </c>
      <c r="H2129" t="s">
        <v>8245</v>
      </c>
      <c r="I2129" s="9">
        <v>1426158463</v>
      </c>
      <c r="J2129" s="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65"/>
        <v>28.84</v>
      </c>
      <c r="P2129" s="17">
        <f t="shared" si="166"/>
        <v>34.22</v>
      </c>
      <c r="Q2129" s="13" t="s">
        <v>8330</v>
      </c>
      <c r="R2129" t="s">
        <v>8331</v>
      </c>
      <c r="S2129" s="18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11" t="s">
        <v>2128</v>
      </c>
      <c r="C2130" s="3" t="s">
        <v>6237</v>
      </c>
      <c r="D2130" s="5">
        <v>15000</v>
      </c>
      <c r="E2130" s="7">
        <v>25</v>
      </c>
      <c r="F2130" t="s">
        <v>8219</v>
      </c>
      <c r="G2130" t="s">
        <v>8227</v>
      </c>
      <c r="H2130" t="s">
        <v>8249</v>
      </c>
      <c r="I2130" s="9">
        <v>1411324369</v>
      </c>
      <c r="J2130" s="9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65"/>
        <v>0.17</v>
      </c>
      <c r="P2130" s="17">
        <f t="shared" si="166"/>
        <v>25</v>
      </c>
      <c r="Q2130" s="13" t="s">
        <v>8330</v>
      </c>
      <c r="R2130" t="s">
        <v>8331</v>
      </c>
      <c r="S2130" s="18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11" t="s">
        <v>2129</v>
      </c>
      <c r="C2131" s="3" t="s">
        <v>6238</v>
      </c>
      <c r="D2131" s="5">
        <v>2000</v>
      </c>
      <c r="E2131" s="7">
        <v>236</v>
      </c>
      <c r="F2131" t="s">
        <v>8219</v>
      </c>
      <c r="G2131" t="s">
        <v>8222</v>
      </c>
      <c r="H2131" t="s">
        <v>8244</v>
      </c>
      <c r="I2131" s="9">
        <v>1457570100</v>
      </c>
      <c r="J2131" s="9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65"/>
        <v>11.8</v>
      </c>
      <c r="P2131" s="17">
        <f t="shared" si="166"/>
        <v>19.670000000000002</v>
      </c>
      <c r="Q2131" s="13" t="s">
        <v>8330</v>
      </c>
      <c r="R2131" t="s">
        <v>8331</v>
      </c>
      <c r="S2131" s="18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11" t="s">
        <v>2130</v>
      </c>
      <c r="C2132" s="3" t="s">
        <v>6239</v>
      </c>
      <c r="D2132" s="5">
        <v>42000</v>
      </c>
      <c r="E2132" s="7">
        <v>85</v>
      </c>
      <c r="F2132" t="s">
        <v>8219</v>
      </c>
      <c r="G2132" t="s">
        <v>8222</v>
      </c>
      <c r="H2132" t="s">
        <v>8244</v>
      </c>
      <c r="I2132" s="9">
        <v>1408154663</v>
      </c>
      <c r="J2132" s="9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65"/>
        <v>0.2</v>
      </c>
      <c r="P2132" s="17">
        <f t="shared" si="166"/>
        <v>21.25</v>
      </c>
      <c r="Q2132" s="13" t="s">
        <v>8330</v>
      </c>
      <c r="R2132" t="s">
        <v>8331</v>
      </c>
      <c r="S2132" s="18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11" t="s">
        <v>2131</v>
      </c>
      <c r="C2133" s="3" t="s">
        <v>6240</v>
      </c>
      <c r="D2133" s="5">
        <v>500</v>
      </c>
      <c r="E2133" s="7">
        <v>25</v>
      </c>
      <c r="F2133" t="s">
        <v>8219</v>
      </c>
      <c r="G2133" t="s">
        <v>8222</v>
      </c>
      <c r="H2133" t="s">
        <v>8244</v>
      </c>
      <c r="I2133" s="9">
        <v>1436677091</v>
      </c>
      <c r="J2133" s="9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65"/>
        <v>5</v>
      </c>
      <c r="P2133" s="17">
        <f t="shared" si="166"/>
        <v>8.33</v>
      </c>
      <c r="Q2133" s="13" t="s">
        <v>8330</v>
      </c>
      <c r="R2133" t="s">
        <v>8331</v>
      </c>
      <c r="S2133" s="18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11" t="s">
        <v>2132</v>
      </c>
      <c r="C2134" s="3" t="s">
        <v>6241</v>
      </c>
      <c r="D2134" s="5">
        <v>100000</v>
      </c>
      <c r="E2134" s="7">
        <v>2112.9899999999998</v>
      </c>
      <c r="F2134" t="s">
        <v>8219</v>
      </c>
      <c r="G2134" t="s">
        <v>8222</v>
      </c>
      <c r="H2134" t="s">
        <v>8244</v>
      </c>
      <c r="I2134" s="9">
        <v>1391427692</v>
      </c>
      <c r="J2134" s="9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65"/>
        <v>2.11</v>
      </c>
      <c r="P2134" s="17">
        <f t="shared" si="166"/>
        <v>21.34</v>
      </c>
      <c r="Q2134" s="13" t="s">
        <v>8330</v>
      </c>
      <c r="R2134" t="s">
        <v>8331</v>
      </c>
      <c r="S2134" s="18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11" t="s">
        <v>2133</v>
      </c>
      <c r="C2135" s="3" t="s">
        <v>6242</v>
      </c>
      <c r="D2135" s="5">
        <v>1000</v>
      </c>
      <c r="E2135" s="7">
        <v>16</v>
      </c>
      <c r="F2135" t="s">
        <v>8219</v>
      </c>
      <c r="G2135" t="s">
        <v>8222</v>
      </c>
      <c r="H2135" t="s">
        <v>8244</v>
      </c>
      <c r="I2135" s="9">
        <v>1303628340</v>
      </c>
      <c r="J2135" s="9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65"/>
        <v>1.6</v>
      </c>
      <c r="P2135" s="17">
        <f t="shared" si="166"/>
        <v>5.33</v>
      </c>
      <c r="Q2135" s="13" t="s">
        <v>8330</v>
      </c>
      <c r="R2135" t="s">
        <v>8331</v>
      </c>
      <c r="S2135" s="18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11" t="s">
        <v>2134</v>
      </c>
      <c r="C2136" s="3" t="s">
        <v>6243</v>
      </c>
      <c r="D2136" s="5">
        <v>6000</v>
      </c>
      <c r="E2136" s="7">
        <v>104</v>
      </c>
      <c r="F2136" t="s">
        <v>8219</v>
      </c>
      <c r="G2136" t="s">
        <v>8222</v>
      </c>
      <c r="H2136" t="s">
        <v>8244</v>
      </c>
      <c r="I2136" s="9">
        <v>1367097391</v>
      </c>
      <c r="J2136" s="9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65"/>
        <v>1.73</v>
      </c>
      <c r="P2136" s="17">
        <f t="shared" si="166"/>
        <v>34.67</v>
      </c>
      <c r="Q2136" s="13" t="s">
        <v>8330</v>
      </c>
      <c r="R2136" t="s">
        <v>8331</v>
      </c>
      <c r="S2136" s="18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11" t="s">
        <v>2135</v>
      </c>
      <c r="C2137" s="3" t="s">
        <v>6244</v>
      </c>
      <c r="D2137" s="5">
        <v>5000</v>
      </c>
      <c r="E2137" s="7">
        <v>478</v>
      </c>
      <c r="F2137" t="s">
        <v>8219</v>
      </c>
      <c r="G2137" t="s">
        <v>8222</v>
      </c>
      <c r="H2137" t="s">
        <v>8244</v>
      </c>
      <c r="I2137" s="9">
        <v>1349392033</v>
      </c>
      <c r="J2137" s="9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65"/>
        <v>9.56</v>
      </c>
      <c r="P2137" s="17">
        <f t="shared" si="166"/>
        <v>21.73</v>
      </c>
      <c r="Q2137" s="13" t="s">
        <v>8330</v>
      </c>
      <c r="R2137" t="s">
        <v>8331</v>
      </c>
      <c r="S2137" s="18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11" t="s">
        <v>2136</v>
      </c>
      <c r="C2138" s="3" t="s">
        <v>6245</v>
      </c>
      <c r="D2138" s="5">
        <v>80000</v>
      </c>
      <c r="E2138" s="7">
        <v>47.69</v>
      </c>
      <c r="F2138" t="s">
        <v>8219</v>
      </c>
      <c r="G2138" t="s">
        <v>8222</v>
      </c>
      <c r="H2138" t="s">
        <v>8244</v>
      </c>
      <c r="I2138" s="9">
        <v>1382184786</v>
      </c>
      <c r="J2138" s="9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65"/>
        <v>0.06</v>
      </c>
      <c r="P2138" s="17">
        <f t="shared" si="166"/>
        <v>11.92</v>
      </c>
      <c r="Q2138" s="13" t="s">
        <v>8330</v>
      </c>
      <c r="R2138" t="s">
        <v>8331</v>
      </c>
      <c r="S2138" s="18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11" t="s">
        <v>2137</v>
      </c>
      <c r="C2139" s="3" t="s">
        <v>6246</v>
      </c>
      <c r="D2139" s="5">
        <v>50000</v>
      </c>
      <c r="E2139" s="7">
        <v>14203</v>
      </c>
      <c r="F2139" t="s">
        <v>8219</v>
      </c>
      <c r="G2139" t="s">
        <v>8227</v>
      </c>
      <c r="H2139" t="s">
        <v>8249</v>
      </c>
      <c r="I2139" s="9">
        <v>1417804229</v>
      </c>
      <c r="J2139" s="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65"/>
        <v>28.41</v>
      </c>
      <c r="P2139" s="17">
        <f t="shared" si="166"/>
        <v>26.6</v>
      </c>
      <c r="Q2139" s="13" t="s">
        <v>8330</v>
      </c>
      <c r="R2139" t="s">
        <v>8331</v>
      </c>
      <c r="S2139" s="18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11" t="s">
        <v>2138</v>
      </c>
      <c r="C2140" s="3" t="s">
        <v>6247</v>
      </c>
      <c r="D2140" s="5">
        <v>1000</v>
      </c>
      <c r="E2140" s="7">
        <v>128</v>
      </c>
      <c r="F2140" t="s">
        <v>8219</v>
      </c>
      <c r="G2140" t="s">
        <v>8223</v>
      </c>
      <c r="H2140" t="s">
        <v>8245</v>
      </c>
      <c r="I2140" s="9">
        <v>1383959939</v>
      </c>
      <c r="J2140" s="9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65"/>
        <v>12.8</v>
      </c>
      <c r="P2140" s="17">
        <f t="shared" si="166"/>
        <v>10.67</v>
      </c>
      <c r="Q2140" s="13" t="s">
        <v>8330</v>
      </c>
      <c r="R2140" t="s">
        <v>8331</v>
      </c>
      <c r="S2140" s="18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11" t="s">
        <v>2139</v>
      </c>
      <c r="C2141" s="3" t="s">
        <v>6248</v>
      </c>
      <c r="D2141" s="5">
        <v>30000</v>
      </c>
      <c r="E2141" s="7">
        <v>1626</v>
      </c>
      <c r="F2141" t="s">
        <v>8219</v>
      </c>
      <c r="G2141" t="s">
        <v>8222</v>
      </c>
      <c r="H2141" t="s">
        <v>8244</v>
      </c>
      <c r="I2141" s="9">
        <v>1478196008</v>
      </c>
      <c r="J2141" s="9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65"/>
        <v>5.42</v>
      </c>
      <c r="P2141" s="17">
        <f t="shared" si="166"/>
        <v>29.04</v>
      </c>
      <c r="Q2141" s="13" t="s">
        <v>8330</v>
      </c>
      <c r="R2141" t="s">
        <v>8331</v>
      </c>
      <c r="S2141" s="18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11" t="s">
        <v>2140</v>
      </c>
      <c r="C2142" s="3" t="s">
        <v>6249</v>
      </c>
      <c r="D2142" s="5">
        <v>500000</v>
      </c>
      <c r="E2142" s="7">
        <v>560</v>
      </c>
      <c r="F2142" t="s">
        <v>8219</v>
      </c>
      <c r="G2142" t="s">
        <v>8222</v>
      </c>
      <c r="H2142" t="s">
        <v>8244</v>
      </c>
      <c r="I2142" s="9">
        <v>1357934424</v>
      </c>
      <c r="J2142" s="9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65"/>
        <v>0.11</v>
      </c>
      <c r="P2142" s="17">
        <f t="shared" si="166"/>
        <v>50.91</v>
      </c>
      <c r="Q2142" s="13" t="s">
        <v>8330</v>
      </c>
      <c r="R2142" t="s">
        <v>8331</v>
      </c>
      <c r="S2142" s="18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11" t="s">
        <v>2141</v>
      </c>
      <c r="C2143" s="3" t="s">
        <v>6250</v>
      </c>
      <c r="D2143" s="5">
        <v>15000</v>
      </c>
      <c r="E2143" s="7">
        <v>0</v>
      </c>
      <c r="F2143" t="s">
        <v>8219</v>
      </c>
      <c r="G2143" t="s">
        <v>8222</v>
      </c>
      <c r="H2143" t="s">
        <v>8244</v>
      </c>
      <c r="I2143" s="9">
        <v>1415947159</v>
      </c>
      <c r="J2143" s="9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65"/>
        <v>0</v>
      </c>
      <c r="P2143" s="17" t="str">
        <f t="shared" si="166"/>
        <v>N/A</v>
      </c>
      <c r="Q2143" s="13" t="s">
        <v>8330</v>
      </c>
      <c r="R2143" t="s">
        <v>8331</v>
      </c>
      <c r="S2143" s="18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11" t="s">
        <v>2142</v>
      </c>
      <c r="C2144" s="3" t="s">
        <v>6251</v>
      </c>
      <c r="D2144" s="5">
        <v>10500</v>
      </c>
      <c r="E2144" s="7">
        <v>601</v>
      </c>
      <c r="F2144" t="s">
        <v>8219</v>
      </c>
      <c r="G2144" t="s">
        <v>8234</v>
      </c>
      <c r="H2144" t="s">
        <v>8247</v>
      </c>
      <c r="I2144" s="9">
        <v>1451494210</v>
      </c>
      <c r="J2144" s="9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65"/>
        <v>5.72</v>
      </c>
      <c r="P2144" s="17">
        <f t="shared" si="166"/>
        <v>50.08</v>
      </c>
      <c r="Q2144" s="13" t="s">
        <v>8330</v>
      </c>
      <c r="R2144" t="s">
        <v>8331</v>
      </c>
      <c r="S2144" s="18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11" t="s">
        <v>2143</v>
      </c>
      <c r="C2145" s="3" t="s">
        <v>6252</v>
      </c>
      <c r="D2145" s="5">
        <v>2000</v>
      </c>
      <c r="E2145" s="7">
        <v>225</v>
      </c>
      <c r="F2145" t="s">
        <v>8219</v>
      </c>
      <c r="G2145" t="s">
        <v>8222</v>
      </c>
      <c r="H2145" t="s">
        <v>8244</v>
      </c>
      <c r="I2145" s="9">
        <v>1279738800</v>
      </c>
      <c r="J2145" s="9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65"/>
        <v>11.25</v>
      </c>
      <c r="P2145" s="17">
        <f t="shared" si="166"/>
        <v>45</v>
      </c>
      <c r="Q2145" s="13" t="s">
        <v>8330</v>
      </c>
      <c r="R2145" t="s">
        <v>8331</v>
      </c>
      <c r="S2145" s="18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11" t="s">
        <v>2144</v>
      </c>
      <c r="C2146" s="3" t="s">
        <v>6253</v>
      </c>
      <c r="D2146" s="5">
        <v>35500</v>
      </c>
      <c r="E2146" s="7">
        <v>607</v>
      </c>
      <c r="F2146" t="s">
        <v>8219</v>
      </c>
      <c r="G2146" t="s">
        <v>8222</v>
      </c>
      <c r="H2146" t="s">
        <v>8244</v>
      </c>
      <c r="I2146" s="9">
        <v>1379164040</v>
      </c>
      <c r="J2146" s="9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65"/>
        <v>1.71</v>
      </c>
      <c r="P2146" s="17">
        <f t="shared" si="166"/>
        <v>25.29</v>
      </c>
      <c r="Q2146" s="13" t="s">
        <v>8330</v>
      </c>
      <c r="R2146" t="s">
        <v>8331</v>
      </c>
      <c r="S2146" s="18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11" t="s">
        <v>2145</v>
      </c>
      <c r="C2147" s="3" t="s">
        <v>6254</v>
      </c>
      <c r="D2147" s="5">
        <v>15000</v>
      </c>
      <c r="E2147" s="7">
        <v>4565</v>
      </c>
      <c r="F2147" t="s">
        <v>8219</v>
      </c>
      <c r="G2147" t="s">
        <v>8222</v>
      </c>
      <c r="H2147" t="s">
        <v>8244</v>
      </c>
      <c r="I2147" s="9">
        <v>1385534514</v>
      </c>
      <c r="J2147" s="9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65"/>
        <v>30.43</v>
      </c>
      <c r="P2147" s="17">
        <f t="shared" si="166"/>
        <v>51.29</v>
      </c>
      <c r="Q2147" s="13" t="s">
        <v>8330</v>
      </c>
      <c r="R2147" t="s">
        <v>8331</v>
      </c>
      <c r="S2147" s="18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11" t="s">
        <v>2146</v>
      </c>
      <c r="C2148" s="3" t="s">
        <v>6255</v>
      </c>
      <c r="D2148" s="5">
        <v>5000</v>
      </c>
      <c r="E2148" s="7">
        <v>1</v>
      </c>
      <c r="F2148" t="s">
        <v>8219</v>
      </c>
      <c r="G2148" t="s">
        <v>8222</v>
      </c>
      <c r="H2148" t="s">
        <v>8244</v>
      </c>
      <c r="I2148" s="9">
        <v>1455207510</v>
      </c>
      <c r="J2148" s="9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65"/>
        <v>0.02</v>
      </c>
      <c r="P2148" s="17">
        <f t="shared" si="166"/>
        <v>1</v>
      </c>
      <c r="Q2148" s="13" t="s">
        <v>8330</v>
      </c>
      <c r="R2148" t="s">
        <v>8331</v>
      </c>
      <c r="S2148" s="18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11" t="s">
        <v>2147</v>
      </c>
      <c r="C2149" s="3" t="s">
        <v>6256</v>
      </c>
      <c r="D2149" s="5">
        <v>390000</v>
      </c>
      <c r="E2149" s="7">
        <v>2716</v>
      </c>
      <c r="F2149" t="s">
        <v>8219</v>
      </c>
      <c r="G2149" t="s">
        <v>8222</v>
      </c>
      <c r="H2149" t="s">
        <v>8244</v>
      </c>
      <c r="I2149" s="9">
        <v>1416125148</v>
      </c>
      <c r="J2149" s="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65"/>
        <v>0.7</v>
      </c>
      <c r="P2149" s="17">
        <f t="shared" si="166"/>
        <v>49.38</v>
      </c>
      <c r="Q2149" s="13" t="s">
        <v>8330</v>
      </c>
      <c r="R2149" t="s">
        <v>8331</v>
      </c>
      <c r="S2149" s="18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11" t="s">
        <v>2148</v>
      </c>
      <c r="C2150" s="3" t="s">
        <v>6257</v>
      </c>
      <c r="D2150" s="5">
        <v>100</v>
      </c>
      <c r="E2150" s="7">
        <v>2</v>
      </c>
      <c r="F2150" t="s">
        <v>8219</v>
      </c>
      <c r="G2150" t="s">
        <v>8223</v>
      </c>
      <c r="H2150" t="s">
        <v>8245</v>
      </c>
      <c r="I2150" s="9">
        <v>1427992582</v>
      </c>
      <c r="J2150" s="9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65"/>
        <v>2</v>
      </c>
      <c r="P2150" s="17">
        <f t="shared" si="166"/>
        <v>1</v>
      </c>
      <c r="Q2150" s="13" t="s">
        <v>8330</v>
      </c>
      <c r="R2150" t="s">
        <v>8331</v>
      </c>
      <c r="S2150" s="18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11" t="s">
        <v>2149</v>
      </c>
      <c r="C2151" s="3" t="s">
        <v>6258</v>
      </c>
      <c r="D2151" s="5">
        <v>2000</v>
      </c>
      <c r="E2151" s="7">
        <v>0</v>
      </c>
      <c r="F2151" t="s">
        <v>8219</v>
      </c>
      <c r="G2151" t="s">
        <v>8222</v>
      </c>
      <c r="H2151" t="s">
        <v>8244</v>
      </c>
      <c r="I2151" s="9">
        <v>1280534400</v>
      </c>
      <c r="J2151" s="9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65"/>
        <v>0</v>
      </c>
      <c r="P2151" s="17" t="str">
        <f t="shared" si="166"/>
        <v>N/A</v>
      </c>
      <c r="Q2151" s="13" t="s">
        <v>8330</v>
      </c>
      <c r="R2151" t="s">
        <v>8331</v>
      </c>
      <c r="S2151" s="18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11" t="s">
        <v>2150</v>
      </c>
      <c r="C2152" s="3" t="s">
        <v>6259</v>
      </c>
      <c r="D2152" s="5">
        <v>50000</v>
      </c>
      <c r="E2152" s="7">
        <v>405</v>
      </c>
      <c r="F2152" t="s">
        <v>8219</v>
      </c>
      <c r="G2152" t="s">
        <v>8232</v>
      </c>
      <c r="H2152" t="s">
        <v>8252</v>
      </c>
      <c r="I2152" s="9">
        <v>1468392599</v>
      </c>
      <c r="J2152" s="9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65"/>
        <v>0.81</v>
      </c>
      <c r="P2152" s="17">
        <f t="shared" si="166"/>
        <v>101.25</v>
      </c>
      <c r="Q2152" s="13" t="s">
        <v>8330</v>
      </c>
      <c r="R2152" t="s">
        <v>8331</v>
      </c>
      <c r="S2152" s="18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11" t="s">
        <v>2151</v>
      </c>
      <c r="C2153" s="3" t="s">
        <v>6260</v>
      </c>
      <c r="D2153" s="5">
        <v>45000</v>
      </c>
      <c r="E2153" s="7">
        <v>118</v>
      </c>
      <c r="F2153" t="s">
        <v>8219</v>
      </c>
      <c r="G2153" t="s">
        <v>8222</v>
      </c>
      <c r="H2153" t="s">
        <v>8244</v>
      </c>
      <c r="I2153" s="9">
        <v>1467231614</v>
      </c>
      <c r="J2153" s="9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65"/>
        <v>0.26</v>
      </c>
      <c r="P2153" s="17">
        <f t="shared" si="166"/>
        <v>19.670000000000002</v>
      </c>
      <c r="Q2153" s="13" t="s">
        <v>8330</v>
      </c>
      <c r="R2153" t="s">
        <v>8331</v>
      </c>
      <c r="S2153" s="18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11" t="s">
        <v>2152</v>
      </c>
      <c r="C2154" s="3" t="s">
        <v>6261</v>
      </c>
      <c r="D2154" s="5">
        <v>30000</v>
      </c>
      <c r="E2154" s="7">
        <v>50</v>
      </c>
      <c r="F2154" t="s">
        <v>8219</v>
      </c>
      <c r="G2154" t="s">
        <v>8222</v>
      </c>
      <c r="H2154" t="s">
        <v>8244</v>
      </c>
      <c r="I2154" s="9">
        <v>1394909909</v>
      </c>
      <c r="J2154" s="9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65"/>
        <v>0.17</v>
      </c>
      <c r="P2154" s="17">
        <f t="shared" si="166"/>
        <v>12.5</v>
      </c>
      <c r="Q2154" s="13" t="s">
        <v>8330</v>
      </c>
      <c r="R2154" t="s">
        <v>8331</v>
      </c>
      <c r="S2154" s="18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11" t="s">
        <v>2153</v>
      </c>
      <c r="C2155" s="3" t="s">
        <v>6262</v>
      </c>
      <c r="D2155" s="5">
        <v>372625</v>
      </c>
      <c r="E2155" s="7">
        <v>34</v>
      </c>
      <c r="F2155" t="s">
        <v>8219</v>
      </c>
      <c r="G2155" t="s">
        <v>8222</v>
      </c>
      <c r="H2155" t="s">
        <v>8244</v>
      </c>
      <c r="I2155" s="9">
        <v>1420876740</v>
      </c>
      <c r="J2155" s="9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65"/>
        <v>0.01</v>
      </c>
      <c r="P2155" s="17">
        <f t="shared" si="166"/>
        <v>8.5</v>
      </c>
      <c r="Q2155" s="13" t="s">
        <v>8330</v>
      </c>
      <c r="R2155" t="s">
        <v>8331</v>
      </c>
      <c r="S2155" s="18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11" t="s">
        <v>2154</v>
      </c>
      <c r="C2156" s="3" t="s">
        <v>6263</v>
      </c>
      <c r="D2156" s="5">
        <v>250</v>
      </c>
      <c r="E2156" s="7">
        <v>2</v>
      </c>
      <c r="F2156" t="s">
        <v>8219</v>
      </c>
      <c r="G2156" t="s">
        <v>8222</v>
      </c>
      <c r="H2156" t="s">
        <v>8244</v>
      </c>
      <c r="I2156" s="9">
        <v>1390921827</v>
      </c>
      <c r="J2156" s="9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65"/>
        <v>0.8</v>
      </c>
      <c r="P2156" s="17">
        <f t="shared" si="166"/>
        <v>1</v>
      </c>
      <c r="Q2156" s="13" t="s">
        <v>8330</v>
      </c>
      <c r="R2156" t="s">
        <v>8331</v>
      </c>
      <c r="S2156" s="18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11" t="s">
        <v>2155</v>
      </c>
      <c r="C2157" s="3" t="s">
        <v>6264</v>
      </c>
      <c r="D2157" s="5">
        <v>5000</v>
      </c>
      <c r="E2157" s="7">
        <v>115</v>
      </c>
      <c r="F2157" t="s">
        <v>8219</v>
      </c>
      <c r="G2157" t="s">
        <v>8223</v>
      </c>
      <c r="H2157" t="s">
        <v>8245</v>
      </c>
      <c r="I2157" s="9">
        <v>1459443385</v>
      </c>
      <c r="J2157" s="9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65"/>
        <v>2.2999999999999998</v>
      </c>
      <c r="P2157" s="17">
        <f t="shared" si="166"/>
        <v>23</v>
      </c>
      <c r="Q2157" s="13" t="s">
        <v>8330</v>
      </c>
      <c r="R2157" t="s">
        <v>8331</v>
      </c>
      <c r="S2157" s="18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11" t="s">
        <v>2156</v>
      </c>
      <c r="C2158" s="3" t="s">
        <v>6265</v>
      </c>
      <c r="D2158" s="5">
        <v>56000</v>
      </c>
      <c r="E2158" s="7">
        <v>1493</v>
      </c>
      <c r="F2158" t="s">
        <v>8219</v>
      </c>
      <c r="G2158" t="s">
        <v>8222</v>
      </c>
      <c r="H2158" t="s">
        <v>8244</v>
      </c>
      <c r="I2158" s="9">
        <v>1379363406</v>
      </c>
      <c r="J2158" s="9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65"/>
        <v>2.67</v>
      </c>
      <c r="P2158" s="17">
        <f t="shared" si="166"/>
        <v>17.989999999999998</v>
      </c>
      <c r="Q2158" s="13" t="s">
        <v>8330</v>
      </c>
      <c r="R2158" t="s">
        <v>8331</v>
      </c>
      <c r="S2158" s="18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11" t="s">
        <v>2157</v>
      </c>
      <c r="C2159" s="3" t="s">
        <v>6266</v>
      </c>
      <c r="D2159" s="5">
        <v>75000</v>
      </c>
      <c r="E2159" s="7">
        <v>21144</v>
      </c>
      <c r="F2159" t="s">
        <v>8219</v>
      </c>
      <c r="G2159" t="s">
        <v>8222</v>
      </c>
      <c r="H2159" t="s">
        <v>8244</v>
      </c>
      <c r="I2159" s="9">
        <v>1482479940</v>
      </c>
      <c r="J2159" s="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65"/>
        <v>28.19</v>
      </c>
      <c r="P2159" s="17">
        <f t="shared" si="166"/>
        <v>370.95</v>
      </c>
      <c r="Q2159" s="13" t="s">
        <v>8330</v>
      </c>
      <c r="R2159" t="s">
        <v>8331</v>
      </c>
      <c r="S2159" s="18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11" t="s">
        <v>2158</v>
      </c>
      <c r="C2160" s="3" t="s">
        <v>6267</v>
      </c>
      <c r="D2160" s="5">
        <v>300000</v>
      </c>
      <c r="E2160" s="7">
        <v>19770.11</v>
      </c>
      <c r="F2160" t="s">
        <v>8219</v>
      </c>
      <c r="G2160" t="s">
        <v>8222</v>
      </c>
      <c r="H2160" t="s">
        <v>8244</v>
      </c>
      <c r="I2160" s="9">
        <v>1360009774</v>
      </c>
      <c r="J2160" s="9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65"/>
        <v>6.59</v>
      </c>
      <c r="P2160" s="17">
        <f t="shared" si="166"/>
        <v>63.57</v>
      </c>
      <c r="Q2160" s="13" t="s">
        <v>8330</v>
      </c>
      <c r="R2160" t="s">
        <v>8331</v>
      </c>
      <c r="S2160" s="18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11" t="s">
        <v>2159</v>
      </c>
      <c r="C2161" s="3" t="s">
        <v>6268</v>
      </c>
      <c r="D2161" s="5">
        <v>3600</v>
      </c>
      <c r="E2161" s="7">
        <v>26</v>
      </c>
      <c r="F2161" t="s">
        <v>8219</v>
      </c>
      <c r="G2161" t="s">
        <v>8222</v>
      </c>
      <c r="H2161" t="s">
        <v>8244</v>
      </c>
      <c r="I2161" s="9">
        <v>1310837574</v>
      </c>
      <c r="J2161" s="9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65"/>
        <v>0.72</v>
      </c>
      <c r="P2161" s="17">
        <f t="shared" si="166"/>
        <v>13</v>
      </c>
      <c r="Q2161" s="13" t="s">
        <v>8330</v>
      </c>
      <c r="R2161" t="s">
        <v>8331</v>
      </c>
      <c r="S2161" s="18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11" t="s">
        <v>2160</v>
      </c>
      <c r="C2162" s="3" t="s">
        <v>6269</v>
      </c>
      <c r="D2162" s="5">
        <v>10000</v>
      </c>
      <c r="E2162" s="7">
        <v>85</v>
      </c>
      <c r="F2162" t="s">
        <v>8219</v>
      </c>
      <c r="G2162" t="s">
        <v>8222</v>
      </c>
      <c r="H2162" t="s">
        <v>8244</v>
      </c>
      <c r="I2162" s="9">
        <v>1337447105</v>
      </c>
      <c r="J2162" s="9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65"/>
        <v>0.85</v>
      </c>
      <c r="P2162" s="17">
        <f t="shared" si="166"/>
        <v>5.31</v>
      </c>
      <c r="Q2162" s="13" t="s">
        <v>8330</v>
      </c>
      <c r="R2162" t="s">
        <v>8331</v>
      </c>
      <c r="S2162" s="18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11" t="s">
        <v>2161</v>
      </c>
      <c r="C2163" s="3" t="s">
        <v>6270</v>
      </c>
      <c r="D2163" s="5">
        <v>400</v>
      </c>
      <c r="E2163" s="7">
        <v>463</v>
      </c>
      <c r="F2163" t="s">
        <v>8217</v>
      </c>
      <c r="G2163" t="s">
        <v>8222</v>
      </c>
      <c r="H2163" t="s">
        <v>8244</v>
      </c>
      <c r="I2163" s="9">
        <v>1443040059</v>
      </c>
      <c r="J2163" s="9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65"/>
        <v>115.75</v>
      </c>
      <c r="P2163" s="17">
        <f t="shared" si="166"/>
        <v>35.619999999999997</v>
      </c>
      <c r="Q2163" s="13" t="s">
        <v>8322</v>
      </c>
      <c r="R2163" t="s">
        <v>8323</v>
      </c>
      <c r="S2163" s="18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11" t="s">
        <v>2162</v>
      </c>
      <c r="C2164" s="3" t="s">
        <v>6271</v>
      </c>
      <c r="D2164" s="5">
        <v>4500</v>
      </c>
      <c r="E2164" s="7">
        <v>5052</v>
      </c>
      <c r="F2164" t="s">
        <v>8217</v>
      </c>
      <c r="G2164" t="s">
        <v>8222</v>
      </c>
      <c r="H2164" t="s">
        <v>8244</v>
      </c>
      <c r="I2164" s="9">
        <v>1406226191</v>
      </c>
      <c r="J2164" s="9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65"/>
        <v>112.27</v>
      </c>
      <c r="P2164" s="17">
        <f t="shared" si="166"/>
        <v>87.1</v>
      </c>
      <c r="Q2164" s="13" t="s">
        <v>8322</v>
      </c>
      <c r="R2164" t="s">
        <v>8323</v>
      </c>
      <c r="S2164" s="18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11" t="s">
        <v>2163</v>
      </c>
      <c r="C2165" s="3" t="s">
        <v>6272</v>
      </c>
      <c r="D2165" s="5">
        <v>2500</v>
      </c>
      <c r="E2165" s="7">
        <v>3305</v>
      </c>
      <c r="F2165" t="s">
        <v>8217</v>
      </c>
      <c r="G2165" t="s">
        <v>8222</v>
      </c>
      <c r="H2165" t="s">
        <v>8244</v>
      </c>
      <c r="I2165" s="9">
        <v>1433735400</v>
      </c>
      <c r="J2165" s="9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65"/>
        <v>132.19999999999999</v>
      </c>
      <c r="P2165" s="17">
        <f t="shared" si="166"/>
        <v>75.11</v>
      </c>
      <c r="Q2165" s="13" t="s">
        <v>8322</v>
      </c>
      <c r="R2165" t="s">
        <v>8323</v>
      </c>
      <c r="S2165" s="18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11" t="s">
        <v>2164</v>
      </c>
      <c r="C2166" s="3" t="s">
        <v>6273</v>
      </c>
      <c r="D2166" s="5">
        <v>5500</v>
      </c>
      <c r="E2166" s="7">
        <v>5645</v>
      </c>
      <c r="F2166" t="s">
        <v>8217</v>
      </c>
      <c r="G2166" t="s">
        <v>8222</v>
      </c>
      <c r="H2166" t="s">
        <v>8244</v>
      </c>
      <c r="I2166" s="9">
        <v>1466827140</v>
      </c>
      <c r="J2166" s="9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65"/>
        <v>102.64</v>
      </c>
      <c r="P2166" s="17">
        <f t="shared" si="166"/>
        <v>68.010000000000005</v>
      </c>
      <c r="Q2166" s="13" t="s">
        <v>8322</v>
      </c>
      <c r="R2166" t="s">
        <v>8323</v>
      </c>
      <c r="S2166" s="18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11" t="s">
        <v>2165</v>
      </c>
      <c r="C2167" s="3" t="s">
        <v>6274</v>
      </c>
      <c r="D2167" s="5">
        <v>2500</v>
      </c>
      <c r="E2167" s="7">
        <v>3466</v>
      </c>
      <c r="F2167" t="s">
        <v>8217</v>
      </c>
      <c r="G2167" t="s">
        <v>8228</v>
      </c>
      <c r="H2167" t="s">
        <v>8247</v>
      </c>
      <c r="I2167" s="9">
        <v>1460127635</v>
      </c>
      <c r="J2167" s="9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65"/>
        <v>138.63999999999999</v>
      </c>
      <c r="P2167" s="17">
        <f t="shared" si="166"/>
        <v>29.62</v>
      </c>
      <c r="Q2167" s="13" t="s">
        <v>8322</v>
      </c>
      <c r="R2167" t="s">
        <v>8323</v>
      </c>
      <c r="S2167" s="18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11" t="s">
        <v>2166</v>
      </c>
      <c r="C2168" s="3" t="s">
        <v>6275</v>
      </c>
      <c r="D2168" s="5">
        <v>2000</v>
      </c>
      <c r="E2168" s="7">
        <v>2932</v>
      </c>
      <c r="F2168" t="s">
        <v>8217</v>
      </c>
      <c r="G2168" t="s">
        <v>8222</v>
      </c>
      <c r="H2168" t="s">
        <v>8244</v>
      </c>
      <c r="I2168" s="9">
        <v>1417813618</v>
      </c>
      <c r="J2168" s="9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65"/>
        <v>146.6</v>
      </c>
      <c r="P2168" s="17">
        <f t="shared" si="166"/>
        <v>91.63</v>
      </c>
      <c r="Q2168" s="13" t="s">
        <v>8322</v>
      </c>
      <c r="R2168" t="s">
        <v>8323</v>
      </c>
      <c r="S2168" s="18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11" t="s">
        <v>2167</v>
      </c>
      <c r="C2169" s="3" t="s">
        <v>6276</v>
      </c>
      <c r="D2169" s="5">
        <v>150</v>
      </c>
      <c r="E2169" s="7">
        <v>180</v>
      </c>
      <c r="F2169" t="s">
        <v>8217</v>
      </c>
      <c r="G2169" t="s">
        <v>8222</v>
      </c>
      <c r="H2169" t="s">
        <v>8244</v>
      </c>
      <c r="I2169" s="9">
        <v>1347672937</v>
      </c>
      <c r="J2169" s="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65"/>
        <v>120</v>
      </c>
      <c r="P2169" s="17">
        <f t="shared" si="166"/>
        <v>22.5</v>
      </c>
      <c r="Q2169" s="13" t="s">
        <v>8322</v>
      </c>
      <c r="R2169" t="s">
        <v>8323</v>
      </c>
      <c r="S2169" s="18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11" t="s">
        <v>2168</v>
      </c>
      <c r="C2170" s="3" t="s">
        <v>6277</v>
      </c>
      <c r="D2170" s="5">
        <v>18000</v>
      </c>
      <c r="E2170" s="7">
        <v>21884.69</v>
      </c>
      <c r="F2170" t="s">
        <v>8217</v>
      </c>
      <c r="G2170" t="s">
        <v>8222</v>
      </c>
      <c r="H2170" t="s">
        <v>8244</v>
      </c>
      <c r="I2170" s="9">
        <v>1486702800</v>
      </c>
      <c r="J2170" s="9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65"/>
        <v>121.58</v>
      </c>
      <c r="P2170" s="17">
        <f t="shared" si="166"/>
        <v>64.37</v>
      </c>
      <c r="Q2170" s="13" t="s">
        <v>8322</v>
      </c>
      <c r="R2170" t="s">
        <v>8323</v>
      </c>
      <c r="S2170" s="18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11" t="s">
        <v>2169</v>
      </c>
      <c r="C2171" s="3" t="s">
        <v>6278</v>
      </c>
      <c r="D2171" s="5">
        <v>153</v>
      </c>
      <c r="E2171" s="7">
        <v>153</v>
      </c>
      <c r="F2171" t="s">
        <v>8217</v>
      </c>
      <c r="G2171" t="s">
        <v>8222</v>
      </c>
      <c r="H2171" t="s">
        <v>8244</v>
      </c>
      <c r="I2171" s="9">
        <v>1488473351</v>
      </c>
      <c r="J2171" s="9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65"/>
        <v>100</v>
      </c>
      <c r="P2171" s="17">
        <f t="shared" si="166"/>
        <v>21.86</v>
      </c>
      <c r="Q2171" s="13" t="s">
        <v>8322</v>
      </c>
      <c r="R2171" t="s">
        <v>8323</v>
      </c>
      <c r="S2171" s="18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11" t="s">
        <v>2170</v>
      </c>
      <c r="C2172" s="3" t="s">
        <v>6279</v>
      </c>
      <c r="D2172" s="5">
        <v>350</v>
      </c>
      <c r="E2172" s="7">
        <v>633</v>
      </c>
      <c r="F2172" t="s">
        <v>8217</v>
      </c>
      <c r="G2172" t="s">
        <v>8222</v>
      </c>
      <c r="H2172" t="s">
        <v>8244</v>
      </c>
      <c r="I2172" s="9">
        <v>1440266422</v>
      </c>
      <c r="J2172" s="9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65"/>
        <v>180.86</v>
      </c>
      <c r="P2172" s="17">
        <f t="shared" si="166"/>
        <v>33.32</v>
      </c>
      <c r="Q2172" s="13" t="s">
        <v>8322</v>
      </c>
      <c r="R2172" t="s">
        <v>8323</v>
      </c>
      <c r="S2172" s="18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11" t="s">
        <v>2171</v>
      </c>
      <c r="C2173" s="3" t="s">
        <v>6280</v>
      </c>
      <c r="D2173" s="5">
        <v>4000</v>
      </c>
      <c r="E2173" s="7">
        <v>4243</v>
      </c>
      <c r="F2173" t="s">
        <v>8217</v>
      </c>
      <c r="G2173" t="s">
        <v>8222</v>
      </c>
      <c r="H2173" t="s">
        <v>8244</v>
      </c>
      <c r="I2173" s="9">
        <v>1434949200</v>
      </c>
      <c r="J2173" s="9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65"/>
        <v>106.08</v>
      </c>
      <c r="P2173" s="17">
        <f t="shared" si="166"/>
        <v>90.28</v>
      </c>
      <c r="Q2173" s="13" t="s">
        <v>8322</v>
      </c>
      <c r="R2173" t="s">
        <v>8323</v>
      </c>
      <c r="S2173" s="18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11" t="s">
        <v>2172</v>
      </c>
      <c r="C2174" s="3" t="s">
        <v>6281</v>
      </c>
      <c r="D2174" s="5">
        <v>1000</v>
      </c>
      <c r="E2174" s="7">
        <v>1000</v>
      </c>
      <c r="F2174" t="s">
        <v>8217</v>
      </c>
      <c r="G2174" t="s">
        <v>8222</v>
      </c>
      <c r="H2174" t="s">
        <v>8244</v>
      </c>
      <c r="I2174" s="9">
        <v>1429365320</v>
      </c>
      <c r="J2174" s="9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65"/>
        <v>100</v>
      </c>
      <c r="P2174" s="17">
        <f t="shared" si="166"/>
        <v>76.92</v>
      </c>
      <c r="Q2174" s="13" t="s">
        <v>8322</v>
      </c>
      <c r="R2174" t="s">
        <v>8323</v>
      </c>
      <c r="S2174" s="18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11" t="s">
        <v>2173</v>
      </c>
      <c r="C2175" s="3" t="s">
        <v>6282</v>
      </c>
      <c r="D2175" s="5">
        <v>4200</v>
      </c>
      <c r="E2175" s="7">
        <v>5331</v>
      </c>
      <c r="F2175" t="s">
        <v>8217</v>
      </c>
      <c r="G2175" t="s">
        <v>8222</v>
      </c>
      <c r="H2175" t="s">
        <v>8244</v>
      </c>
      <c r="I2175" s="9">
        <v>1378785540</v>
      </c>
      <c r="J2175" s="9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65"/>
        <v>126.93</v>
      </c>
      <c r="P2175" s="17">
        <f t="shared" si="166"/>
        <v>59.23</v>
      </c>
      <c r="Q2175" s="13" t="s">
        <v>8322</v>
      </c>
      <c r="R2175" t="s">
        <v>8323</v>
      </c>
      <c r="S2175" s="18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11" t="s">
        <v>2174</v>
      </c>
      <c r="C2176" s="3" t="s">
        <v>6283</v>
      </c>
      <c r="D2176" s="5">
        <v>4000</v>
      </c>
      <c r="E2176" s="7">
        <v>4119</v>
      </c>
      <c r="F2176" t="s">
        <v>8217</v>
      </c>
      <c r="G2176" t="s">
        <v>8223</v>
      </c>
      <c r="H2176" t="s">
        <v>8245</v>
      </c>
      <c r="I2176" s="9">
        <v>1462453307</v>
      </c>
      <c r="J2176" s="9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65"/>
        <v>102.98</v>
      </c>
      <c r="P2176" s="17">
        <f t="shared" si="166"/>
        <v>65.38</v>
      </c>
      <c r="Q2176" s="13" t="s">
        <v>8322</v>
      </c>
      <c r="R2176" t="s">
        <v>8323</v>
      </c>
      <c r="S2176" s="18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11" t="s">
        <v>2175</v>
      </c>
      <c r="C2177" s="3" t="s">
        <v>6284</v>
      </c>
      <c r="D2177" s="5">
        <v>700</v>
      </c>
      <c r="E2177" s="7">
        <v>1750</v>
      </c>
      <c r="F2177" t="s">
        <v>8217</v>
      </c>
      <c r="G2177" t="s">
        <v>8222</v>
      </c>
      <c r="H2177" t="s">
        <v>8244</v>
      </c>
      <c r="I2177" s="9">
        <v>1469059986</v>
      </c>
      <c r="J2177" s="9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65"/>
        <v>250</v>
      </c>
      <c r="P2177" s="17">
        <f t="shared" si="166"/>
        <v>67.31</v>
      </c>
      <c r="Q2177" s="13" t="s">
        <v>8322</v>
      </c>
      <c r="R2177" t="s">
        <v>8323</v>
      </c>
      <c r="S2177" s="18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11" t="s">
        <v>2176</v>
      </c>
      <c r="C2178" s="3" t="s">
        <v>6285</v>
      </c>
      <c r="D2178" s="5">
        <v>5000</v>
      </c>
      <c r="E2178" s="7">
        <v>6301</v>
      </c>
      <c r="F2178" t="s">
        <v>8217</v>
      </c>
      <c r="G2178" t="s">
        <v>8222</v>
      </c>
      <c r="H2178" t="s">
        <v>8244</v>
      </c>
      <c r="I2178" s="9">
        <v>1430579509</v>
      </c>
      <c r="J2178" s="9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si="165"/>
        <v>126.02</v>
      </c>
      <c r="P2178" s="17">
        <f t="shared" si="166"/>
        <v>88.75</v>
      </c>
      <c r="Q2178" s="13" t="s">
        <v>8322</v>
      </c>
      <c r="R2178" t="s">
        <v>8323</v>
      </c>
      <c r="S2178" s="18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11" t="s">
        <v>2177</v>
      </c>
      <c r="C2179" s="3" t="s">
        <v>6286</v>
      </c>
      <c r="D2179" s="5">
        <v>2500</v>
      </c>
      <c r="E2179" s="7">
        <v>2503</v>
      </c>
      <c r="F2179" t="s">
        <v>8217</v>
      </c>
      <c r="G2179" t="s">
        <v>8222</v>
      </c>
      <c r="H2179" t="s">
        <v>8244</v>
      </c>
      <c r="I2179" s="9">
        <v>1465192867</v>
      </c>
      <c r="J2179" s="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ref="O2179:O2242" si="170">IFERROR(ROUND(E2179/D2179*100,2),0)</f>
        <v>100.12</v>
      </c>
      <c r="P2179" s="17">
        <f t="shared" ref="P2179:P2242" si="171">IFERROR(ROUND(E2179/L2179,2),"N/A")</f>
        <v>65.87</v>
      </c>
      <c r="Q2179" s="13" t="s">
        <v>8322</v>
      </c>
      <c r="R2179" t="s">
        <v>8323</v>
      </c>
      <c r="S2179" s="18">
        <f t="shared" ref="S2179:S2242" si="172">(((J2179/60)/60)/24)+DATE(1970,1,1)</f>
        <v>42502.250775462962</v>
      </c>
      <c r="T2179" s="1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11" t="s">
        <v>2178</v>
      </c>
      <c r="C2180" s="3" t="s">
        <v>6287</v>
      </c>
      <c r="D2180" s="5">
        <v>25000</v>
      </c>
      <c r="E2180" s="7">
        <v>34660</v>
      </c>
      <c r="F2180" t="s">
        <v>8217</v>
      </c>
      <c r="G2180" t="s">
        <v>8222</v>
      </c>
      <c r="H2180" t="s">
        <v>8244</v>
      </c>
      <c r="I2180" s="9">
        <v>1484752597</v>
      </c>
      <c r="J2180" s="9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70"/>
        <v>138.63999999999999</v>
      </c>
      <c r="P2180" s="17">
        <f t="shared" si="171"/>
        <v>40.35</v>
      </c>
      <c r="Q2180" s="13" t="s">
        <v>8322</v>
      </c>
      <c r="R2180" t="s">
        <v>8323</v>
      </c>
      <c r="S2180" s="18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11" t="s">
        <v>2179</v>
      </c>
      <c r="C2181" s="3" t="s">
        <v>6288</v>
      </c>
      <c r="D2181" s="5">
        <v>1000</v>
      </c>
      <c r="E2181" s="7">
        <v>1614</v>
      </c>
      <c r="F2181" t="s">
        <v>8217</v>
      </c>
      <c r="G2181" t="s">
        <v>8222</v>
      </c>
      <c r="H2181" t="s">
        <v>8244</v>
      </c>
      <c r="I2181" s="9">
        <v>1428725192</v>
      </c>
      <c r="J2181" s="9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70"/>
        <v>161.4</v>
      </c>
      <c r="P2181" s="17">
        <f t="shared" si="171"/>
        <v>76.86</v>
      </c>
      <c r="Q2181" s="13" t="s">
        <v>8322</v>
      </c>
      <c r="R2181" t="s">
        <v>8323</v>
      </c>
      <c r="S2181" s="18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11" t="s">
        <v>2180</v>
      </c>
      <c r="C2182" s="3" t="s">
        <v>6289</v>
      </c>
      <c r="D2182" s="5">
        <v>5000</v>
      </c>
      <c r="E2182" s="7">
        <v>5359.21</v>
      </c>
      <c r="F2182" t="s">
        <v>8217</v>
      </c>
      <c r="G2182" t="s">
        <v>8222</v>
      </c>
      <c r="H2182" t="s">
        <v>8244</v>
      </c>
      <c r="I2182" s="9">
        <v>1447434268</v>
      </c>
      <c r="J2182" s="9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70"/>
        <v>107.18</v>
      </c>
      <c r="P2182" s="17">
        <f t="shared" si="171"/>
        <v>68.709999999999994</v>
      </c>
      <c r="Q2182" s="13" t="s">
        <v>8322</v>
      </c>
      <c r="R2182" t="s">
        <v>8323</v>
      </c>
      <c r="S2182" s="18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11" t="s">
        <v>2181</v>
      </c>
      <c r="C2183" s="3" t="s">
        <v>6290</v>
      </c>
      <c r="D2183" s="5">
        <v>2000</v>
      </c>
      <c r="E2183" s="7">
        <v>3062</v>
      </c>
      <c r="F2183" t="s">
        <v>8217</v>
      </c>
      <c r="G2183" t="s">
        <v>8222</v>
      </c>
      <c r="H2183" t="s">
        <v>8244</v>
      </c>
      <c r="I2183" s="9">
        <v>1487635653</v>
      </c>
      <c r="J2183" s="9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70"/>
        <v>153.1</v>
      </c>
      <c r="P2183" s="17">
        <f t="shared" si="171"/>
        <v>57.77</v>
      </c>
      <c r="Q2183" s="13" t="s">
        <v>8330</v>
      </c>
      <c r="R2183" t="s">
        <v>8348</v>
      </c>
      <c r="S2183" s="18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11" t="s">
        <v>2182</v>
      </c>
      <c r="C2184" s="3" t="s">
        <v>6291</v>
      </c>
      <c r="D2184" s="5">
        <v>3000</v>
      </c>
      <c r="E2184" s="7">
        <v>15725</v>
      </c>
      <c r="F2184" t="s">
        <v>8217</v>
      </c>
      <c r="G2184" t="s">
        <v>8227</v>
      </c>
      <c r="H2184" t="s">
        <v>8249</v>
      </c>
      <c r="I2184" s="9">
        <v>1412285825</v>
      </c>
      <c r="J2184" s="9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70"/>
        <v>524.16999999999996</v>
      </c>
      <c r="P2184" s="17">
        <f t="shared" si="171"/>
        <v>44.17</v>
      </c>
      <c r="Q2184" s="13" t="s">
        <v>8330</v>
      </c>
      <c r="R2184" t="s">
        <v>8348</v>
      </c>
      <c r="S2184" s="18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11" t="s">
        <v>2183</v>
      </c>
      <c r="C2185" s="3" t="s">
        <v>6292</v>
      </c>
      <c r="D2185" s="5">
        <v>1800</v>
      </c>
      <c r="E2185" s="7">
        <v>8807</v>
      </c>
      <c r="F2185" t="s">
        <v>8217</v>
      </c>
      <c r="G2185" t="s">
        <v>8222</v>
      </c>
      <c r="H2185" t="s">
        <v>8244</v>
      </c>
      <c r="I2185" s="9">
        <v>1486616400</v>
      </c>
      <c r="J2185" s="9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70"/>
        <v>489.28</v>
      </c>
      <c r="P2185" s="17">
        <f t="shared" si="171"/>
        <v>31.57</v>
      </c>
      <c r="Q2185" s="13" t="s">
        <v>8330</v>
      </c>
      <c r="R2185" t="s">
        <v>8348</v>
      </c>
      <c r="S2185" s="18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11" t="s">
        <v>2184</v>
      </c>
      <c r="C2186" s="3" t="s">
        <v>6293</v>
      </c>
      <c r="D2186" s="5">
        <v>10000</v>
      </c>
      <c r="E2186" s="7">
        <v>28474</v>
      </c>
      <c r="F2186" t="s">
        <v>8217</v>
      </c>
      <c r="G2186" t="s">
        <v>8222</v>
      </c>
      <c r="H2186" t="s">
        <v>8244</v>
      </c>
      <c r="I2186" s="9">
        <v>1453737600</v>
      </c>
      <c r="J2186" s="9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70"/>
        <v>284.74</v>
      </c>
      <c r="P2186" s="17">
        <f t="shared" si="171"/>
        <v>107.05</v>
      </c>
      <c r="Q2186" s="13" t="s">
        <v>8330</v>
      </c>
      <c r="R2186" t="s">
        <v>8348</v>
      </c>
      <c r="S2186" s="18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11" t="s">
        <v>2185</v>
      </c>
      <c r="C2187" s="3" t="s">
        <v>6294</v>
      </c>
      <c r="D2187" s="5">
        <v>5000</v>
      </c>
      <c r="E2187" s="7">
        <v>92848.5</v>
      </c>
      <c r="F2187" t="s">
        <v>8217</v>
      </c>
      <c r="G2187" t="s">
        <v>8223</v>
      </c>
      <c r="H2187" t="s">
        <v>8245</v>
      </c>
      <c r="I2187" s="9">
        <v>1364286239</v>
      </c>
      <c r="J2187" s="9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70"/>
        <v>1856.97</v>
      </c>
      <c r="P2187" s="17">
        <f t="shared" si="171"/>
        <v>149.03</v>
      </c>
      <c r="Q2187" s="13" t="s">
        <v>8330</v>
      </c>
      <c r="R2187" t="s">
        <v>8348</v>
      </c>
      <c r="S2187" s="18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11" t="s">
        <v>2186</v>
      </c>
      <c r="C2188" s="3" t="s">
        <v>6295</v>
      </c>
      <c r="D2188" s="5">
        <v>20000</v>
      </c>
      <c r="E2188" s="7">
        <v>21935</v>
      </c>
      <c r="F2188" t="s">
        <v>8217</v>
      </c>
      <c r="G2188" t="s">
        <v>8222</v>
      </c>
      <c r="H2188" t="s">
        <v>8244</v>
      </c>
      <c r="I2188" s="9">
        <v>1473213600</v>
      </c>
      <c r="J2188" s="9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70"/>
        <v>109.68</v>
      </c>
      <c r="P2188" s="17">
        <f t="shared" si="171"/>
        <v>55.96</v>
      </c>
      <c r="Q2188" s="13" t="s">
        <v>8330</v>
      </c>
      <c r="R2188" t="s">
        <v>8348</v>
      </c>
      <c r="S2188" s="18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11" t="s">
        <v>2187</v>
      </c>
      <c r="C2189" s="3" t="s">
        <v>6296</v>
      </c>
      <c r="D2189" s="5">
        <v>20000</v>
      </c>
      <c r="E2189" s="7">
        <v>202928.5</v>
      </c>
      <c r="F2189" t="s">
        <v>8217</v>
      </c>
      <c r="G2189" t="s">
        <v>8222</v>
      </c>
      <c r="H2189" t="s">
        <v>8244</v>
      </c>
      <c r="I2189" s="9">
        <v>1428033540</v>
      </c>
      <c r="J2189" s="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70"/>
        <v>1014.64</v>
      </c>
      <c r="P2189" s="17">
        <f t="shared" si="171"/>
        <v>56.97</v>
      </c>
      <c r="Q2189" s="13" t="s">
        <v>8330</v>
      </c>
      <c r="R2189" t="s">
        <v>8348</v>
      </c>
      <c r="S2189" s="18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11" t="s">
        <v>2188</v>
      </c>
      <c r="C2190" s="3" t="s">
        <v>6297</v>
      </c>
      <c r="D2190" s="5">
        <v>5494</v>
      </c>
      <c r="E2190" s="7">
        <v>22645</v>
      </c>
      <c r="F2190" t="s">
        <v>8217</v>
      </c>
      <c r="G2190" t="s">
        <v>8224</v>
      </c>
      <c r="H2190" t="s">
        <v>8246</v>
      </c>
      <c r="I2190" s="9">
        <v>1477414800</v>
      </c>
      <c r="J2190" s="9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70"/>
        <v>412.18</v>
      </c>
      <c r="P2190" s="17">
        <f t="shared" si="171"/>
        <v>44.06</v>
      </c>
      <c r="Q2190" s="13" t="s">
        <v>8330</v>
      </c>
      <c r="R2190" t="s">
        <v>8348</v>
      </c>
      <c r="S2190" s="18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11" t="s">
        <v>2189</v>
      </c>
      <c r="C2191" s="3" t="s">
        <v>6298</v>
      </c>
      <c r="D2191" s="5">
        <v>1200</v>
      </c>
      <c r="E2191" s="7">
        <v>6039</v>
      </c>
      <c r="F2191" t="s">
        <v>8217</v>
      </c>
      <c r="G2191" t="s">
        <v>8223</v>
      </c>
      <c r="H2191" t="s">
        <v>8245</v>
      </c>
      <c r="I2191" s="9">
        <v>1461276000</v>
      </c>
      <c r="J2191" s="9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70"/>
        <v>503.25</v>
      </c>
      <c r="P2191" s="17">
        <f t="shared" si="171"/>
        <v>68.63</v>
      </c>
      <c r="Q2191" s="13" t="s">
        <v>8330</v>
      </c>
      <c r="R2191" t="s">
        <v>8348</v>
      </c>
      <c r="S2191" s="18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11" t="s">
        <v>2190</v>
      </c>
      <c r="C2192" s="3" t="s">
        <v>6299</v>
      </c>
      <c r="D2192" s="5">
        <v>19000</v>
      </c>
      <c r="E2192" s="7">
        <v>35076</v>
      </c>
      <c r="F2192" t="s">
        <v>8217</v>
      </c>
      <c r="G2192" t="s">
        <v>8222</v>
      </c>
      <c r="H2192" t="s">
        <v>8244</v>
      </c>
      <c r="I2192" s="9">
        <v>1458716340</v>
      </c>
      <c r="J2192" s="9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70"/>
        <v>184.61</v>
      </c>
      <c r="P2192" s="17">
        <f t="shared" si="171"/>
        <v>65.319999999999993</v>
      </c>
      <c r="Q2192" s="13" t="s">
        <v>8330</v>
      </c>
      <c r="R2192" t="s">
        <v>8348</v>
      </c>
      <c r="S2192" s="18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11" t="s">
        <v>2191</v>
      </c>
      <c r="C2193" s="3" t="s">
        <v>6300</v>
      </c>
      <c r="D2193" s="5">
        <v>750</v>
      </c>
      <c r="E2193" s="7">
        <v>898</v>
      </c>
      <c r="F2193" t="s">
        <v>8217</v>
      </c>
      <c r="G2193" t="s">
        <v>8223</v>
      </c>
      <c r="H2193" t="s">
        <v>8245</v>
      </c>
      <c r="I2193" s="9">
        <v>1487102427</v>
      </c>
      <c r="J2193" s="9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70"/>
        <v>119.73</v>
      </c>
      <c r="P2193" s="17">
        <f t="shared" si="171"/>
        <v>35.92</v>
      </c>
      <c r="Q2193" s="13" t="s">
        <v>8330</v>
      </c>
      <c r="R2193" t="s">
        <v>8348</v>
      </c>
      <c r="S2193" s="18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11" t="s">
        <v>2192</v>
      </c>
      <c r="C2194" s="3" t="s">
        <v>6301</v>
      </c>
      <c r="D2194" s="5">
        <v>12000</v>
      </c>
      <c r="E2194" s="7">
        <v>129748.82</v>
      </c>
      <c r="F2194" t="s">
        <v>8217</v>
      </c>
      <c r="G2194" t="s">
        <v>8223</v>
      </c>
      <c r="H2194" t="s">
        <v>8245</v>
      </c>
      <c r="I2194" s="9">
        <v>1481842800</v>
      </c>
      <c r="J2194" s="9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70"/>
        <v>1081.24</v>
      </c>
      <c r="P2194" s="17">
        <f t="shared" si="171"/>
        <v>40.07</v>
      </c>
      <c r="Q2194" s="13" t="s">
        <v>8330</v>
      </c>
      <c r="R2194" t="s">
        <v>8348</v>
      </c>
      <c r="S2194" s="18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11" t="s">
        <v>2193</v>
      </c>
      <c r="C2195" s="3" t="s">
        <v>6302</v>
      </c>
      <c r="D2195" s="5">
        <v>15000</v>
      </c>
      <c r="E2195" s="7">
        <v>67856</v>
      </c>
      <c r="F2195" t="s">
        <v>8217</v>
      </c>
      <c r="G2195" t="s">
        <v>8222</v>
      </c>
      <c r="H2195" t="s">
        <v>8244</v>
      </c>
      <c r="I2195" s="9">
        <v>1479704340</v>
      </c>
      <c r="J2195" s="9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70"/>
        <v>452.37</v>
      </c>
      <c r="P2195" s="17">
        <f t="shared" si="171"/>
        <v>75.650000000000006</v>
      </c>
      <c r="Q2195" s="13" t="s">
        <v>8330</v>
      </c>
      <c r="R2195" t="s">
        <v>8348</v>
      </c>
      <c r="S2195" s="18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11" t="s">
        <v>2194</v>
      </c>
      <c r="C2196" s="3" t="s">
        <v>6303</v>
      </c>
      <c r="D2196" s="5">
        <v>10000</v>
      </c>
      <c r="E2196" s="7">
        <v>53737</v>
      </c>
      <c r="F2196" t="s">
        <v>8217</v>
      </c>
      <c r="G2196" t="s">
        <v>8222</v>
      </c>
      <c r="H2196" t="s">
        <v>8244</v>
      </c>
      <c r="I2196" s="9">
        <v>1459012290</v>
      </c>
      <c r="J2196" s="9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70"/>
        <v>537.37</v>
      </c>
      <c r="P2196" s="17">
        <f t="shared" si="171"/>
        <v>61.2</v>
      </c>
      <c r="Q2196" s="13" t="s">
        <v>8330</v>
      </c>
      <c r="R2196" t="s">
        <v>8348</v>
      </c>
      <c r="S2196" s="18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11" t="s">
        <v>2195</v>
      </c>
      <c r="C2197" s="3" t="s">
        <v>6304</v>
      </c>
      <c r="D2197" s="5">
        <v>4600</v>
      </c>
      <c r="E2197" s="7">
        <v>5535</v>
      </c>
      <c r="F2197" t="s">
        <v>8217</v>
      </c>
      <c r="G2197" t="s">
        <v>8222</v>
      </c>
      <c r="H2197" t="s">
        <v>8244</v>
      </c>
      <c r="I2197" s="9">
        <v>1439317900</v>
      </c>
      <c r="J2197" s="9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70"/>
        <v>120.33</v>
      </c>
      <c r="P2197" s="17">
        <f t="shared" si="171"/>
        <v>48.13</v>
      </c>
      <c r="Q2197" s="13" t="s">
        <v>8330</v>
      </c>
      <c r="R2197" t="s">
        <v>8348</v>
      </c>
      <c r="S2197" s="18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11" t="s">
        <v>2196</v>
      </c>
      <c r="C2198" s="3" t="s">
        <v>6305</v>
      </c>
      <c r="D2198" s="5">
        <v>14000</v>
      </c>
      <c r="E2198" s="7">
        <v>15937</v>
      </c>
      <c r="F2198" t="s">
        <v>8217</v>
      </c>
      <c r="G2198" t="s">
        <v>8222</v>
      </c>
      <c r="H2198" t="s">
        <v>8244</v>
      </c>
      <c r="I2198" s="9">
        <v>1480662000</v>
      </c>
      <c r="J2198" s="9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70"/>
        <v>113.84</v>
      </c>
      <c r="P2198" s="17">
        <f t="shared" si="171"/>
        <v>68.11</v>
      </c>
      <c r="Q2198" s="13" t="s">
        <v>8330</v>
      </c>
      <c r="R2198" t="s">
        <v>8348</v>
      </c>
      <c r="S2198" s="18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11" t="s">
        <v>2197</v>
      </c>
      <c r="C2199" s="3" t="s">
        <v>6306</v>
      </c>
      <c r="D2199" s="5">
        <v>30000</v>
      </c>
      <c r="E2199" s="7">
        <v>285309.33</v>
      </c>
      <c r="F2199" t="s">
        <v>8217</v>
      </c>
      <c r="G2199" t="s">
        <v>8222</v>
      </c>
      <c r="H2199" t="s">
        <v>8244</v>
      </c>
      <c r="I2199" s="9">
        <v>1425132059</v>
      </c>
      <c r="J2199" s="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70"/>
        <v>951.03</v>
      </c>
      <c r="P2199" s="17">
        <f t="shared" si="171"/>
        <v>65.89</v>
      </c>
      <c r="Q2199" s="13" t="s">
        <v>8330</v>
      </c>
      <c r="R2199" t="s">
        <v>8348</v>
      </c>
      <c r="S2199" s="18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11" t="s">
        <v>2198</v>
      </c>
      <c r="C2200" s="3" t="s">
        <v>6307</v>
      </c>
      <c r="D2200" s="5">
        <v>40000</v>
      </c>
      <c r="E2200" s="7">
        <v>53157</v>
      </c>
      <c r="F2200" t="s">
        <v>8217</v>
      </c>
      <c r="G2200" t="s">
        <v>8222</v>
      </c>
      <c r="H2200" t="s">
        <v>8244</v>
      </c>
      <c r="I2200" s="9">
        <v>1447507200</v>
      </c>
      <c r="J2200" s="9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70"/>
        <v>132.88999999999999</v>
      </c>
      <c r="P2200" s="17">
        <f t="shared" si="171"/>
        <v>81.650000000000006</v>
      </c>
      <c r="Q2200" s="13" t="s">
        <v>8330</v>
      </c>
      <c r="R2200" t="s">
        <v>8348</v>
      </c>
      <c r="S2200" s="18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11" t="s">
        <v>2199</v>
      </c>
      <c r="C2201" s="3" t="s">
        <v>6308</v>
      </c>
      <c r="D2201" s="5">
        <v>9000</v>
      </c>
      <c r="E2201" s="7">
        <v>13228</v>
      </c>
      <c r="F2201" t="s">
        <v>8217</v>
      </c>
      <c r="G2201" t="s">
        <v>8239</v>
      </c>
      <c r="H2201" t="s">
        <v>8247</v>
      </c>
      <c r="I2201" s="9">
        <v>1444903198</v>
      </c>
      <c r="J2201" s="9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70"/>
        <v>146.97999999999999</v>
      </c>
      <c r="P2201" s="17">
        <f t="shared" si="171"/>
        <v>52.7</v>
      </c>
      <c r="Q2201" s="13" t="s">
        <v>8330</v>
      </c>
      <c r="R2201" t="s">
        <v>8348</v>
      </c>
      <c r="S2201" s="18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11" t="s">
        <v>2200</v>
      </c>
      <c r="C2202" s="3" t="s">
        <v>6309</v>
      </c>
      <c r="D2202" s="5">
        <v>2000</v>
      </c>
      <c r="E2202" s="7">
        <v>10843</v>
      </c>
      <c r="F2202" t="s">
        <v>8217</v>
      </c>
      <c r="G2202" t="s">
        <v>8223</v>
      </c>
      <c r="H2202" t="s">
        <v>8245</v>
      </c>
      <c r="I2202" s="9">
        <v>1436151600</v>
      </c>
      <c r="J2202" s="9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70"/>
        <v>542.15</v>
      </c>
      <c r="P2202" s="17">
        <f t="shared" si="171"/>
        <v>41.23</v>
      </c>
      <c r="Q2202" s="13" t="s">
        <v>8330</v>
      </c>
      <c r="R2202" t="s">
        <v>8348</v>
      </c>
      <c r="S2202" s="18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11" t="s">
        <v>2201</v>
      </c>
      <c r="C2203" s="3" t="s">
        <v>6310</v>
      </c>
      <c r="D2203" s="5">
        <v>110</v>
      </c>
      <c r="E2203" s="7">
        <v>420.99</v>
      </c>
      <c r="F2203" t="s">
        <v>8217</v>
      </c>
      <c r="G2203" t="s">
        <v>8223</v>
      </c>
      <c r="H2203" t="s">
        <v>8245</v>
      </c>
      <c r="I2203" s="9">
        <v>1358367565</v>
      </c>
      <c r="J2203" s="9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70"/>
        <v>382.72</v>
      </c>
      <c r="P2203" s="17">
        <f t="shared" si="171"/>
        <v>15.04</v>
      </c>
      <c r="Q2203" s="13" t="s">
        <v>8322</v>
      </c>
      <c r="R2203" t="s">
        <v>8327</v>
      </c>
      <c r="S2203" s="18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11" t="s">
        <v>2202</v>
      </c>
      <c r="C2204" s="3" t="s">
        <v>6311</v>
      </c>
      <c r="D2204" s="5">
        <v>4000</v>
      </c>
      <c r="E2204" s="7">
        <v>28167.25</v>
      </c>
      <c r="F2204" t="s">
        <v>8217</v>
      </c>
      <c r="G2204" t="s">
        <v>8222</v>
      </c>
      <c r="H2204" t="s">
        <v>8244</v>
      </c>
      <c r="I2204" s="9">
        <v>1351801368</v>
      </c>
      <c r="J2204" s="9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70"/>
        <v>704.18</v>
      </c>
      <c r="P2204" s="17">
        <f t="shared" si="171"/>
        <v>39.07</v>
      </c>
      <c r="Q2204" s="13" t="s">
        <v>8322</v>
      </c>
      <c r="R2204" t="s">
        <v>8327</v>
      </c>
      <c r="S2204" s="18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11" t="s">
        <v>2203</v>
      </c>
      <c r="C2205" s="3" t="s">
        <v>6312</v>
      </c>
      <c r="D2205" s="5">
        <v>2000</v>
      </c>
      <c r="E2205" s="7">
        <v>2191</v>
      </c>
      <c r="F2205" t="s">
        <v>8217</v>
      </c>
      <c r="G2205" t="s">
        <v>8227</v>
      </c>
      <c r="H2205" t="s">
        <v>8249</v>
      </c>
      <c r="I2205" s="9">
        <v>1443127082</v>
      </c>
      <c r="J2205" s="9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70"/>
        <v>109.55</v>
      </c>
      <c r="P2205" s="17">
        <f t="shared" si="171"/>
        <v>43.82</v>
      </c>
      <c r="Q2205" s="13" t="s">
        <v>8322</v>
      </c>
      <c r="R2205" t="s">
        <v>8327</v>
      </c>
      <c r="S2205" s="18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11" t="s">
        <v>2204</v>
      </c>
      <c r="C2206" s="3" t="s">
        <v>6313</v>
      </c>
      <c r="D2206" s="5">
        <v>1500</v>
      </c>
      <c r="E2206" s="7">
        <v>1993</v>
      </c>
      <c r="F2206" t="s">
        <v>8217</v>
      </c>
      <c r="G2206" t="s">
        <v>8222</v>
      </c>
      <c r="H2206" t="s">
        <v>8244</v>
      </c>
      <c r="I2206" s="9">
        <v>1362814119</v>
      </c>
      <c r="J2206" s="9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70"/>
        <v>132.87</v>
      </c>
      <c r="P2206" s="17">
        <f t="shared" si="171"/>
        <v>27.3</v>
      </c>
      <c r="Q2206" s="13" t="s">
        <v>8322</v>
      </c>
      <c r="R2206" t="s">
        <v>8327</v>
      </c>
      <c r="S2206" s="18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11" t="s">
        <v>2205</v>
      </c>
      <c r="C2207" s="3" t="s">
        <v>6314</v>
      </c>
      <c r="D2207" s="5">
        <v>750</v>
      </c>
      <c r="E2207" s="7">
        <v>1140</v>
      </c>
      <c r="F2207" t="s">
        <v>8217</v>
      </c>
      <c r="G2207" t="s">
        <v>8222</v>
      </c>
      <c r="H2207" t="s">
        <v>8244</v>
      </c>
      <c r="I2207" s="9">
        <v>1338579789</v>
      </c>
      <c r="J2207" s="9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70"/>
        <v>152</v>
      </c>
      <c r="P2207" s="17">
        <f t="shared" si="171"/>
        <v>42.22</v>
      </c>
      <c r="Q2207" s="13" t="s">
        <v>8322</v>
      </c>
      <c r="R2207" t="s">
        <v>8327</v>
      </c>
      <c r="S2207" s="18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11" t="s">
        <v>2206</v>
      </c>
      <c r="C2208" s="3" t="s">
        <v>6315</v>
      </c>
      <c r="D2208" s="5">
        <v>1100</v>
      </c>
      <c r="E2208" s="7">
        <v>1130</v>
      </c>
      <c r="F2208" t="s">
        <v>8217</v>
      </c>
      <c r="G2208" t="s">
        <v>8222</v>
      </c>
      <c r="H2208" t="s">
        <v>8244</v>
      </c>
      <c r="I2208" s="9">
        <v>1334556624</v>
      </c>
      <c r="J2208" s="9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70"/>
        <v>102.73</v>
      </c>
      <c r="P2208" s="17">
        <f t="shared" si="171"/>
        <v>33.24</v>
      </c>
      <c r="Q2208" s="13" t="s">
        <v>8322</v>
      </c>
      <c r="R2208" t="s">
        <v>8327</v>
      </c>
      <c r="S2208" s="18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11" t="s">
        <v>2207</v>
      </c>
      <c r="C2209" s="3" t="s">
        <v>6316</v>
      </c>
      <c r="D2209" s="5">
        <v>2000</v>
      </c>
      <c r="E2209" s="7">
        <v>2000</v>
      </c>
      <c r="F2209" t="s">
        <v>8217</v>
      </c>
      <c r="G2209" t="s">
        <v>8222</v>
      </c>
      <c r="H2209" t="s">
        <v>8244</v>
      </c>
      <c r="I2209" s="9">
        <v>1384580373</v>
      </c>
      <c r="J2209" s="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70"/>
        <v>100</v>
      </c>
      <c r="P2209" s="17">
        <f t="shared" si="171"/>
        <v>285.70999999999998</v>
      </c>
      <c r="Q2209" s="13" t="s">
        <v>8322</v>
      </c>
      <c r="R2209" t="s">
        <v>8327</v>
      </c>
      <c r="S2209" s="18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11" t="s">
        <v>2208</v>
      </c>
      <c r="C2210" s="3" t="s">
        <v>6317</v>
      </c>
      <c r="D2210" s="5">
        <v>1000</v>
      </c>
      <c r="E2210" s="7">
        <v>1016</v>
      </c>
      <c r="F2210" t="s">
        <v>8217</v>
      </c>
      <c r="G2210" t="s">
        <v>8222</v>
      </c>
      <c r="H2210" t="s">
        <v>8244</v>
      </c>
      <c r="I2210" s="9">
        <v>1333771200</v>
      </c>
      <c r="J2210" s="9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70"/>
        <v>101.6</v>
      </c>
      <c r="P2210" s="17">
        <f t="shared" si="171"/>
        <v>42.33</v>
      </c>
      <c r="Q2210" s="13" t="s">
        <v>8322</v>
      </c>
      <c r="R2210" t="s">
        <v>8327</v>
      </c>
      <c r="S2210" s="18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11" t="s">
        <v>2209</v>
      </c>
      <c r="C2211" s="3" t="s">
        <v>6318</v>
      </c>
      <c r="D2211" s="5">
        <v>500</v>
      </c>
      <c r="E2211" s="7">
        <v>754</v>
      </c>
      <c r="F2211" t="s">
        <v>8217</v>
      </c>
      <c r="G2211" t="s">
        <v>8223</v>
      </c>
      <c r="H2211" t="s">
        <v>8245</v>
      </c>
      <c r="I2211" s="9">
        <v>1397516400</v>
      </c>
      <c r="J2211" s="9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70"/>
        <v>150.80000000000001</v>
      </c>
      <c r="P2211" s="17">
        <f t="shared" si="171"/>
        <v>50.27</v>
      </c>
      <c r="Q2211" s="13" t="s">
        <v>8322</v>
      </c>
      <c r="R2211" t="s">
        <v>8327</v>
      </c>
      <c r="S2211" s="18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11" t="s">
        <v>2210</v>
      </c>
      <c r="C2212" s="3" t="s">
        <v>6319</v>
      </c>
      <c r="D2212" s="5">
        <v>4000</v>
      </c>
      <c r="E2212" s="7">
        <v>4457</v>
      </c>
      <c r="F2212" t="s">
        <v>8217</v>
      </c>
      <c r="G2212" t="s">
        <v>8222</v>
      </c>
      <c r="H2212" t="s">
        <v>8244</v>
      </c>
      <c r="I2212" s="9">
        <v>1334424960</v>
      </c>
      <c r="J2212" s="9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70"/>
        <v>111.43</v>
      </c>
      <c r="P2212" s="17">
        <f t="shared" si="171"/>
        <v>61.9</v>
      </c>
      <c r="Q2212" s="13" t="s">
        <v>8322</v>
      </c>
      <c r="R2212" t="s">
        <v>8327</v>
      </c>
      <c r="S2212" s="18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11" t="s">
        <v>2211</v>
      </c>
      <c r="C2213" s="3" t="s">
        <v>6320</v>
      </c>
      <c r="D2213" s="5">
        <v>2500</v>
      </c>
      <c r="E2213" s="7">
        <v>4890</v>
      </c>
      <c r="F2213" t="s">
        <v>8217</v>
      </c>
      <c r="G2213" t="s">
        <v>8222</v>
      </c>
      <c r="H2213" t="s">
        <v>8244</v>
      </c>
      <c r="I2213" s="9">
        <v>1397113140</v>
      </c>
      <c r="J2213" s="9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70"/>
        <v>195.6</v>
      </c>
      <c r="P2213" s="17">
        <f t="shared" si="171"/>
        <v>40.75</v>
      </c>
      <c r="Q2213" s="13" t="s">
        <v>8322</v>
      </c>
      <c r="R2213" t="s">
        <v>8327</v>
      </c>
      <c r="S2213" s="18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11" t="s">
        <v>2212</v>
      </c>
      <c r="C2214" s="3" t="s">
        <v>6321</v>
      </c>
      <c r="D2214" s="5">
        <v>6000</v>
      </c>
      <c r="E2214" s="7">
        <v>6863</v>
      </c>
      <c r="F2214" t="s">
        <v>8217</v>
      </c>
      <c r="G2214" t="s">
        <v>8222</v>
      </c>
      <c r="H2214" t="s">
        <v>8244</v>
      </c>
      <c r="I2214" s="9">
        <v>1383526800</v>
      </c>
      <c r="J2214" s="9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70"/>
        <v>114.38</v>
      </c>
      <c r="P2214" s="17">
        <f t="shared" si="171"/>
        <v>55.8</v>
      </c>
      <c r="Q2214" s="13" t="s">
        <v>8322</v>
      </c>
      <c r="R2214" t="s">
        <v>8327</v>
      </c>
      <c r="S2214" s="18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11" t="s">
        <v>2213</v>
      </c>
      <c r="C2215" s="3" t="s">
        <v>6322</v>
      </c>
      <c r="D2215" s="5">
        <v>5</v>
      </c>
      <c r="E2215" s="7">
        <v>10</v>
      </c>
      <c r="F2215" t="s">
        <v>8217</v>
      </c>
      <c r="G2215" t="s">
        <v>8222</v>
      </c>
      <c r="H2215" t="s">
        <v>8244</v>
      </c>
      <c r="I2215" s="9">
        <v>1431719379</v>
      </c>
      <c r="J2215" s="9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70"/>
        <v>200</v>
      </c>
      <c r="P2215" s="17">
        <f t="shared" si="171"/>
        <v>10</v>
      </c>
      <c r="Q2215" s="13" t="s">
        <v>8322</v>
      </c>
      <c r="R2215" t="s">
        <v>8327</v>
      </c>
      <c r="S2215" s="18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11" t="s">
        <v>2214</v>
      </c>
      <c r="C2216" s="3" t="s">
        <v>6323</v>
      </c>
      <c r="D2216" s="5">
        <v>600</v>
      </c>
      <c r="E2216" s="7">
        <v>1755.01</v>
      </c>
      <c r="F2216" t="s">
        <v>8217</v>
      </c>
      <c r="G2216" t="s">
        <v>8222</v>
      </c>
      <c r="H2216" t="s">
        <v>8244</v>
      </c>
      <c r="I2216" s="9">
        <v>1391713248</v>
      </c>
      <c r="J2216" s="9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70"/>
        <v>292.5</v>
      </c>
      <c r="P2216" s="17">
        <f t="shared" si="171"/>
        <v>73.13</v>
      </c>
      <c r="Q2216" s="13" t="s">
        <v>8322</v>
      </c>
      <c r="R2216" t="s">
        <v>8327</v>
      </c>
      <c r="S2216" s="18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11" t="s">
        <v>2215</v>
      </c>
      <c r="C2217" s="3" t="s">
        <v>6324</v>
      </c>
      <c r="D2217" s="5">
        <v>550</v>
      </c>
      <c r="E2217" s="7">
        <v>860</v>
      </c>
      <c r="F2217" t="s">
        <v>8217</v>
      </c>
      <c r="G2217" t="s">
        <v>8222</v>
      </c>
      <c r="H2217" t="s">
        <v>8244</v>
      </c>
      <c r="I2217" s="9">
        <v>1331621940</v>
      </c>
      <c r="J2217" s="9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70"/>
        <v>156.36000000000001</v>
      </c>
      <c r="P2217" s="17">
        <f t="shared" si="171"/>
        <v>26.06</v>
      </c>
      <c r="Q2217" s="13" t="s">
        <v>8322</v>
      </c>
      <c r="R2217" t="s">
        <v>8327</v>
      </c>
      <c r="S2217" s="18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11" t="s">
        <v>2216</v>
      </c>
      <c r="C2218" s="3" t="s">
        <v>6325</v>
      </c>
      <c r="D2218" s="5">
        <v>300</v>
      </c>
      <c r="E2218" s="7">
        <v>317</v>
      </c>
      <c r="F2218" t="s">
        <v>8217</v>
      </c>
      <c r="G2218" t="s">
        <v>8222</v>
      </c>
      <c r="H2218" t="s">
        <v>8244</v>
      </c>
      <c r="I2218" s="9">
        <v>1437674545</v>
      </c>
      <c r="J2218" s="9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70"/>
        <v>105.67</v>
      </c>
      <c r="P2218" s="17">
        <f t="shared" si="171"/>
        <v>22.64</v>
      </c>
      <c r="Q2218" s="13" t="s">
        <v>8322</v>
      </c>
      <c r="R2218" t="s">
        <v>8327</v>
      </c>
      <c r="S2218" s="18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11" t="s">
        <v>2217</v>
      </c>
      <c r="C2219" s="3" t="s">
        <v>6326</v>
      </c>
      <c r="D2219" s="5">
        <v>420</v>
      </c>
      <c r="E2219" s="7">
        <v>425</v>
      </c>
      <c r="F2219" t="s">
        <v>8217</v>
      </c>
      <c r="G2219" t="s">
        <v>8222</v>
      </c>
      <c r="H2219" t="s">
        <v>8244</v>
      </c>
      <c r="I2219" s="9">
        <v>1446451200</v>
      </c>
      <c r="J2219" s="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70"/>
        <v>101.19</v>
      </c>
      <c r="P2219" s="17">
        <f t="shared" si="171"/>
        <v>47.22</v>
      </c>
      <c r="Q2219" s="13" t="s">
        <v>8322</v>
      </c>
      <c r="R2219" t="s">
        <v>8327</v>
      </c>
      <c r="S2219" s="18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11" t="s">
        <v>2218</v>
      </c>
      <c r="C2220" s="3" t="s">
        <v>6327</v>
      </c>
      <c r="D2220" s="5">
        <v>2000</v>
      </c>
      <c r="E2220" s="7">
        <v>2456.66</v>
      </c>
      <c r="F2220" t="s">
        <v>8217</v>
      </c>
      <c r="G2220" t="s">
        <v>8222</v>
      </c>
      <c r="H2220" t="s">
        <v>8244</v>
      </c>
      <c r="I2220" s="9">
        <v>1346198400</v>
      </c>
      <c r="J2220" s="9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70"/>
        <v>122.83</v>
      </c>
      <c r="P2220" s="17">
        <f t="shared" si="171"/>
        <v>32.32</v>
      </c>
      <c r="Q2220" s="13" t="s">
        <v>8322</v>
      </c>
      <c r="R2220" t="s">
        <v>8327</v>
      </c>
      <c r="S2220" s="18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11" t="s">
        <v>2219</v>
      </c>
      <c r="C2221" s="3" t="s">
        <v>6328</v>
      </c>
      <c r="D2221" s="5">
        <v>1000</v>
      </c>
      <c r="E2221" s="7">
        <v>1015</v>
      </c>
      <c r="F2221" t="s">
        <v>8217</v>
      </c>
      <c r="G2221" t="s">
        <v>8222</v>
      </c>
      <c r="H2221" t="s">
        <v>8244</v>
      </c>
      <c r="I2221" s="9">
        <v>1440004512</v>
      </c>
      <c r="J2221" s="9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70"/>
        <v>101.5</v>
      </c>
      <c r="P2221" s="17">
        <f t="shared" si="171"/>
        <v>53.42</v>
      </c>
      <c r="Q2221" s="13" t="s">
        <v>8322</v>
      </c>
      <c r="R2221" t="s">
        <v>8327</v>
      </c>
      <c r="S2221" s="18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11" t="s">
        <v>2220</v>
      </c>
      <c r="C2222" s="3" t="s">
        <v>6329</v>
      </c>
      <c r="D2222" s="5">
        <v>3500</v>
      </c>
      <c r="E2222" s="7">
        <v>3540</v>
      </c>
      <c r="F2222" t="s">
        <v>8217</v>
      </c>
      <c r="G2222" t="s">
        <v>8222</v>
      </c>
      <c r="H2222" t="s">
        <v>8244</v>
      </c>
      <c r="I2222" s="9">
        <v>1374888436</v>
      </c>
      <c r="J2222" s="9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70"/>
        <v>101.14</v>
      </c>
      <c r="P2222" s="17">
        <f t="shared" si="171"/>
        <v>51.3</v>
      </c>
      <c r="Q2222" s="13" t="s">
        <v>8322</v>
      </c>
      <c r="R2222" t="s">
        <v>8327</v>
      </c>
      <c r="S2222" s="18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11" t="s">
        <v>2221</v>
      </c>
      <c r="C2223" s="3" t="s">
        <v>6330</v>
      </c>
      <c r="D2223" s="5">
        <v>7500</v>
      </c>
      <c r="E2223" s="7">
        <v>8109</v>
      </c>
      <c r="F2223" t="s">
        <v>8217</v>
      </c>
      <c r="G2223" t="s">
        <v>8222</v>
      </c>
      <c r="H2223" t="s">
        <v>8244</v>
      </c>
      <c r="I2223" s="9">
        <v>1461369600</v>
      </c>
      <c r="J2223" s="9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70"/>
        <v>108.12</v>
      </c>
      <c r="P2223" s="17">
        <f t="shared" si="171"/>
        <v>37.200000000000003</v>
      </c>
      <c r="Q2223" s="13" t="s">
        <v>8330</v>
      </c>
      <c r="R2223" t="s">
        <v>8348</v>
      </c>
      <c r="S2223" s="18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11" t="s">
        <v>2222</v>
      </c>
      <c r="C2224" s="3" t="s">
        <v>6331</v>
      </c>
      <c r="D2224" s="5">
        <v>500</v>
      </c>
      <c r="E2224" s="7">
        <v>813</v>
      </c>
      <c r="F2224" t="s">
        <v>8217</v>
      </c>
      <c r="G2224" t="s">
        <v>8222</v>
      </c>
      <c r="H2224" t="s">
        <v>8244</v>
      </c>
      <c r="I2224" s="9">
        <v>1327776847</v>
      </c>
      <c r="J2224" s="9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70"/>
        <v>162.6</v>
      </c>
      <c r="P2224" s="17">
        <f t="shared" si="171"/>
        <v>27.1</v>
      </c>
      <c r="Q2224" s="13" t="s">
        <v>8330</v>
      </c>
      <c r="R2224" t="s">
        <v>8348</v>
      </c>
      <c r="S2224" s="18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11" t="s">
        <v>2223</v>
      </c>
      <c r="C2225" s="3" t="s">
        <v>6332</v>
      </c>
      <c r="D2225" s="5">
        <v>19500</v>
      </c>
      <c r="E2225" s="7">
        <v>20631</v>
      </c>
      <c r="F2225" t="s">
        <v>8217</v>
      </c>
      <c r="G2225" t="s">
        <v>8227</v>
      </c>
      <c r="H2225" t="s">
        <v>8249</v>
      </c>
      <c r="I2225" s="9">
        <v>1435418568</v>
      </c>
      <c r="J2225" s="9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70"/>
        <v>105.8</v>
      </c>
      <c r="P2225" s="17">
        <f t="shared" si="171"/>
        <v>206.31</v>
      </c>
      <c r="Q2225" s="13" t="s">
        <v>8330</v>
      </c>
      <c r="R2225" t="s">
        <v>8348</v>
      </c>
      <c r="S2225" s="18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11" t="s">
        <v>2224</v>
      </c>
      <c r="C2226" s="3" t="s">
        <v>6333</v>
      </c>
      <c r="D2226" s="5">
        <v>10000</v>
      </c>
      <c r="E2226" s="7">
        <v>24315</v>
      </c>
      <c r="F2226" t="s">
        <v>8217</v>
      </c>
      <c r="G2226" t="s">
        <v>8222</v>
      </c>
      <c r="H2226" t="s">
        <v>8244</v>
      </c>
      <c r="I2226" s="9">
        <v>1477767600</v>
      </c>
      <c r="J2226" s="9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70"/>
        <v>243.15</v>
      </c>
      <c r="P2226" s="17">
        <f t="shared" si="171"/>
        <v>82.15</v>
      </c>
      <c r="Q2226" s="13" t="s">
        <v>8330</v>
      </c>
      <c r="R2226" t="s">
        <v>8348</v>
      </c>
      <c r="S2226" s="18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11" t="s">
        <v>2225</v>
      </c>
      <c r="C2227" s="3" t="s">
        <v>6334</v>
      </c>
      <c r="D2227" s="5">
        <v>21000</v>
      </c>
      <c r="E2227" s="7">
        <v>198415.01</v>
      </c>
      <c r="F2227" t="s">
        <v>8217</v>
      </c>
      <c r="G2227" t="s">
        <v>8223</v>
      </c>
      <c r="H2227" t="s">
        <v>8245</v>
      </c>
      <c r="I2227" s="9">
        <v>1411326015</v>
      </c>
      <c r="J2227" s="9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70"/>
        <v>944.83</v>
      </c>
      <c r="P2227" s="17">
        <f t="shared" si="171"/>
        <v>164.8</v>
      </c>
      <c r="Q2227" s="13" t="s">
        <v>8330</v>
      </c>
      <c r="R2227" t="s">
        <v>8348</v>
      </c>
      <c r="S2227" s="18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11" t="s">
        <v>2226</v>
      </c>
      <c r="C2228" s="3" t="s">
        <v>6335</v>
      </c>
      <c r="D2228" s="5">
        <v>18000</v>
      </c>
      <c r="E2228" s="7">
        <v>19523.310000000001</v>
      </c>
      <c r="F2228" t="s">
        <v>8217</v>
      </c>
      <c r="G2228" t="s">
        <v>8222</v>
      </c>
      <c r="H2228" t="s">
        <v>8244</v>
      </c>
      <c r="I2228" s="9">
        <v>1455253140</v>
      </c>
      <c r="J2228" s="9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70"/>
        <v>108.46</v>
      </c>
      <c r="P2228" s="17">
        <f t="shared" si="171"/>
        <v>60.82</v>
      </c>
      <c r="Q2228" s="13" t="s">
        <v>8330</v>
      </c>
      <c r="R2228" t="s">
        <v>8348</v>
      </c>
      <c r="S2228" s="18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11" t="s">
        <v>2227</v>
      </c>
      <c r="C2229" s="3" t="s">
        <v>6336</v>
      </c>
      <c r="D2229" s="5">
        <v>13000</v>
      </c>
      <c r="E2229" s="7">
        <v>20459</v>
      </c>
      <c r="F2229" t="s">
        <v>8217</v>
      </c>
      <c r="G2229" t="s">
        <v>8223</v>
      </c>
      <c r="H2229" t="s">
        <v>8245</v>
      </c>
      <c r="I2229" s="9">
        <v>1384374155</v>
      </c>
      <c r="J2229" s="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70"/>
        <v>157.38</v>
      </c>
      <c r="P2229" s="17">
        <f t="shared" si="171"/>
        <v>67.97</v>
      </c>
      <c r="Q2229" s="13" t="s">
        <v>8330</v>
      </c>
      <c r="R2229" t="s">
        <v>8348</v>
      </c>
      <c r="S2229" s="18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11" t="s">
        <v>2228</v>
      </c>
      <c r="C2230" s="3" t="s">
        <v>6337</v>
      </c>
      <c r="D2230" s="5">
        <v>1000</v>
      </c>
      <c r="E2230" s="7">
        <v>11744.9</v>
      </c>
      <c r="F2230" t="s">
        <v>8217</v>
      </c>
      <c r="G2230" t="s">
        <v>8234</v>
      </c>
      <c r="H2230" t="s">
        <v>8247</v>
      </c>
      <c r="I2230" s="9">
        <v>1439707236</v>
      </c>
      <c r="J2230" s="9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70"/>
        <v>1174.49</v>
      </c>
      <c r="P2230" s="17">
        <f t="shared" si="171"/>
        <v>81.56</v>
      </c>
      <c r="Q2230" s="13" t="s">
        <v>8330</v>
      </c>
      <c r="R2230" t="s">
        <v>8348</v>
      </c>
      <c r="S2230" s="18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11" t="s">
        <v>2229</v>
      </c>
      <c r="C2231" s="3" t="s">
        <v>6338</v>
      </c>
      <c r="D2231" s="5">
        <v>8012</v>
      </c>
      <c r="E2231" s="7">
        <v>13704.33</v>
      </c>
      <c r="F2231" t="s">
        <v>8217</v>
      </c>
      <c r="G2231" t="s">
        <v>8222</v>
      </c>
      <c r="H2231" t="s">
        <v>8244</v>
      </c>
      <c r="I2231" s="9">
        <v>1378180800</v>
      </c>
      <c r="J2231" s="9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70"/>
        <v>171.05</v>
      </c>
      <c r="P2231" s="17">
        <f t="shared" si="171"/>
        <v>25.43</v>
      </c>
      <c r="Q2231" s="13" t="s">
        <v>8330</v>
      </c>
      <c r="R2231" t="s">
        <v>8348</v>
      </c>
      <c r="S2231" s="18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11" t="s">
        <v>2230</v>
      </c>
      <c r="C2232" s="3" t="s">
        <v>6339</v>
      </c>
      <c r="D2232" s="5">
        <v>8500</v>
      </c>
      <c r="E2232" s="7">
        <v>10706</v>
      </c>
      <c r="F2232" t="s">
        <v>8217</v>
      </c>
      <c r="G2232" t="s">
        <v>8222</v>
      </c>
      <c r="H2232" t="s">
        <v>8244</v>
      </c>
      <c r="I2232" s="9">
        <v>1398460127</v>
      </c>
      <c r="J2232" s="9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70"/>
        <v>125.95</v>
      </c>
      <c r="P2232" s="17">
        <f t="shared" si="171"/>
        <v>21.5</v>
      </c>
      <c r="Q2232" s="13" t="s">
        <v>8330</v>
      </c>
      <c r="R2232" t="s">
        <v>8348</v>
      </c>
      <c r="S2232" s="18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11" t="s">
        <v>2231</v>
      </c>
      <c r="C2233" s="3" t="s">
        <v>6340</v>
      </c>
      <c r="D2233" s="5">
        <v>2500</v>
      </c>
      <c r="E2233" s="7">
        <v>30303.24</v>
      </c>
      <c r="F2233" t="s">
        <v>8217</v>
      </c>
      <c r="G2233" t="s">
        <v>8222</v>
      </c>
      <c r="H2233" t="s">
        <v>8244</v>
      </c>
      <c r="I2233" s="9">
        <v>1372136400</v>
      </c>
      <c r="J2233" s="9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70"/>
        <v>1212.1300000000001</v>
      </c>
      <c r="P2233" s="17">
        <f t="shared" si="171"/>
        <v>27.23</v>
      </c>
      <c r="Q2233" s="13" t="s">
        <v>8330</v>
      </c>
      <c r="R2233" t="s">
        <v>8348</v>
      </c>
      <c r="S2233" s="18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11" t="s">
        <v>2232</v>
      </c>
      <c r="C2234" s="3" t="s">
        <v>6341</v>
      </c>
      <c r="D2234" s="5">
        <v>5000</v>
      </c>
      <c r="E2234" s="7">
        <v>24790</v>
      </c>
      <c r="F2234" t="s">
        <v>8217</v>
      </c>
      <c r="G2234" t="s">
        <v>8222</v>
      </c>
      <c r="H2234" t="s">
        <v>8244</v>
      </c>
      <c r="I2234" s="9">
        <v>1405738800</v>
      </c>
      <c r="J2234" s="9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70"/>
        <v>495.8</v>
      </c>
      <c r="P2234" s="17">
        <f t="shared" si="171"/>
        <v>25.09</v>
      </c>
      <c r="Q2234" s="13" t="s">
        <v>8330</v>
      </c>
      <c r="R2234" t="s">
        <v>8348</v>
      </c>
      <c r="S2234" s="18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11" t="s">
        <v>2233</v>
      </c>
      <c r="C2235" s="3" t="s">
        <v>6342</v>
      </c>
      <c r="D2235" s="5">
        <v>2500</v>
      </c>
      <c r="E2235" s="7">
        <v>8301</v>
      </c>
      <c r="F2235" t="s">
        <v>8217</v>
      </c>
      <c r="G2235" t="s">
        <v>8223</v>
      </c>
      <c r="H2235" t="s">
        <v>8245</v>
      </c>
      <c r="I2235" s="9">
        <v>1450051200</v>
      </c>
      <c r="J2235" s="9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70"/>
        <v>332.04</v>
      </c>
      <c r="P2235" s="17">
        <f t="shared" si="171"/>
        <v>21.23</v>
      </c>
      <c r="Q2235" s="13" t="s">
        <v>8330</v>
      </c>
      <c r="R2235" t="s">
        <v>8348</v>
      </c>
      <c r="S2235" s="18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11" t="s">
        <v>2234</v>
      </c>
      <c r="C2236" s="3" t="s">
        <v>6343</v>
      </c>
      <c r="D2236" s="5">
        <v>100</v>
      </c>
      <c r="E2236" s="7">
        <v>1165</v>
      </c>
      <c r="F2236" t="s">
        <v>8217</v>
      </c>
      <c r="G2236" t="s">
        <v>8222</v>
      </c>
      <c r="H2236" t="s">
        <v>8244</v>
      </c>
      <c r="I2236" s="9">
        <v>1483645647</v>
      </c>
      <c r="J2236" s="9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70"/>
        <v>1165</v>
      </c>
      <c r="P2236" s="17">
        <f t="shared" si="171"/>
        <v>41.61</v>
      </c>
      <c r="Q2236" s="13" t="s">
        <v>8330</v>
      </c>
      <c r="R2236" t="s">
        <v>8348</v>
      </c>
      <c r="S2236" s="18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11" t="s">
        <v>2235</v>
      </c>
      <c r="C2237" s="3" t="s">
        <v>6344</v>
      </c>
      <c r="D2237" s="5">
        <v>13000</v>
      </c>
      <c r="E2237" s="7">
        <v>19931</v>
      </c>
      <c r="F2237" t="s">
        <v>8217</v>
      </c>
      <c r="G2237" t="s">
        <v>8227</v>
      </c>
      <c r="H2237" t="s">
        <v>8249</v>
      </c>
      <c r="I2237" s="9">
        <v>1427585511</v>
      </c>
      <c r="J2237" s="9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70"/>
        <v>153.32</v>
      </c>
      <c r="P2237" s="17">
        <f t="shared" si="171"/>
        <v>135.59</v>
      </c>
      <c r="Q2237" s="13" t="s">
        <v>8330</v>
      </c>
      <c r="R2237" t="s">
        <v>8348</v>
      </c>
      <c r="S2237" s="18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11" t="s">
        <v>2236</v>
      </c>
      <c r="C2238" s="3" t="s">
        <v>6345</v>
      </c>
      <c r="D2238" s="5">
        <v>2800</v>
      </c>
      <c r="E2238" s="7">
        <v>15039</v>
      </c>
      <c r="F2238" t="s">
        <v>8217</v>
      </c>
      <c r="G2238" t="s">
        <v>8222</v>
      </c>
      <c r="H2238" t="s">
        <v>8244</v>
      </c>
      <c r="I2238" s="9">
        <v>1454338123</v>
      </c>
      <c r="J2238" s="9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70"/>
        <v>537.11</v>
      </c>
      <c r="P2238" s="17">
        <f t="shared" si="171"/>
        <v>22.12</v>
      </c>
      <c r="Q2238" s="13" t="s">
        <v>8330</v>
      </c>
      <c r="R2238" t="s">
        <v>8348</v>
      </c>
      <c r="S2238" s="18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11" t="s">
        <v>2237</v>
      </c>
      <c r="C2239" s="3" t="s">
        <v>6346</v>
      </c>
      <c r="D2239" s="5">
        <v>18000</v>
      </c>
      <c r="E2239" s="7">
        <v>63527</v>
      </c>
      <c r="F2239" t="s">
        <v>8217</v>
      </c>
      <c r="G2239" t="s">
        <v>8222</v>
      </c>
      <c r="H2239" t="s">
        <v>8244</v>
      </c>
      <c r="I2239" s="9">
        <v>1415779140</v>
      </c>
      <c r="J2239" s="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70"/>
        <v>352.93</v>
      </c>
      <c r="P2239" s="17">
        <f t="shared" si="171"/>
        <v>64.63</v>
      </c>
      <c r="Q2239" s="13" t="s">
        <v>8330</v>
      </c>
      <c r="R2239" t="s">
        <v>8348</v>
      </c>
      <c r="S2239" s="18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11" t="s">
        <v>2238</v>
      </c>
      <c r="C2240" s="3" t="s">
        <v>6347</v>
      </c>
      <c r="D2240" s="5">
        <v>4000</v>
      </c>
      <c r="E2240" s="7">
        <v>5496</v>
      </c>
      <c r="F2240" t="s">
        <v>8217</v>
      </c>
      <c r="G2240" t="s">
        <v>8234</v>
      </c>
      <c r="H2240" t="s">
        <v>8247</v>
      </c>
      <c r="I2240" s="9">
        <v>1489157716</v>
      </c>
      <c r="J2240" s="9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70"/>
        <v>137.4</v>
      </c>
      <c r="P2240" s="17">
        <f t="shared" si="171"/>
        <v>69.569999999999993</v>
      </c>
      <c r="Q2240" s="13" t="s">
        <v>8330</v>
      </c>
      <c r="R2240" t="s">
        <v>8348</v>
      </c>
      <c r="S2240" s="18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11" t="s">
        <v>2239</v>
      </c>
      <c r="C2241" s="3" t="s">
        <v>6348</v>
      </c>
      <c r="D2241" s="5">
        <v>25000</v>
      </c>
      <c r="E2241" s="7">
        <v>32006.67</v>
      </c>
      <c r="F2241" t="s">
        <v>8217</v>
      </c>
      <c r="G2241" t="s">
        <v>8222</v>
      </c>
      <c r="H2241" t="s">
        <v>8244</v>
      </c>
      <c r="I2241" s="9">
        <v>1385870520</v>
      </c>
      <c r="J2241" s="9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70"/>
        <v>128.03</v>
      </c>
      <c r="P2241" s="17">
        <f t="shared" si="171"/>
        <v>75.13</v>
      </c>
      <c r="Q2241" s="13" t="s">
        <v>8330</v>
      </c>
      <c r="R2241" t="s">
        <v>8348</v>
      </c>
      <c r="S2241" s="18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11" t="s">
        <v>2240</v>
      </c>
      <c r="C2242" s="3" t="s">
        <v>6349</v>
      </c>
      <c r="D2242" s="5">
        <v>5000</v>
      </c>
      <c r="E2242" s="7">
        <v>13534</v>
      </c>
      <c r="F2242" t="s">
        <v>8217</v>
      </c>
      <c r="G2242" t="s">
        <v>8222</v>
      </c>
      <c r="H2242" t="s">
        <v>8244</v>
      </c>
      <c r="I2242" s="9">
        <v>1461354544</v>
      </c>
      <c r="J2242" s="9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si="170"/>
        <v>270.68</v>
      </c>
      <c r="P2242" s="17">
        <f t="shared" si="171"/>
        <v>140.97999999999999</v>
      </c>
      <c r="Q2242" s="13" t="s">
        <v>8330</v>
      </c>
      <c r="R2242" t="s">
        <v>8348</v>
      </c>
      <c r="S2242" s="18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11" t="s">
        <v>2241</v>
      </c>
      <c r="C2243" s="3" t="s">
        <v>6350</v>
      </c>
      <c r="D2243" s="5">
        <v>1000</v>
      </c>
      <c r="E2243" s="7">
        <v>8064</v>
      </c>
      <c r="F2243" t="s">
        <v>8217</v>
      </c>
      <c r="G2243" t="s">
        <v>8223</v>
      </c>
      <c r="H2243" t="s">
        <v>8245</v>
      </c>
      <c r="I2243" s="9">
        <v>1488484300</v>
      </c>
      <c r="J2243" s="9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ref="O2243:O2306" si="175">IFERROR(ROUND(E2243/D2243*100,2),0)</f>
        <v>806.4</v>
      </c>
      <c r="P2243" s="17">
        <f t="shared" ref="P2243:P2306" si="176">IFERROR(ROUND(E2243/L2243,2),"N/A")</f>
        <v>49.47</v>
      </c>
      <c r="Q2243" s="13" t="s">
        <v>8330</v>
      </c>
      <c r="R2243" t="s">
        <v>8348</v>
      </c>
      <c r="S2243" s="18">
        <f t="shared" ref="S2243:S2306" si="177">(((J2243/60)/60)/24)+DATE(1970,1,1)</f>
        <v>42766.827546296292</v>
      </c>
      <c r="T2243" s="1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11" t="s">
        <v>2242</v>
      </c>
      <c r="C2244" s="3" t="s">
        <v>6351</v>
      </c>
      <c r="D2244" s="5">
        <v>10000</v>
      </c>
      <c r="E2244" s="7">
        <v>136009.76</v>
      </c>
      <c r="F2244" t="s">
        <v>8217</v>
      </c>
      <c r="G2244" t="s">
        <v>8222</v>
      </c>
      <c r="H2244" t="s">
        <v>8244</v>
      </c>
      <c r="I2244" s="9">
        <v>1385521320</v>
      </c>
      <c r="J2244" s="9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75"/>
        <v>1360.1</v>
      </c>
      <c r="P2244" s="17">
        <f t="shared" si="176"/>
        <v>53.87</v>
      </c>
      <c r="Q2244" s="13" t="s">
        <v>8330</v>
      </c>
      <c r="R2244" t="s">
        <v>8348</v>
      </c>
      <c r="S2244" s="18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11" t="s">
        <v>2243</v>
      </c>
      <c r="C2245" s="3" t="s">
        <v>6352</v>
      </c>
      <c r="D2245" s="5">
        <v>1</v>
      </c>
      <c r="E2245" s="7">
        <v>9302.5</v>
      </c>
      <c r="F2245" t="s">
        <v>8217</v>
      </c>
      <c r="G2245" t="s">
        <v>8222</v>
      </c>
      <c r="H2245" t="s">
        <v>8244</v>
      </c>
      <c r="I2245" s="9">
        <v>1489374000</v>
      </c>
      <c r="J2245" s="9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75"/>
        <v>930250</v>
      </c>
      <c r="P2245" s="17">
        <f t="shared" si="176"/>
        <v>4.57</v>
      </c>
      <c r="Q2245" s="13" t="s">
        <v>8330</v>
      </c>
      <c r="R2245" t="s">
        <v>8348</v>
      </c>
      <c r="S2245" s="18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11" t="s">
        <v>2244</v>
      </c>
      <c r="C2246" s="3" t="s">
        <v>6353</v>
      </c>
      <c r="D2246" s="5">
        <v>5000</v>
      </c>
      <c r="E2246" s="7">
        <v>18851</v>
      </c>
      <c r="F2246" t="s">
        <v>8217</v>
      </c>
      <c r="G2246" t="s">
        <v>8222</v>
      </c>
      <c r="H2246" t="s">
        <v>8244</v>
      </c>
      <c r="I2246" s="9">
        <v>1476649800</v>
      </c>
      <c r="J2246" s="9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75"/>
        <v>377.02</v>
      </c>
      <c r="P2246" s="17">
        <f t="shared" si="176"/>
        <v>65</v>
      </c>
      <c r="Q2246" s="13" t="s">
        <v>8330</v>
      </c>
      <c r="R2246" t="s">
        <v>8348</v>
      </c>
      <c r="S2246" s="18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11" t="s">
        <v>2245</v>
      </c>
      <c r="C2247" s="3" t="s">
        <v>6354</v>
      </c>
      <c r="D2247" s="5">
        <v>4000</v>
      </c>
      <c r="E2247" s="7">
        <v>105881</v>
      </c>
      <c r="F2247" t="s">
        <v>8217</v>
      </c>
      <c r="G2247" t="s">
        <v>8222</v>
      </c>
      <c r="H2247" t="s">
        <v>8244</v>
      </c>
      <c r="I2247" s="9">
        <v>1393005600</v>
      </c>
      <c r="J2247" s="9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75"/>
        <v>2647.03</v>
      </c>
      <c r="P2247" s="17">
        <f t="shared" si="176"/>
        <v>53.48</v>
      </c>
      <c r="Q2247" s="13" t="s">
        <v>8330</v>
      </c>
      <c r="R2247" t="s">
        <v>8348</v>
      </c>
      <c r="S2247" s="18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11" t="s">
        <v>2246</v>
      </c>
      <c r="C2248" s="3" t="s">
        <v>6355</v>
      </c>
      <c r="D2248" s="5">
        <v>2500</v>
      </c>
      <c r="E2248" s="7">
        <v>2503</v>
      </c>
      <c r="F2248" t="s">
        <v>8217</v>
      </c>
      <c r="G2248" t="s">
        <v>8223</v>
      </c>
      <c r="H2248" t="s">
        <v>8245</v>
      </c>
      <c r="I2248" s="9">
        <v>1441393210</v>
      </c>
      <c r="J2248" s="9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75"/>
        <v>100.12</v>
      </c>
      <c r="P2248" s="17">
        <f t="shared" si="176"/>
        <v>43.91</v>
      </c>
      <c r="Q2248" s="13" t="s">
        <v>8330</v>
      </c>
      <c r="R2248" t="s">
        <v>8348</v>
      </c>
      <c r="S2248" s="18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11" t="s">
        <v>2247</v>
      </c>
      <c r="C2249" s="3" t="s">
        <v>6356</v>
      </c>
      <c r="D2249" s="5">
        <v>18500</v>
      </c>
      <c r="E2249" s="7">
        <v>19324</v>
      </c>
      <c r="F2249" t="s">
        <v>8217</v>
      </c>
      <c r="G2249" t="s">
        <v>8222</v>
      </c>
      <c r="H2249" t="s">
        <v>8244</v>
      </c>
      <c r="I2249" s="9">
        <v>1438185565</v>
      </c>
      <c r="J2249" s="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75"/>
        <v>104.45</v>
      </c>
      <c r="P2249" s="17">
        <f t="shared" si="176"/>
        <v>50.85</v>
      </c>
      <c r="Q2249" s="13" t="s">
        <v>8330</v>
      </c>
      <c r="R2249" t="s">
        <v>8348</v>
      </c>
      <c r="S2249" s="18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11" t="s">
        <v>2248</v>
      </c>
      <c r="C2250" s="3" t="s">
        <v>6357</v>
      </c>
      <c r="D2250" s="5">
        <v>7000</v>
      </c>
      <c r="E2250" s="7">
        <v>7505</v>
      </c>
      <c r="F2250" t="s">
        <v>8217</v>
      </c>
      <c r="G2250" t="s">
        <v>8223</v>
      </c>
      <c r="H2250" t="s">
        <v>8245</v>
      </c>
      <c r="I2250" s="9">
        <v>1481749278</v>
      </c>
      <c r="J2250" s="9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75"/>
        <v>107.21</v>
      </c>
      <c r="P2250" s="17">
        <f t="shared" si="176"/>
        <v>58.63</v>
      </c>
      <c r="Q2250" s="13" t="s">
        <v>8330</v>
      </c>
      <c r="R2250" t="s">
        <v>8348</v>
      </c>
      <c r="S2250" s="18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11" t="s">
        <v>2249</v>
      </c>
      <c r="C2251" s="3" t="s">
        <v>6358</v>
      </c>
      <c r="D2251" s="5">
        <v>3500</v>
      </c>
      <c r="E2251" s="7">
        <v>5907</v>
      </c>
      <c r="F2251" t="s">
        <v>8217</v>
      </c>
      <c r="G2251" t="s">
        <v>8222</v>
      </c>
      <c r="H2251" t="s">
        <v>8244</v>
      </c>
      <c r="I2251" s="9">
        <v>1364917965</v>
      </c>
      <c r="J2251" s="9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75"/>
        <v>168.77</v>
      </c>
      <c r="P2251" s="17">
        <f t="shared" si="176"/>
        <v>32.82</v>
      </c>
      <c r="Q2251" s="13" t="s">
        <v>8330</v>
      </c>
      <c r="R2251" t="s">
        <v>8348</v>
      </c>
      <c r="S2251" s="18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11" t="s">
        <v>2250</v>
      </c>
      <c r="C2252" s="3" t="s">
        <v>6359</v>
      </c>
      <c r="D2252" s="5">
        <v>25000</v>
      </c>
      <c r="E2252" s="7">
        <v>243778</v>
      </c>
      <c r="F2252" t="s">
        <v>8217</v>
      </c>
      <c r="G2252" t="s">
        <v>8222</v>
      </c>
      <c r="H2252" t="s">
        <v>8244</v>
      </c>
      <c r="I2252" s="9">
        <v>1480727273</v>
      </c>
      <c r="J2252" s="9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75"/>
        <v>975.11</v>
      </c>
      <c r="P2252" s="17">
        <f t="shared" si="176"/>
        <v>426.93</v>
      </c>
      <c r="Q2252" s="13" t="s">
        <v>8330</v>
      </c>
      <c r="R2252" t="s">
        <v>8348</v>
      </c>
      <c r="S2252" s="18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11" t="s">
        <v>2251</v>
      </c>
      <c r="C2253" s="3" t="s">
        <v>6360</v>
      </c>
      <c r="D2253" s="5">
        <v>8500</v>
      </c>
      <c r="E2253" s="7">
        <v>11428.19</v>
      </c>
      <c r="F2253" t="s">
        <v>8217</v>
      </c>
      <c r="G2253" t="s">
        <v>8222</v>
      </c>
      <c r="H2253" t="s">
        <v>8244</v>
      </c>
      <c r="I2253" s="9">
        <v>1408177077</v>
      </c>
      <c r="J2253" s="9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75"/>
        <v>134.44999999999999</v>
      </c>
      <c r="P2253" s="17">
        <f t="shared" si="176"/>
        <v>23.81</v>
      </c>
      <c r="Q2253" s="13" t="s">
        <v>8330</v>
      </c>
      <c r="R2253" t="s">
        <v>8348</v>
      </c>
      <c r="S2253" s="18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11" t="s">
        <v>2252</v>
      </c>
      <c r="C2254" s="3" t="s">
        <v>6361</v>
      </c>
      <c r="D2254" s="5">
        <v>9000</v>
      </c>
      <c r="E2254" s="7">
        <v>24505</v>
      </c>
      <c r="F2254" t="s">
        <v>8217</v>
      </c>
      <c r="G2254" t="s">
        <v>8225</v>
      </c>
      <c r="H2254" t="s">
        <v>8247</v>
      </c>
      <c r="I2254" s="9">
        <v>1470469938</v>
      </c>
      <c r="J2254" s="9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75"/>
        <v>272.27999999999997</v>
      </c>
      <c r="P2254" s="17">
        <f t="shared" si="176"/>
        <v>98.41</v>
      </c>
      <c r="Q2254" s="13" t="s">
        <v>8330</v>
      </c>
      <c r="R2254" t="s">
        <v>8348</v>
      </c>
      <c r="S2254" s="18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11" t="s">
        <v>2253</v>
      </c>
      <c r="C2255" s="3" t="s">
        <v>6362</v>
      </c>
      <c r="D2255" s="5">
        <v>8000</v>
      </c>
      <c r="E2255" s="7">
        <v>9015</v>
      </c>
      <c r="F2255" t="s">
        <v>8217</v>
      </c>
      <c r="G2255" t="s">
        <v>8222</v>
      </c>
      <c r="H2255" t="s">
        <v>8244</v>
      </c>
      <c r="I2255" s="9">
        <v>1447862947</v>
      </c>
      <c r="J2255" s="9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75"/>
        <v>112.69</v>
      </c>
      <c r="P2255" s="17">
        <f t="shared" si="176"/>
        <v>107.32</v>
      </c>
      <c r="Q2255" s="13" t="s">
        <v>8330</v>
      </c>
      <c r="R2255" t="s">
        <v>8348</v>
      </c>
      <c r="S2255" s="18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11" t="s">
        <v>2254</v>
      </c>
      <c r="C2256" s="3" t="s">
        <v>6363</v>
      </c>
      <c r="D2256" s="5">
        <v>500</v>
      </c>
      <c r="E2256" s="7">
        <v>2299</v>
      </c>
      <c r="F2256" t="s">
        <v>8217</v>
      </c>
      <c r="G2256" t="s">
        <v>8222</v>
      </c>
      <c r="H2256" t="s">
        <v>8244</v>
      </c>
      <c r="I2256" s="9">
        <v>1485271968</v>
      </c>
      <c r="J2256" s="9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75"/>
        <v>459.8</v>
      </c>
      <c r="P2256" s="17">
        <f t="shared" si="176"/>
        <v>11.67</v>
      </c>
      <c r="Q2256" s="13" t="s">
        <v>8330</v>
      </c>
      <c r="R2256" t="s">
        <v>8348</v>
      </c>
      <c r="S2256" s="18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11" t="s">
        <v>2255</v>
      </c>
      <c r="C2257" s="3" t="s">
        <v>6364</v>
      </c>
      <c r="D2257" s="5">
        <v>3950</v>
      </c>
      <c r="E2257" s="7">
        <v>11323</v>
      </c>
      <c r="F2257" t="s">
        <v>8217</v>
      </c>
      <c r="G2257" t="s">
        <v>8222</v>
      </c>
      <c r="H2257" t="s">
        <v>8244</v>
      </c>
      <c r="I2257" s="9">
        <v>1462661451</v>
      </c>
      <c r="J2257" s="9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75"/>
        <v>286.66000000000003</v>
      </c>
      <c r="P2257" s="17">
        <f t="shared" si="176"/>
        <v>41.78</v>
      </c>
      <c r="Q2257" s="13" t="s">
        <v>8330</v>
      </c>
      <c r="R2257" t="s">
        <v>8348</v>
      </c>
      <c r="S2257" s="18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11" t="s">
        <v>2256</v>
      </c>
      <c r="C2258" s="3" t="s">
        <v>6365</v>
      </c>
      <c r="D2258" s="5">
        <v>480</v>
      </c>
      <c r="E2258" s="7">
        <v>1069</v>
      </c>
      <c r="F2258" t="s">
        <v>8217</v>
      </c>
      <c r="G2258" t="s">
        <v>8223</v>
      </c>
      <c r="H2258" t="s">
        <v>8245</v>
      </c>
      <c r="I2258" s="9">
        <v>1479811846</v>
      </c>
      <c r="J2258" s="9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75"/>
        <v>222.71</v>
      </c>
      <c r="P2258" s="17">
        <f t="shared" si="176"/>
        <v>21.38</v>
      </c>
      <c r="Q2258" s="13" t="s">
        <v>8330</v>
      </c>
      <c r="R2258" t="s">
        <v>8348</v>
      </c>
      <c r="S2258" s="18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11" t="s">
        <v>2257</v>
      </c>
      <c r="C2259" s="3" t="s">
        <v>6366</v>
      </c>
      <c r="D2259" s="5">
        <v>2500</v>
      </c>
      <c r="E2259" s="7">
        <v>15903.5</v>
      </c>
      <c r="F2259" t="s">
        <v>8217</v>
      </c>
      <c r="G2259" t="s">
        <v>8223</v>
      </c>
      <c r="H2259" t="s">
        <v>8245</v>
      </c>
      <c r="I2259" s="9">
        <v>1466377200</v>
      </c>
      <c r="J2259" s="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75"/>
        <v>636.14</v>
      </c>
      <c r="P2259" s="17">
        <f t="shared" si="176"/>
        <v>94.1</v>
      </c>
      <c r="Q2259" s="13" t="s">
        <v>8330</v>
      </c>
      <c r="R2259" t="s">
        <v>8348</v>
      </c>
      <c r="S2259" s="18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11" t="s">
        <v>2258</v>
      </c>
      <c r="C2260" s="3" t="s">
        <v>6367</v>
      </c>
      <c r="D2260" s="5">
        <v>2200</v>
      </c>
      <c r="E2260" s="7">
        <v>3223</v>
      </c>
      <c r="F2260" t="s">
        <v>8217</v>
      </c>
      <c r="G2260" t="s">
        <v>8222</v>
      </c>
      <c r="H2260" t="s">
        <v>8244</v>
      </c>
      <c r="I2260" s="9">
        <v>1434045687</v>
      </c>
      <c r="J2260" s="9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75"/>
        <v>146.5</v>
      </c>
      <c r="P2260" s="17">
        <f t="shared" si="176"/>
        <v>15.72</v>
      </c>
      <c r="Q2260" s="13" t="s">
        <v>8330</v>
      </c>
      <c r="R2260" t="s">
        <v>8348</v>
      </c>
      <c r="S2260" s="18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11" t="s">
        <v>2259</v>
      </c>
      <c r="C2261" s="3" t="s">
        <v>6368</v>
      </c>
      <c r="D2261" s="5">
        <v>1000</v>
      </c>
      <c r="E2261" s="7">
        <v>18671</v>
      </c>
      <c r="F2261" t="s">
        <v>8217</v>
      </c>
      <c r="G2261" t="s">
        <v>8223</v>
      </c>
      <c r="H2261" t="s">
        <v>8245</v>
      </c>
      <c r="I2261" s="9">
        <v>1481224736</v>
      </c>
      <c r="J2261" s="9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75"/>
        <v>1867.1</v>
      </c>
      <c r="P2261" s="17">
        <f t="shared" si="176"/>
        <v>90.64</v>
      </c>
      <c r="Q2261" s="13" t="s">
        <v>8330</v>
      </c>
      <c r="R2261" t="s">
        <v>8348</v>
      </c>
      <c r="S2261" s="18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11" t="s">
        <v>2260</v>
      </c>
      <c r="C2262" s="3" t="s">
        <v>6369</v>
      </c>
      <c r="D2262" s="5">
        <v>2500</v>
      </c>
      <c r="E2262" s="7">
        <v>8173</v>
      </c>
      <c r="F2262" t="s">
        <v>8217</v>
      </c>
      <c r="G2262" t="s">
        <v>8222</v>
      </c>
      <c r="H2262" t="s">
        <v>8244</v>
      </c>
      <c r="I2262" s="9">
        <v>1395876250</v>
      </c>
      <c r="J2262" s="9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75"/>
        <v>326.92</v>
      </c>
      <c r="P2262" s="17">
        <f t="shared" si="176"/>
        <v>97.3</v>
      </c>
      <c r="Q2262" s="13" t="s">
        <v>8330</v>
      </c>
      <c r="R2262" t="s">
        <v>8348</v>
      </c>
      <c r="S2262" s="18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11" t="s">
        <v>2261</v>
      </c>
      <c r="C2263" s="3" t="s">
        <v>6370</v>
      </c>
      <c r="D2263" s="5">
        <v>1000</v>
      </c>
      <c r="E2263" s="7">
        <v>7795</v>
      </c>
      <c r="F2263" t="s">
        <v>8217</v>
      </c>
      <c r="G2263" t="s">
        <v>8224</v>
      </c>
      <c r="H2263" t="s">
        <v>8246</v>
      </c>
      <c r="I2263" s="9">
        <v>1487093020</v>
      </c>
      <c r="J2263" s="9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75"/>
        <v>779.5</v>
      </c>
      <c r="P2263" s="17">
        <f t="shared" si="176"/>
        <v>37.119999999999997</v>
      </c>
      <c r="Q2263" s="13" t="s">
        <v>8330</v>
      </c>
      <c r="R2263" t="s">
        <v>8348</v>
      </c>
      <c r="S2263" s="18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11" t="s">
        <v>2262</v>
      </c>
      <c r="C2264" s="3" t="s">
        <v>6371</v>
      </c>
      <c r="D2264" s="5">
        <v>3300</v>
      </c>
      <c r="E2264" s="7">
        <v>5087</v>
      </c>
      <c r="F2264" t="s">
        <v>8217</v>
      </c>
      <c r="G2264" t="s">
        <v>8222</v>
      </c>
      <c r="H2264" t="s">
        <v>8244</v>
      </c>
      <c r="I2264" s="9">
        <v>1416268800</v>
      </c>
      <c r="J2264" s="9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75"/>
        <v>154.15</v>
      </c>
      <c r="P2264" s="17">
        <f t="shared" si="176"/>
        <v>28.1</v>
      </c>
      <c r="Q2264" s="13" t="s">
        <v>8330</v>
      </c>
      <c r="R2264" t="s">
        <v>8348</v>
      </c>
      <c r="S2264" s="18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11" t="s">
        <v>2263</v>
      </c>
      <c r="C2265" s="3" t="s">
        <v>6372</v>
      </c>
      <c r="D2265" s="5">
        <v>7500</v>
      </c>
      <c r="E2265" s="7">
        <v>8666</v>
      </c>
      <c r="F2265" t="s">
        <v>8217</v>
      </c>
      <c r="G2265" t="s">
        <v>8233</v>
      </c>
      <c r="H2265" t="s">
        <v>8253</v>
      </c>
      <c r="I2265" s="9">
        <v>1422734313</v>
      </c>
      <c r="J2265" s="9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75"/>
        <v>115.55</v>
      </c>
      <c r="P2265" s="17">
        <f t="shared" si="176"/>
        <v>144.43</v>
      </c>
      <c r="Q2265" s="13" t="s">
        <v>8330</v>
      </c>
      <c r="R2265" t="s">
        <v>8348</v>
      </c>
      <c r="S2265" s="18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11" t="s">
        <v>2264</v>
      </c>
      <c r="C2266" s="3" t="s">
        <v>6373</v>
      </c>
      <c r="D2266" s="5">
        <v>6000</v>
      </c>
      <c r="E2266" s="7">
        <v>10802</v>
      </c>
      <c r="F2266" t="s">
        <v>8217</v>
      </c>
      <c r="G2266" t="s">
        <v>8222</v>
      </c>
      <c r="H2266" t="s">
        <v>8244</v>
      </c>
      <c r="I2266" s="9">
        <v>1463972400</v>
      </c>
      <c r="J2266" s="9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75"/>
        <v>180.03</v>
      </c>
      <c r="P2266" s="17">
        <f t="shared" si="176"/>
        <v>24.27</v>
      </c>
      <c r="Q2266" s="13" t="s">
        <v>8330</v>
      </c>
      <c r="R2266" t="s">
        <v>8348</v>
      </c>
      <c r="S2266" s="18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11" t="s">
        <v>2265</v>
      </c>
      <c r="C2267" s="3" t="s">
        <v>6374</v>
      </c>
      <c r="D2267" s="5">
        <v>200</v>
      </c>
      <c r="E2267" s="7">
        <v>597</v>
      </c>
      <c r="F2267" t="s">
        <v>8217</v>
      </c>
      <c r="G2267" t="s">
        <v>8223</v>
      </c>
      <c r="H2267" t="s">
        <v>8245</v>
      </c>
      <c r="I2267" s="9">
        <v>1479846507</v>
      </c>
      <c r="J2267" s="9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75"/>
        <v>298.5</v>
      </c>
      <c r="P2267" s="17">
        <f t="shared" si="176"/>
        <v>35.119999999999997</v>
      </c>
      <c r="Q2267" s="13" t="s">
        <v>8330</v>
      </c>
      <c r="R2267" t="s">
        <v>8348</v>
      </c>
      <c r="S2267" s="18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11" t="s">
        <v>2266</v>
      </c>
      <c r="C2268" s="3" t="s">
        <v>6375</v>
      </c>
      <c r="D2268" s="5">
        <v>1500</v>
      </c>
      <c r="E2268" s="7">
        <v>4804</v>
      </c>
      <c r="F2268" t="s">
        <v>8217</v>
      </c>
      <c r="G2268" t="s">
        <v>8222</v>
      </c>
      <c r="H2268" t="s">
        <v>8244</v>
      </c>
      <c r="I2268" s="9">
        <v>1461722400</v>
      </c>
      <c r="J2268" s="9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75"/>
        <v>320.27</v>
      </c>
      <c r="P2268" s="17">
        <f t="shared" si="176"/>
        <v>24.76</v>
      </c>
      <c r="Q2268" s="13" t="s">
        <v>8330</v>
      </c>
      <c r="R2268" t="s">
        <v>8348</v>
      </c>
      <c r="S2268" s="18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11" t="s">
        <v>2267</v>
      </c>
      <c r="C2269" s="3" t="s">
        <v>6376</v>
      </c>
      <c r="D2269" s="5">
        <v>20000</v>
      </c>
      <c r="E2269" s="7">
        <v>76105</v>
      </c>
      <c r="F2269" t="s">
        <v>8217</v>
      </c>
      <c r="G2269" t="s">
        <v>8222</v>
      </c>
      <c r="H2269" t="s">
        <v>8244</v>
      </c>
      <c r="I2269" s="9">
        <v>1419123600</v>
      </c>
      <c r="J2269" s="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75"/>
        <v>380.53</v>
      </c>
      <c r="P2269" s="17">
        <f t="shared" si="176"/>
        <v>188.38</v>
      </c>
      <c r="Q2269" s="13" t="s">
        <v>8330</v>
      </c>
      <c r="R2269" t="s">
        <v>8348</v>
      </c>
      <c r="S2269" s="18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11" t="s">
        <v>2268</v>
      </c>
      <c r="C2270" s="3" t="s">
        <v>6377</v>
      </c>
      <c r="D2270" s="5">
        <v>28000</v>
      </c>
      <c r="E2270" s="7">
        <v>28728</v>
      </c>
      <c r="F2270" t="s">
        <v>8217</v>
      </c>
      <c r="G2270" t="s">
        <v>8222</v>
      </c>
      <c r="H2270" t="s">
        <v>8244</v>
      </c>
      <c r="I2270" s="9">
        <v>1489283915</v>
      </c>
      <c r="J2270" s="9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75"/>
        <v>102.6</v>
      </c>
      <c r="P2270" s="17">
        <f t="shared" si="176"/>
        <v>148.08000000000001</v>
      </c>
      <c r="Q2270" s="13" t="s">
        <v>8330</v>
      </c>
      <c r="R2270" t="s">
        <v>8348</v>
      </c>
      <c r="S2270" s="18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11" t="s">
        <v>2269</v>
      </c>
      <c r="C2271" s="3" t="s">
        <v>6378</v>
      </c>
      <c r="D2271" s="5">
        <v>2500</v>
      </c>
      <c r="E2271" s="7">
        <v>45041</v>
      </c>
      <c r="F2271" t="s">
        <v>8217</v>
      </c>
      <c r="G2271" t="s">
        <v>8222</v>
      </c>
      <c r="H2271" t="s">
        <v>8244</v>
      </c>
      <c r="I2271" s="9">
        <v>1488862800</v>
      </c>
      <c r="J2271" s="9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75"/>
        <v>1801.64</v>
      </c>
      <c r="P2271" s="17">
        <f t="shared" si="176"/>
        <v>49.93</v>
      </c>
      <c r="Q2271" s="13" t="s">
        <v>8330</v>
      </c>
      <c r="R2271" t="s">
        <v>8348</v>
      </c>
      <c r="S2271" s="18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11" t="s">
        <v>2270</v>
      </c>
      <c r="C2272" s="3" t="s">
        <v>6379</v>
      </c>
      <c r="D2272" s="5">
        <v>25000</v>
      </c>
      <c r="E2272" s="7">
        <v>180062</v>
      </c>
      <c r="F2272" t="s">
        <v>8217</v>
      </c>
      <c r="G2272" t="s">
        <v>8222</v>
      </c>
      <c r="H2272" t="s">
        <v>8244</v>
      </c>
      <c r="I2272" s="9">
        <v>1484085540</v>
      </c>
      <c r="J2272" s="9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75"/>
        <v>720.25</v>
      </c>
      <c r="P2272" s="17">
        <f t="shared" si="176"/>
        <v>107.82</v>
      </c>
      <c r="Q2272" s="13" t="s">
        <v>8330</v>
      </c>
      <c r="R2272" t="s">
        <v>8348</v>
      </c>
      <c r="S2272" s="18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11" t="s">
        <v>2271</v>
      </c>
      <c r="C2273" s="3" t="s">
        <v>6380</v>
      </c>
      <c r="D2273" s="5">
        <v>20000</v>
      </c>
      <c r="E2273" s="7">
        <v>56618</v>
      </c>
      <c r="F2273" t="s">
        <v>8217</v>
      </c>
      <c r="G2273" t="s">
        <v>8222</v>
      </c>
      <c r="H2273" t="s">
        <v>8244</v>
      </c>
      <c r="I2273" s="9">
        <v>1481328004</v>
      </c>
      <c r="J2273" s="9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75"/>
        <v>283.08999999999997</v>
      </c>
      <c r="P2273" s="17">
        <f t="shared" si="176"/>
        <v>42.63</v>
      </c>
      <c r="Q2273" s="13" t="s">
        <v>8330</v>
      </c>
      <c r="R2273" t="s">
        <v>8348</v>
      </c>
      <c r="S2273" s="18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11" t="s">
        <v>2272</v>
      </c>
      <c r="C2274" s="3" t="s">
        <v>6381</v>
      </c>
      <c r="D2274" s="5">
        <v>1000</v>
      </c>
      <c r="E2274" s="7">
        <v>13566</v>
      </c>
      <c r="F2274" t="s">
        <v>8217</v>
      </c>
      <c r="G2274" t="s">
        <v>8222</v>
      </c>
      <c r="H2274" t="s">
        <v>8244</v>
      </c>
      <c r="I2274" s="9">
        <v>1449506836</v>
      </c>
      <c r="J2274" s="9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75"/>
        <v>1356.6</v>
      </c>
      <c r="P2274" s="17">
        <f t="shared" si="176"/>
        <v>14.37</v>
      </c>
      <c r="Q2274" s="13" t="s">
        <v>8330</v>
      </c>
      <c r="R2274" t="s">
        <v>8348</v>
      </c>
      <c r="S2274" s="18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11" t="s">
        <v>2273</v>
      </c>
      <c r="C2275" s="3" t="s">
        <v>6382</v>
      </c>
      <c r="D2275" s="5">
        <v>2500</v>
      </c>
      <c r="E2275" s="7">
        <v>5509</v>
      </c>
      <c r="F2275" t="s">
        <v>8217</v>
      </c>
      <c r="G2275" t="s">
        <v>8227</v>
      </c>
      <c r="H2275" t="s">
        <v>8249</v>
      </c>
      <c r="I2275" s="9">
        <v>1489320642</v>
      </c>
      <c r="J2275" s="9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75"/>
        <v>220.36</v>
      </c>
      <c r="P2275" s="17">
        <f t="shared" si="176"/>
        <v>37.479999999999997</v>
      </c>
      <c r="Q2275" s="13" t="s">
        <v>8330</v>
      </c>
      <c r="R2275" t="s">
        <v>8348</v>
      </c>
      <c r="S2275" s="18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11" t="s">
        <v>2274</v>
      </c>
      <c r="C2276" s="3" t="s">
        <v>6383</v>
      </c>
      <c r="D2276" s="5">
        <v>2500</v>
      </c>
      <c r="E2276" s="7">
        <v>2990</v>
      </c>
      <c r="F2276" t="s">
        <v>8217</v>
      </c>
      <c r="G2276" t="s">
        <v>8222</v>
      </c>
      <c r="H2276" t="s">
        <v>8244</v>
      </c>
      <c r="I2276" s="9">
        <v>1393156857</v>
      </c>
      <c r="J2276" s="9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75"/>
        <v>119.6</v>
      </c>
      <c r="P2276" s="17">
        <f t="shared" si="176"/>
        <v>30.2</v>
      </c>
      <c r="Q2276" s="13" t="s">
        <v>8330</v>
      </c>
      <c r="R2276" t="s">
        <v>8348</v>
      </c>
      <c r="S2276" s="18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11" t="s">
        <v>2275</v>
      </c>
      <c r="C2277" s="3" t="s">
        <v>6384</v>
      </c>
      <c r="D2277" s="5">
        <v>650</v>
      </c>
      <c r="E2277" s="7">
        <v>2650.5</v>
      </c>
      <c r="F2277" t="s">
        <v>8217</v>
      </c>
      <c r="G2277" t="s">
        <v>8223</v>
      </c>
      <c r="H2277" t="s">
        <v>8245</v>
      </c>
      <c r="I2277" s="9">
        <v>1419259679</v>
      </c>
      <c r="J2277" s="9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75"/>
        <v>407.77</v>
      </c>
      <c r="P2277" s="17">
        <f t="shared" si="176"/>
        <v>33.549999999999997</v>
      </c>
      <c r="Q2277" s="13" t="s">
        <v>8330</v>
      </c>
      <c r="R2277" t="s">
        <v>8348</v>
      </c>
      <c r="S2277" s="18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11" t="s">
        <v>2276</v>
      </c>
      <c r="C2278" s="3" t="s">
        <v>6385</v>
      </c>
      <c r="D2278" s="5">
        <v>4589</v>
      </c>
      <c r="E2278" s="7">
        <v>4856</v>
      </c>
      <c r="F2278" t="s">
        <v>8217</v>
      </c>
      <c r="G2278" t="s">
        <v>8222</v>
      </c>
      <c r="H2278" t="s">
        <v>8244</v>
      </c>
      <c r="I2278" s="9">
        <v>1388936289</v>
      </c>
      <c r="J2278" s="9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75"/>
        <v>105.82</v>
      </c>
      <c r="P2278" s="17">
        <f t="shared" si="176"/>
        <v>64.75</v>
      </c>
      <c r="Q2278" s="13" t="s">
        <v>8330</v>
      </c>
      <c r="R2278" t="s">
        <v>8348</v>
      </c>
      <c r="S2278" s="18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11" t="s">
        <v>2277</v>
      </c>
      <c r="C2279" s="3" t="s">
        <v>6386</v>
      </c>
      <c r="D2279" s="5">
        <v>8500</v>
      </c>
      <c r="E2279" s="7">
        <v>11992</v>
      </c>
      <c r="F2279" t="s">
        <v>8217</v>
      </c>
      <c r="G2279" t="s">
        <v>8222</v>
      </c>
      <c r="H2279" t="s">
        <v>8244</v>
      </c>
      <c r="I2279" s="9">
        <v>1330359423</v>
      </c>
      <c r="J2279" s="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75"/>
        <v>141.08000000000001</v>
      </c>
      <c r="P2279" s="17">
        <f t="shared" si="176"/>
        <v>57.93</v>
      </c>
      <c r="Q2279" s="13" t="s">
        <v>8330</v>
      </c>
      <c r="R2279" t="s">
        <v>8348</v>
      </c>
      <c r="S2279" s="18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11" t="s">
        <v>2278</v>
      </c>
      <c r="C2280" s="3" t="s">
        <v>6387</v>
      </c>
      <c r="D2280" s="5">
        <v>2000</v>
      </c>
      <c r="E2280" s="7">
        <v>5414</v>
      </c>
      <c r="F2280" t="s">
        <v>8217</v>
      </c>
      <c r="G2280" t="s">
        <v>8235</v>
      </c>
      <c r="H2280" t="s">
        <v>8247</v>
      </c>
      <c r="I2280" s="9">
        <v>1451861940</v>
      </c>
      <c r="J2280" s="9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75"/>
        <v>270.7</v>
      </c>
      <c r="P2280" s="17">
        <f t="shared" si="176"/>
        <v>53.08</v>
      </c>
      <c r="Q2280" s="13" t="s">
        <v>8330</v>
      </c>
      <c r="R2280" t="s">
        <v>8348</v>
      </c>
      <c r="S2280" s="18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11" t="s">
        <v>2279</v>
      </c>
      <c r="C2281" s="3" t="s">
        <v>6388</v>
      </c>
      <c r="D2281" s="5">
        <v>1000</v>
      </c>
      <c r="E2281" s="7">
        <v>1538</v>
      </c>
      <c r="F2281" t="s">
        <v>8217</v>
      </c>
      <c r="G2281" t="s">
        <v>8222</v>
      </c>
      <c r="H2281" t="s">
        <v>8244</v>
      </c>
      <c r="I2281" s="9">
        <v>1423022400</v>
      </c>
      <c r="J2281" s="9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75"/>
        <v>153.80000000000001</v>
      </c>
      <c r="P2281" s="17">
        <f t="shared" si="176"/>
        <v>48.06</v>
      </c>
      <c r="Q2281" s="13" t="s">
        <v>8330</v>
      </c>
      <c r="R2281" t="s">
        <v>8348</v>
      </c>
      <c r="S2281" s="18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11" t="s">
        <v>2280</v>
      </c>
      <c r="C2282" s="3" t="s">
        <v>6389</v>
      </c>
      <c r="D2282" s="5">
        <v>9800</v>
      </c>
      <c r="E2282" s="7">
        <v>39550.5</v>
      </c>
      <c r="F2282" t="s">
        <v>8217</v>
      </c>
      <c r="G2282" t="s">
        <v>8222</v>
      </c>
      <c r="H2282" t="s">
        <v>8244</v>
      </c>
      <c r="I2282" s="9">
        <v>1442501991</v>
      </c>
      <c r="J2282" s="9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75"/>
        <v>403.58</v>
      </c>
      <c r="P2282" s="17">
        <f t="shared" si="176"/>
        <v>82.4</v>
      </c>
      <c r="Q2282" s="13" t="s">
        <v>8330</v>
      </c>
      <c r="R2282" t="s">
        <v>8348</v>
      </c>
      <c r="S2282" s="18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11" t="s">
        <v>2281</v>
      </c>
      <c r="C2283" s="3" t="s">
        <v>6390</v>
      </c>
      <c r="D2283" s="5">
        <v>300</v>
      </c>
      <c r="E2283" s="7">
        <v>555</v>
      </c>
      <c r="F2283" t="s">
        <v>8217</v>
      </c>
      <c r="G2283" t="s">
        <v>8222</v>
      </c>
      <c r="H2283" t="s">
        <v>8244</v>
      </c>
      <c r="I2283" s="9">
        <v>1311576600</v>
      </c>
      <c r="J2283" s="9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75"/>
        <v>185</v>
      </c>
      <c r="P2283" s="17">
        <f t="shared" si="176"/>
        <v>50.45</v>
      </c>
      <c r="Q2283" s="13" t="s">
        <v>8322</v>
      </c>
      <c r="R2283" t="s">
        <v>8323</v>
      </c>
      <c r="S2283" s="18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11" t="s">
        <v>2282</v>
      </c>
      <c r="C2284" s="3" t="s">
        <v>6391</v>
      </c>
      <c r="D2284" s="5">
        <v>750</v>
      </c>
      <c r="E2284" s="7">
        <v>1390</v>
      </c>
      <c r="F2284" t="s">
        <v>8217</v>
      </c>
      <c r="G2284" t="s">
        <v>8222</v>
      </c>
      <c r="H2284" t="s">
        <v>8244</v>
      </c>
      <c r="I2284" s="9">
        <v>1452744686</v>
      </c>
      <c r="J2284" s="9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75"/>
        <v>185.33</v>
      </c>
      <c r="P2284" s="17">
        <f t="shared" si="176"/>
        <v>115.83</v>
      </c>
      <c r="Q2284" s="13" t="s">
        <v>8322</v>
      </c>
      <c r="R2284" t="s">
        <v>8323</v>
      </c>
      <c r="S2284" s="18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11" t="s">
        <v>2283</v>
      </c>
      <c r="C2285" s="3" t="s">
        <v>6392</v>
      </c>
      <c r="D2285" s="5">
        <v>3000</v>
      </c>
      <c r="E2285" s="7">
        <v>3025.66</v>
      </c>
      <c r="F2285" t="s">
        <v>8217</v>
      </c>
      <c r="G2285" t="s">
        <v>8222</v>
      </c>
      <c r="H2285" t="s">
        <v>8244</v>
      </c>
      <c r="I2285" s="9">
        <v>1336528804</v>
      </c>
      <c r="J2285" s="9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75"/>
        <v>100.86</v>
      </c>
      <c r="P2285" s="17">
        <f t="shared" si="176"/>
        <v>63.03</v>
      </c>
      <c r="Q2285" s="13" t="s">
        <v>8322</v>
      </c>
      <c r="R2285" t="s">
        <v>8323</v>
      </c>
      <c r="S2285" s="18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11" t="s">
        <v>2284</v>
      </c>
      <c r="C2286" s="3" t="s">
        <v>6393</v>
      </c>
      <c r="D2286" s="5">
        <v>6000</v>
      </c>
      <c r="E2286" s="7">
        <v>6373.27</v>
      </c>
      <c r="F2286" t="s">
        <v>8217</v>
      </c>
      <c r="G2286" t="s">
        <v>8222</v>
      </c>
      <c r="H2286" t="s">
        <v>8244</v>
      </c>
      <c r="I2286" s="9">
        <v>1299902400</v>
      </c>
      <c r="J2286" s="9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75"/>
        <v>106.22</v>
      </c>
      <c r="P2286" s="17">
        <f t="shared" si="176"/>
        <v>108.02</v>
      </c>
      <c r="Q2286" s="13" t="s">
        <v>8322</v>
      </c>
      <c r="R2286" t="s">
        <v>8323</v>
      </c>
      <c r="S2286" s="18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11" t="s">
        <v>2285</v>
      </c>
      <c r="C2287" s="3" t="s">
        <v>6394</v>
      </c>
      <c r="D2287" s="5">
        <v>3000</v>
      </c>
      <c r="E2287" s="7">
        <v>3641</v>
      </c>
      <c r="F2287" t="s">
        <v>8217</v>
      </c>
      <c r="G2287" t="s">
        <v>8222</v>
      </c>
      <c r="H2287" t="s">
        <v>8244</v>
      </c>
      <c r="I2287" s="9">
        <v>1340944043</v>
      </c>
      <c r="J2287" s="9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75"/>
        <v>121.37</v>
      </c>
      <c r="P2287" s="17">
        <f t="shared" si="176"/>
        <v>46.09</v>
      </c>
      <c r="Q2287" s="13" t="s">
        <v>8322</v>
      </c>
      <c r="R2287" t="s">
        <v>8323</v>
      </c>
      <c r="S2287" s="18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11" t="s">
        <v>2286</v>
      </c>
      <c r="C2288" s="3" t="s">
        <v>6395</v>
      </c>
      <c r="D2288" s="5">
        <v>1500</v>
      </c>
      <c r="E2288" s="7">
        <v>1501</v>
      </c>
      <c r="F2288" t="s">
        <v>8217</v>
      </c>
      <c r="G2288" t="s">
        <v>8222</v>
      </c>
      <c r="H2288" t="s">
        <v>8244</v>
      </c>
      <c r="I2288" s="9">
        <v>1378439940</v>
      </c>
      <c r="J2288" s="9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75"/>
        <v>100.07</v>
      </c>
      <c r="P2288" s="17">
        <f t="shared" si="176"/>
        <v>107.21</v>
      </c>
      <c r="Q2288" s="13" t="s">
        <v>8322</v>
      </c>
      <c r="R2288" t="s">
        <v>8323</v>
      </c>
      <c r="S2288" s="18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11" t="s">
        <v>2287</v>
      </c>
      <c r="C2289" s="3" t="s">
        <v>6396</v>
      </c>
      <c r="D2289" s="5">
        <v>4500</v>
      </c>
      <c r="E2289" s="7">
        <v>5398.99</v>
      </c>
      <c r="F2289" t="s">
        <v>8217</v>
      </c>
      <c r="G2289" t="s">
        <v>8222</v>
      </c>
      <c r="H2289" t="s">
        <v>8244</v>
      </c>
      <c r="I2289" s="9">
        <v>1403539260</v>
      </c>
      <c r="J2289" s="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75"/>
        <v>119.98</v>
      </c>
      <c r="P2289" s="17">
        <f t="shared" si="176"/>
        <v>50.93</v>
      </c>
      <c r="Q2289" s="13" t="s">
        <v>8322</v>
      </c>
      <c r="R2289" t="s">
        <v>8323</v>
      </c>
      <c r="S2289" s="18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11" t="s">
        <v>2288</v>
      </c>
      <c r="C2290" s="3" t="s">
        <v>6397</v>
      </c>
      <c r="D2290" s="5">
        <v>1000</v>
      </c>
      <c r="E2290" s="7">
        <v>1001</v>
      </c>
      <c r="F2290" t="s">
        <v>8217</v>
      </c>
      <c r="G2290" t="s">
        <v>8222</v>
      </c>
      <c r="H2290" t="s">
        <v>8244</v>
      </c>
      <c r="I2290" s="9">
        <v>1340733600</v>
      </c>
      <c r="J2290" s="9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75"/>
        <v>100.1</v>
      </c>
      <c r="P2290" s="17">
        <f t="shared" si="176"/>
        <v>40.04</v>
      </c>
      <c r="Q2290" s="13" t="s">
        <v>8322</v>
      </c>
      <c r="R2290" t="s">
        <v>8323</v>
      </c>
      <c r="S2290" s="18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11" t="s">
        <v>2289</v>
      </c>
      <c r="C2291" s="3" t="s">
        <v>6398</v>
      </c>
      <c r="D2291" s="5">
        <v>1500</v>
      </c>
      <c r="E2291" s="7">
        <v>1611</v>
      </c>
      <c r="F2291" t="s">
        <v>8217</v>
      </c>
      <c r="G2291" t="s">
        <v>8222</v>
      </c>
      <c r="H2291" t="s">
        <v>8244</v>
      </c>
      <c r="I2291" s="9">
        <v>1386372120</v>
      </c>
      <c r="J2291" s="9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75"/>
        <v>107.4</v>
      </c>
      <c r="P2291" s="17">
        <f t="shared" si="176"/>
        <v>64.44</v>
      </c>
      <c r="Q2291" s="13" t="s">
        <v>8322</v>
      </c>
      <c r="R2291" t="s">
        <v>8323</v>
      </c>
      <c r="S2291" s="18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11" t="s">
        <v>2290</v>
      </c>
      <c r="C2292" s="3" t="s">
        <v>6399</v>
      </c>
      <c r="D2292" s="5">
        <v>1500</v>
      </c>
      <c r="E2292" s="7">
        <v>1561</v>
      </c>
      <c r="F2292" t="s">
        <v>8217</v>
      </c>
      <c r="G2292" t="s">
        <v>8222</v>
      </c>
      <c r="H2292" t="s">
        <v>8244</v>
      </c>
      <c r="I2292" s="9">
        <v>1259686800</v>
      </c>
      <c r="J2292" s="9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75"/>
        <v>104.07</v>
      </c>
      <c r="P2292" s="17">
        <f t="shared" si="176"/>
        <v>53.83</v>
      </c>
      <c r="Q2292" s="13" t="s">
        <v>8322</v>
      </c>
      <c r="R2292" t="s">
        <v>8323</v>
      </c>
      <c r="S2292" s="18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11" t="s">
        <v>2291</v>
      </c>
      <c r="C2293" s="3" t="s">
        <v>6400</v>
      </c>
      <c r="D2293" s="5">
        <v>2500</v>
      </c>
      <c r="E2293" s="7">
        <v>4320</v>
      </c>
      <c r="F2293" t="s">
        <v>8217</v>
      </c>
      <c r="G2293" t="s">
        <v>8222</v>
      </c>
      <c r="H2293" t="s">
        <v>8244</v>
      </c>
      <c r="I2293" s="9">
        <v>1335153600</v>
      </c>
      <c r="J2293" s="9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75"/>
        <v>172.8</v>
      </c>
      <c r="P2293" s="17">
        <f t="shared" si="176"/>
        <v>100.47</v>
      </c>
      <c r="Q2293" s="13" t="s">
        <v>8322</v>
      </c>
      <c r="R2293" t="s">
        <v>8323</v>
      </c>
      <c r="S2293" s="18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11" t="s">
        <v>2292</v>
      </c>
      <c r="C2294" s="3" t="s">
        <v>6401</v>
      </c>
      <c r="D2294" s="5">
        <v>2000</v>
      </c>
      <c r="E2294" s="7">
        <v>2145.0100000000002</v>
      </c>
      <c r="F2294" t="s">
        <v>8217</v>
      </c>
      <c r="G2294" t="s">
        <v>8222</v>
      </c>
      <c r="H2294" t="s">
        <v>8244</v>
      </c>
      <c r="I2294" s="9">
        <v>1334767476</v>
      </c>
      <c r="J2294" s="9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75"/>
        <v>107.25</v>
      </c>
      <c r="P2294" s="17">
        <f t="shared" si="176"/>
        <v>46.63</v>
      </c>
      <c r="Q2294" s="13" t="s">
        <v>8322</v>
      </c>
      <c r="R2294" t="s">
        <v>8323</v>
      </c>
      <c r="S2294" s="18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11" t="s">
        <v>2293</v>
      </c>
      <c r="C2295" s="3" t="s">
        <v>6402</v>
      </c>
      <c r="D2295" s="5">
        <v>850</v>
      </c>
      <c r="E2295" s="7">
        <v>920</v>
      </c>
      <c r="F2295" t="s">
        <v>8217</v>
      </c>
      <c r="G2295" t="s">
        <v>8222</v>
      </c>
      <c r="H2295" t="s">
        <v>8244</v>
      </c>
      <c r="I2295" s="9">
        <v>1348545540</v>
      </c>
      <c r="J2295" s="9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75"/>
        <v>108.24</v>
      </c>
      <c r="P2295" s="17">
        <f t="shared" si="176"/>
        <v>34.07</v>
      </c>
      <c r="Q2295" s="13" t="s">
        <v>8322</v>
      </c>
      <c r="R2295" t="s">
        <v>8323</v>
      </c>
      <c r="S2295" s="18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11" t="s">
        <v>2294</v>
      </c>
      <c r="C2296" s="3" t="s">
        <v>6403</v>
      </c>
      <c r="D2296" s="5">
        <v>5000</v>
      </c>
      <c r="E2296" s="7">
        <v>7304.04</v>
      </c>
      <c r="F2296" t="s">
        <v>8217</v>
      </c>
      <c r="G2296" t="s">
        <v>8222</v>
      </c>
      <c r="H2296" t="s">
        <v>8244</v>
      </c>
      <c r="I2296" s="9">
        <v>1358702480</v>
      </c>
      <c r="J2296" s="9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75"/>
        <v>146.08000000000001</v>
      </c>
      <c r="P2296" s="17">
        <f t="shared" si="176"/>
        <v>65.209999999999994</v>
      </c>
      <c r="Q2296" s="13" t="s">
        <v>8322</v>
      </c>
      <c r="R2296" t="s">
        <v>8323</v>
      </c>
      <c r="S2296" s="18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11" t="s">
        <v>2295</v>
      </c>
      <c r="C2297" s="3" t="s">
        <v>6404</v>
      </c>
      <c r="D2297" s="5">
        <v>1200</v>
      </c>
      <c r="E2297" s="7">
        <v>1503</v>
      </c>
      <c r="F2297" t="s">
        <v>8217</v>
      </c>
      <c r="G2297" t="s">
        <v>8222</v>
      </c>
      <c r="H2297" t="s">
        <v>8244</v>
      </c>
      <c r="I2297" s="9">
        <v>1359240856</v>
      </c>
      <c r="J2297" s="9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75"/>
        <v>125.25</v>
      </c>
      <c r="P2297" s="17">
        <f t="shared" si="176"/>
        <v>44.21</v>
      </c>
      <c r="Q2297" s="13" t="s">
        <v>8322</v>
      </c>
      <c r="R2297" t="s">
        <v>8323</v>
      </c>
      <c r="S2297" s="18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11" t="s">
        <v>2296</v>
      </c>
      <c r="C2298" s="3" t="s">
        <v>6405</v>
      </c>
      <c r="D2298" s="5">
        <v>7000</v>
      </c>
      <c r="E2298" s="7">
        <v>10435</v>
      </c>
      <c r="F2298" t="s">
        <v>8217</v>
      </c>
      <c r="G2298" t="s">
        <v>8222</v>
      </c>
      <c r="H2298" t="s">
        <v>8244</v>
      </c>
      <c r="I2298" s="9">
        <v>1330018426</v>
      </c>
      <c r="J2298" s="9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75"/>
        <v>149.07</v>
      </c>
      <c r="P2298" s="17">
        <f t="shared" si="176"/>
        <v>71.97</v>
      </c>
      <c r="Q2298" s="13" t="s">
        <v>8322</v>
      </c>
      <c r="R2298" t="s">
        <v>8323</v>
      </c>
      <c r="S2298" s="18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11" t="s">
        <v>2297</v>
      </c>
      <c r="C2299" s="3" t="s">
        <v>6406</v>
      </c>
      <c r="D2299" s="5">
        <v>1000</v>
      </c>
      <c r="E2299" s="7">
        <v>1006</v>
      </c>
      <c r="F2299" t="s">
        <v>8217</v>
      </c>
      <c r="G2299" t="s">
        <v>8222</v>
      </c>
      <c r="H2299" t="s">
        <v>8244</v>
      </c>
      <c r="I2299" s="9">
        <v>1331697540</v>
      </c>
      <c r="J2299" s="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75"/>
        <v>100.6</v>
      </c>
      <c r="P2299" s="17">
        <f t="shared" si="176"/>
        <v>52.95</v>
      </c>
      <c r="Q2299" s="13" t="s">
        <v>8322</v>
      </c>
      <c r="R2299" t="s">
        <v>8323</v>
      </c>
      <c r="S2299" s="18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11" t="s">
        <v>2298</v>
      </c>
      <c r="C2300" s="3" t="s">
        <v>6407</v>
      </c>
      <c r="D2300" s="5">
        <v>30000</v>
      </c>
      <c r="E2300" s="7">
        <v>31522</v>
      </c>
      <c r="F2300" t="s">
        <v>8217</v>
      </c>
      <c r="G2300" t="s">
        <v>8222</v>
      </c>
      <c r="H2300" t="s">
        <v>8244</v>
      </c>
      <c r="I2300" s="9">
        <v>1395861033</v>
      </c>
      <c r="J2300" s="9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75"/>
        <v>105.07</v>
      </c>
      <c r="P2300" s="17">
        <f t="shared" si="176"/>
        <v>109.45</v>
      </c>
      <c r="Q2300" s="13" t="s">
        <v>8322</v>
      </c>
      <c r="R2300" t="s">
        <v>8323</v>
      </c>
      <c r="S2300" s="18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11" t="s">
        <v>2299</v>
      </c>
      <c r="C2301" s="3" t="s">
        <v>6408</v>
      </c>
      <c r="D2301" s="5">
        <v>300</v>
      </c>
      <c r="E2301" s="7">
        <v>1050.5</v>
      </c>
      <c r="F2301" t="s">
        <v>8217</v>
      </c>
      <c r="G2301" t="s">
        <v>8222</v>
      </c>
      <c r="H2301" t="s">
        <v>8244</v>
      </c>
      <c r="I2301" s="9">
        <v>1296953209</v>
      </c>
      <c r="J2301" s="9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75"/>
        <v>350.17</v>
      </c>
      <c r="P2301" s="17">
        <f t="shared" si="176"/>
        <v>75.040000000000006</v>
      </c>
      <c r="Q2301" s="13" t="s">
        <v>8322</v>
      </c>
      <c r="R2301" t="s">
        <v>8323</v>
      </c>
      <c r="S2301" s="18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11" t="s">
        <v>2300</v>
      </c>
      <c r="C2302" s="3" t="s">
        <v>6409</v>
      </c>
      <c r="D2302" s="5">
        <v>800</v>
      </c>
      <c r="E2302" s="7">
        <v>810</v>
      </c>
      <c r="F2302" t="s">
        <v>8217</v>
      </c>
      <c r="G2302" t="s">
        <v>8222</v>
      </c>
      <c r="H2302" t="s">
        <v>8244</v>
      </c>
      <c r="I2302" s="9">
        <v>1340904416</v>
      </c>
      <c r="J2302" s="9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75"/>
        <v>101.25</v>
      </c>
      <c r="P2302" s="17">
        <f t="shared" si="176"/>
        <v>115.71</v>
      </c>
      <c r="Q2302" s="13" t="s">
        <v>8322</v>
      </c>
      <c r="R2302" t="s">
        <v>8323</v>
      </c>
      <c r="S2302" s="18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11" t="s">
        <v>2301</v>
      </c>
      <c r="C2303" s="3" t="s">
        <v>6410</v>
      </c>
      <c r="D2303" s="5">
        <v>5000</v>
      </c>
      <c r="E2303" s="7">
        <v>6680.22</v>
      </c>
      <c r="F2303" t="s">
        <v>8217</v>
      </c>
      <c r="G2303" t="s">
        <v>8222</v>
      </c>
      <c r="H2303" t="s">
        <v>8244</v>
      </c>
      <c r="I2303" s="9">
        <v>1371785496</v>
      </c>
      <c r="J2303" s="9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75"/>
        <v>133.6</v>
      </c>
      <c r="P2303" s="17">
        <f t="shared" si="176"/>
        <v>31.66</v>
      </c>
      <c r="Q2303" s="13" t="s">
        <v>8322</v>
      </c>
      <c r="R2303" t="s">
        <v>8326</v>
      </c>
      <c r="S2303" s="18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11" t="s">
        <v>2302</v>
      </c>
      <c r="C2304" s="3" t="s">
        <v>6411</v>
      </c>
      <c r="D2304" s="5">
        <v>2300</v>
      </c>
      <c r="E2304" s="7">
        <v>3925</v>
      </c>
      <c r="F2304" t="s">
        <v>8217</v>
      </c>
      <c r="G2304" t="s">
        <v>8222</v>
      </c>
      <c r="H2304" t="s">
        <v>8244</v>
      </c>
      <c r="I2304" s="9">
        <v>1388473200</v>
      </c>
      <c r="J2304" s="9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75"/>
        <v>170.65</v>
      </c>
      <c r="P2304" s="17">
        <f t="shared" si="176"/>
        <v>46.18</v>
      </c>
      <c r="Q2304" s="13" t="s">
        <v>8322</v>
      </c>
      <c r="R2304" t="s">
        <v>8326</v>
      </c>
      <c r="S2304" s="18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11" t="s">
        <v>2303</v>
      </c>
      <c r="C2305" s="3" t="s">
        <v>6412</v>
      </c>
      <c r="D2305" s="5">
        <v>6450</v>
      </c>
      <c r="E2305" s="7">
        <v>7053.61</v>
      </c>
      <c r="F2305" t="s">
        <v>8217</v>
      </c>
      <c r="G2305" t="s">
        <v>8222</v>
      </c>
      <c r="H2305" t="s">
        <v>8244</v>
      </c>
      <c r="I2305" s="9">
        <v>1323747596</v>
      </c>
      <c r="J2305" s="9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75"/>
        <v>109.36</v>
      </c>
      <c r="P2305" s="17">
        <f t="shared" si="176"/>
        <v>68.48</v>
      </c>
      <c r="Q2305" s="13" t="s">
        <v>8322</v>
      </c>
      <c r="R2305" t="s">
        <v>8326</v>
      </c>
      <c r="S2305" s="18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11" t="s">
        <v>2304</v>
      </c>
      <c r="C2306" s="3" t="s">
        <v>6413</v>
      </c>
      <c r="D2306" s="5">
        <v>6000</v>
      </c>
      <c r="E2306" s="7">
        <v>6042.02</v>
      </c>
      <c r="F2306" t="s">
        <v>8217</v>
      </c>
      <c r="G2306" t="s">
        <v>8222</v>
      </c>
      <c r="H2306" t="s">
        <v>8244</v>
      </c>
      <c r="I2306" s="9">
        <v>1293857940</v>
      </c>
      <c r="J2306" s="9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si="175"/>
        <v>100.7</v>
      </c>
      <c r="P2306" s="17">
        <f t="shared" si="176"/>
        <v>53.47</v>
      </c>
      <c r="Q2306" s="13" t="s">
        <v>8322</v>
      </c>
      <c r="R2306" t="s">
        <v>8326</v>
      </c>
      <c r="S2306" s="18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11" t="s">
        <v>2305</v>
      </c>
      <c r="C2307" s="3" t="s">
        <v>6414</v>
      </c>
      <c r="D2307" s="5">
        <v>18000</v>
      </c>
      <c r="E2307" s="7">
        <v>18221</v>
      </c>
      <c r="F2307" t="s">
        <v>8217</v>
      </c>
      <c r="G2307" t="s">
        <v>8222</v>
      </c>
      <c r="H2307" t="s">
        <v>8244</v>
      </c>
      <c r="I2307" s="9">
        <v>1407520800</v>
      </c>
      <c r="J2307" s="9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ref="O2307:O2370" si="180">IFERROR(ROUND(E2307/D2307*100,2),0)</f>
        <v>101.23</v>
      </c>
      <c r="P2307" s="17">
        <f t="shared" ref="P2307:P2370" si="181">IFERROR(ROUND(E2307/L2307,2),"N/A")</f>
        <v>109.11</v>
      </c>
      <c r="Q2307" s="13" t="s">
        <v>8322</v>
      </c>
      <c r="R2307" t="s">
        <v>8326</v>
      </c>
      <c r="S2307" s="18">
        <f t="shared" ref="S2307:S2370" si="182">(((J2307/60)/60)/24)+DATE(1970,1,1)</f>
        <v>41834.695277777777</v>
      </c>
      <c r="T2307" s="1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11" t="s">
        <v>2306</v>
      </c>
      <c r="C2308" s="3" t="s">
        <v>6415</v>
      </c>
      <c r="D2308" s="5">
        <v>3500</v>
      </c>
      <c r="E2308" s="7">
        <v>3736.55</v>
      </c>
      <c r="F2308" t="s">
        <v>8217</v>
      </c>
      <c r="G2308" t="s">
        <v>8222</v>
      </c>
      <c r="H2308" t="s">
        <v>8244</v>
      </c>
      <c r="I2308" s="9">
        <v>1331352129</v>
      </c>
      <c r="J2308" s="9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80"/>
        <v>106.76</v>
      </c>
      <c r="P2308" s="17">
        <f t="shared" si="181"/>
        <v>51.19</v>
      </c>
      <c r="Q2308" s="13" t="s">
        <v>8322</v>
      </c>
      <c r="R2308" t="s">
        <v>8326</v>
      </c>
      <c r="S2308" s="18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11" t="s">
        <v>2307</v>
      </c>
      <c r="C2309" s="3" t="s">
        <v>6416</v>
      </c>
      <c r="D2309" s="5">
        <v>1964.47</v>
      </c>
      <c r="E2309" s="7">
        <v>2095.2600000000002</v>
      </c>
      <c r="F2309" t="s">
        <v>8217</v>
      </c>
      <c r="G2309" t="s">
        <v>8222</v>
      </c>
      <c r="H2309" t="s">
        <v>8244</v>
      </c>
      <c r="I2309" s="9">
        <v>1336245328</v>
      </c>
      <c r="J2309" s="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80"/>
        <v>106.66</v>
      </c>
      <c r="P2309" s="17">
        <f t="shared" si="181"/>
        <v>27.94</v>
      </c>
      <c r="Q2309" s="13" t="s">
        <v>8322</v>
      </c>
      <c r="R2309" t="s">
        <v>8326</v>
      </c>
      <c r="S2309" s="18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11" t="s">
        <v>2308</v>
      </c>
      <c r="C2310" s="3" t="s">
        <v>6417</v>
      </c>
      <c r="D2310" s="5">
        <v>50000</v>
      </c>
      <c r="E2310" s="7">
        <v>50653.11</v>
      </c>
      <c r="F2310" t="s">
        <v>8217</v>
      </c>
      <c r="G2310" t="s">
        <v>8222</v>
      </c>
      <c r="H2310" t="s">
        <v>8244</v>
      </c>
      <c r="I2310" s="9">
        <v>1409274000</v>
      </c>
      <c r="J2310" s="9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80"/>
        <v>101.31</v>
      </c>
      <c r="P2310" s="17">
        <f t="shared" si="181"/>
        <v>82.5</v>
      </c>
      <c r="Q2310" s="13" t="s">
        <v>8322</v>
      </c>
      <c r="R2310" t="s">
        <v>8326</v>
      </c>
      <c r="S2310" s="18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11" t="s">
        <v>2309</v>
      </c>
      <c r="C2311" s="3" t="s">
        <v>6418</v>
      </c>
      <c r="D2311" s="5">
        <v>6000</v>
      </c>
      <c r="E2311" s="7">
        <v>6400.47</v>
      </c>
      <c r="F2311" t="s">
        <v>8217</v>
      </c>
      <c r="G2311" t="s">
        <v>8222</v>
      </c>
      <c r="H2311" t="s">
        <v>8244</v>
      </c>
      <c r="I2311" s="9">
        <v>1362872537</v>
      </c>
      <c r="J2311" s="9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80"/>
        <v>106.67</v>
      </c>
      <c r="P2311" s="17">
        <f t="shared" si="181"/>
        <v>59.82</v>
      </c>
      <c r="Q2311" s="13" t="s">
        <v>8322</v>
      </c>
      <c r="R2311" t="s">
        <v>8326</v>
      </c>
      <c r="S2311" s="18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11" t="s">
        <v>2310</v>
      </c>
      <c r="C2312" s="3" t="s">
        <v>6419</v>
      </c>
      <c r="D2312" s="5">
        <v>18500</v>
      </c>
      <c r="E2312" s="7">
        <v>79335.360000000001</v>
      </c>
      <c r="F2312" t="s">
        <v>8217</v>
      </c>
      <c r="G2312" t="s">
        <v>8222</v>
      </c>
      <c r="H2312" t="s">
        <v>8244</v>
      </c>
      <c r="I2312" s="9">
        <v>1363889015</v>
      </c>
      <c r="J2312" s="9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80"/>
        <v>428.84</v>
      </c>
      <c r="P2312" s="17">
        <f t="shared" si="181"/>
        <v>64.819999999999993</v>
      </c>
      <c r="Q2312" s="13" t="s">
        <v>8322</v>
      </c>
      <c r="R2312" t="s">
        <v>8326</v>
      </c>
      <c r="S2312" s="18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11" t="s">
        <v>2311</v>
      </c>
      <c r="C2313" s="3" t="s">
        <v>6420</v>
      </c>
      <c r="D2313" s="5">
        <v>9000</v>
      </c>
      <c r="E2313" s="7">
        <v>9370</v>
      </c>
      <c r="F2313" t="s">
        <v>8217</v>
      </c>
      <c r="G2313" t="s">
        <v>8222</v>
      </c>
      <c r="H2313" t="s">
        <v>8244</v>
      </c>
      <c r="I2313" s="9">
        <v>1399421189</v>
      </c>
      <c r="J2313" s="9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80"/>
        <v>104.11</v>
      </c>
      <c r="P2313" s="17">
        <f t="shared" si="181"/>
        <v>90.1</v>
      </c>
      <c r="Q2313" s="13" t="s">
        <v>8322</v>
      </c>
      <c r="R2313" t="s">
        <v>8326</v>
      </c>
      <c r="S2313" s="18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11" t="s">
        <v>2312</v>
      </c>
      <c r="C2314" s="3" t="s">
        <v>6421</v>
      </c>
      <c r="D2314" s="5">
        <v>3000</v>
      </c>
      <c r="E2314" s="7">
        <v>3236</v>
      </c>
      <c r="F2314" t="s">
        <v>8217</v>
      </c>
      <c r="G2314" t="s">
        <v>8222</v>
      </c>
      <c r="H2314" t="s">
        <v>8244</v>
      </c>
      <c r="I2314" s="9">
        <v>1397862000</v>
      </c>
      <c r="J2314" s="9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80"/>
        <v>107.87</v>
      </c>
      <c r="P2314" s="17">
        <f t="shared" si="181"/>
        <v>40.96</v>
      </c>
      <c r="Q2314" s="13" t="s">
        <v>8322</v>
      </c>
      <c r="R2314" t="s">
        <v>8326</v>
      </c>
      <c r="S2314" s="18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11" t="s">
        <v>2313</v>
      </c>
      <c r="C2315" s="3" t="s">
        <v>6422</v>
      </c>
      <c r="D2315" s="5">
        <v>5000</v>
      </c>
      <c r="E2315" s="7">
        <v>8792.02</v>
      </c>
      <c r="F2315" t="s">
        <v>8217</v>
      </c>
      <c r="G2315" t="s">
        <v>8222</v>
      </c>
      <c r="H2315" t="s">
        <v>8244</v>
      </c>
      <c r="I2315" s="9">
        <v>1336086026</v>
      </c>
      <c r="J2315" s="9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80"/>
        <v>175.84</v>
      </c>
      <c r="P2315" s="17">
        <f t="shared" si="181"/>
        <v>56</v>
      </c>
      <c r="Q2315" s="13" t="s">
        <v>8322</v>
      </c>
      <c r="R2315" t="s">
        <v>8326</v>
      </c>
      <c r="S2315" s="18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11" t="s">
        <v>2314</v>
      </c>
      <c r="C2316" s="3" t="s">
        <v>6423</v>
      </c>
      <c r="D2316" s="5">
        <v>1200</v>
      </c>
      <c r="E2316" s="7">
        <v>1883.64</v>
      </c>
      <c r="F2316" t="s">
        <v>8217</v>
      </c>
      <c r="G2316" t="s">
        <v>8222</v>
      </c>
      <c r="H2316" t="s">
        <v>8244</v>
      </c>
      <c r="I2316" s="9">
        <v>1339074857</v>
      </c>
      <c r="J2316" s="9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80"/>
        <v>156.97</v>
      </c>
      <c r="P2316" s="17">
        <f t="shared" si="181"/>
        <v>37.67</v>
      </c>
      <c r="Q2316" s="13" t="s">
        <v>8322</v>
      </c>
      <c r="R2316" t="s">
        <v>8326</v>
      </c>
      <c r="S2316" s="18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11" t="s">
        <v>2315</v>
      </c>
      <c r="C2317" s="3" t="s">
        <v>6424</v>
      </c>
      <c r="D2317" s="5">
        <v>2500</v>
      </c>
      <c r="E2317" s="7">
        <v>2565</v>
      </c>
      <c r="F2317" t="s">
        <v>8217</v>
      </c>
      <c r="G2317" t="s">
        <v>8222</v>
      </c>
      <c r="H2317" t="s">
        <v>8244</v>
      </c>
      <c r="I2317" s="9">
        <v>1336238743</v>
      </c>
      <c r="J2317" s="9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80"/>
        <v>102.6</v>
      </c>
      <c r="P2317" s="17">
        <f t="shared" si="181"/>
        <v>40.08</v>
      </c>
      <c r="Q2317" s="13" t="s">
        <v>8322</v>
      </c>
      <c r="R2317" t="s">
        <v>8326</v>
      </c>
      <c r="S2317" s="18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11" t="s">
        <v>2316</v>
      </c>
      <c r="C2318" s="3" t="s">
        <v>6425</v>
      </c>
      <c r="D2318" s="5">
        <v>15000</v>
      </c>
      <c r="E2318" s="7">
        <v>15606.4</v>
      </c>
      <c r="F2318" t="s">
        <v>8217</v>
      </c>
      <c r="G2318" t="s">
        <v>8222</v>
      </c>
      <c r="H2318" t="s">
        <v>8244</v>
      </c>
      <c r="I2318" s="9">
        <v>1260383040</v>
      </c>
      <c r="J2318" s="9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80"/>
        <v>104.04</v>
      </c>
      <c r="P2318" s="17">
        <f t="shared" si="181"/>
        <v>78.03</v>
      </c>
      <c r="Q2318" s="13" t="s">
        <v>8322</v>
      </c>
      <c r="R2318" t="s">
        <v>8326</v>
      </c>
      <c r="S2318" s="18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11" t="s">
        <v>2317</v>
      </c>
      <c r="C2319" s="3" t="s">
        <v>6426</v>
      </c>
      <c r="D2319" s="5">
        <v>400</v>
      </c>
      <c r="E2319" s="7">
        <v>416</v>
      </c>
      <c r="F2319" t="s">
        <v>8217</v>
      </c>
      <c r="G2319" t="s">
        <v>8222</v>
      </c>
      <c r="H2319" t="s">
        <v>8244</v>
      </c>
      <c r="I2319" s="9">
        <v>1266210000</v>
      </c>
      <c r="J2319" s="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80"/>
        <v>104</v>
      </c>
      <c r="P2319" s="17">
        <f t="shared" si="181"/>
        <v>18.91</v>
      </c>
      <c r="Q2319" s="13" t="s">
        <v>8322</v>
      </c>
      <c r="R2319" t="s">
        <v>8326</v>
      </c>
      <c r="S2319" s="18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11" t="s">
        <v>2318</v>
      </c>
      <c r="C2320" s="3" t="s">
        <v>6427</v>
      </c>
      <c r="D2320" s="5">
        <v>5000</v>
      </c>
      <c r="E2320" s="7">
        <v>6053</v>
      </c>
      <c r="F2320" t="s">
        <v>8217</v>
      </c>
      <c r="G2320" t="s">
        <v>8222</v>
      </c>
      <c r="H2320" t="s">
        <v>8244</v>
      </c>
      <c r="I2320" s="9">
        <v>1253937540</v>
      </c>
      <c r="J2320" s="9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80"/>
        <v>121.06</v>
      </c>
      <c r="P2320" s="17">
        <f t="shared" si="181"/>
        <v>37.130000000000003</v>
      </c>
      <c r="Q2320" s="13" t="s">
        <v>8322</v>
      </c>
      <c r="R2320" t="s">
        <v>8326</v>
      </c>
      <c r="S2320" s="18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11" t="s">
        <v>2319</v>
      </c>
      <c r="C2321" s="3" t="s">
        <v>6428</v>
      </c>
      <c r="D2321" s="5">
        <v>3000</v>
      </c>
      <c r="E2321" s="7">
        <v>3231</v>
      </c>
      <c r="F2321" t="s">
        <v>8217</v>
      </c>
      <c r="G2321" t="s">
        <v>8222</v>
      </c>
      <c r="H2321" t="s">
        <v>8244</v>
      </c>
      <c r="I2321" s="9">
        <v>1387072685</v>
      </c>
      <c r="J2321" s="9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80"/>
        <v>107.7</v>
      </c>
      <c r="P2321" s="17">
        <f t="shared" si="181"/>
        <v>41.96</v>
      </c>
      <c r="Q2321" s="13" t="s">
        <v>8322</v>
      </c>
      <c r="R2321" t="s">
        <v>8326</v>
      </c>
      <c r="S2321" s="18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11" t="s">
        <v>2320</v>
      </c>
      <c r="C2322" s="3" t="s">
        <v>6429</v>
      </c>
      <c r="D2322" s="5">
        <v>5000</v>
      </c>
      <c r="E2322" s="7">
        <v>5433</v>
      </c>
      <c r="F2322" t="s">
        <v>8217</v>
      </c>
      <c r="G2322" t="s">
        <v>8222</v>
      </c>
      <c r="H2322" t="s">
        <v>8244</v>
      </c>
      <c r="I2322" s="9">
        <v>1396463800</v>
      </c>
      <c r="J2322" s="9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80"/>
        <v>108.66</v>
      </c>
      <c r="P2322" s="17">
        <f t="shared" si="181"/>
        <v>61.04</v>
      </c>
      <c r="Q2322" s="13" t="s">
        <v>8322</v>
      </c>
      <c r="R2322" t="s">
        <v>8326</v>
      </c>
      <c r="S2322" s="18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11" t="s">
        <v>2321</v>
      </c>
      <c r="C2323" s="3" t="s">
        <v>6430</v>
      </c>
      <c r="D2323" s="5">
        <v>10557</v>
      </c>
      <c r="E2323" s="7">
        <v>4130</v>
      </c>
      <c r="F2323" t="s">
        <v>8220</v>
      </c>
      <c r="G2323" t="s">
        <v>8237</v>
      </c>
      <c r="H2323" t="s">
        <v>8247</v>
      </c>
      <c r="I2323" s="9">
        <v>1491282901</v>
      </c>
      <c r="J2323" s="9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80"/>
        <v>39.119999999999997</v>
      </c>
      <c r="P2323" s="17">
        <f t="shared" si="181"/>
        <v>64.53</v>
      </c>
      <c r="Q2323" s="13" t="s">
        <v>8333</v>
      </c>
      <c r="R2323" t="s">
        <v>8349</v>
      </c>
      <c r="S2323" s="18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11" t="s">
        <v>2322</v>
      </c>
      <c r="C2324" s="3" t="s">
        <v>6431</v>
      </c>
      <c r="D2324" s="5">
        <v>2700</v>
      </c>
      <c r="E2324" s="7">
        <v>85</v>
      </c>
      <c r="F2324" t="s">
        <v>8220</v>
      </c>
      <c r="G2324" t="s">
        <v>8222</v>
      </c>
      <c r="H2324" t="s">
        <v>8244</v>
      </c>
      <c r="I2324" s="9">
        <v>1491769769</v>
      </c>
      <c r="J2324" s="9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80"/>
        <v>3.15</v>
      </c>
      <c r="P2324" s="17">
        <f t="shared" si="181"/>
        <v>21.25</v>
      </c>
      <c r="Q2324" s="13" t="s">
        <v>8333</v>
      </c>
      <c r="R2324" t="s">
        <v>8349</v>
      </c>
      <c r="S2324" s="18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11" t="s">
        <v>2323</v>
      </c>
      <c r="C2325" s="3" t="s">
        <v>6432</v>
      </c>
      <c r="D2325" s="5">
        <v>250</v>
      </c>
      <c r="E2325" s="7">
        <v>120</v>
      </c>
      <c r="F2325" t="s">
        <v>8220</v>
      </c>
      <c r="G2325" t="s">
        <v>8222</v>
      </c>
      <c r="H2325" t="s">
        <v>8244</v>
      </c>
      <c r="I2325" s="9">
        <v>1490033247</v>
      </c>
      <c r="J2325" s="9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80"/>
        <v>48</v>
      </c>
      <c r="P2325" s="17">
        <f t="shared" si="181"/>
        <v>30</v>
      </c>
      <c r="Q2325" s="13" t="s">
        <v>8333</v>
      </c>
      <c r="R2325" t="s">
        <v>8349</v>
      </c>
      <c r="S2325" s="18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11" t="s">
        <v>2324</v>
      </c>
      <c r="C2326" s="3" t="s">
        <v>6433</v>
      </c>
      <c r="D2326" s="5">
        <v>7500</v>
      </c>
      <c r="E2326" s="7">
        <v>1555</v>
      </c>
      <c r="F2326" t="s">
        <v>8220</v>
      </c>
      <c r="G2326" t="s">
        <v>8223</v>
      </c>
      <c r="H2326" t="s">
        <v>8245</v>
      </c>
      <c r="I2326" s="9">
        <v>1490559285</v>
      </c>
      <c r="J2326" s="9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80"/>
        <v>20.73</v>
      </c>
      <c r="P2326" s="17">
        <f t="shared" si="181"/>
        <v>25.49</v>
      </c>
      <c r="Q2326" s="13" t="s">
        <v>8333</v>
      </c>
      <c r="R2326" t="s">
        <v>8349</v>
      </c>
      <c r="S2326" s="18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11" t="s">
        <v>2325</v>
      </c>
      <c r="C2327" s="3" t="s">
        <v>6434</v>
      </c>
      <c r="D2327" s="5">
        <v>1000</v>
      </c>
      <c r="E2327" s="7">
        <v>80</v>
      </c>
      <c r="F2327" t="s">
        <v>8220</v>
      </c>
      <c r="G2327" t="s">
        <v>8222</v>
      </c>
      <c r="H2327" t="s">
        <v>8244</v>
      </c>
      <c r="I2327" s="9">
        <v>1490830331</v>
      </c>
      <c r="J2327" s="9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80"/>
        <v>8</v>
      </c>
      <c r="P2327" s="17">
        <f t="shared" si="181"/>
        <v>11.43</v>
      </c>
      <c r="Q2327" s="13" t="s">
        <v>8333</v>
      </c>
      <c r="R2327" t="s">
        <v>8349</v>
      </c>
      <c r="S2327" s="18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11" t="s">
        <v>2326</v>
      </c>
      <c r="C2328" s="3" t="s">
        <v>6435</v>
      </c>
      <c r="D2328" s="5">
        <v>15000</v>
      </c>
      <c r="E2328" s="7">
        <v>108</v>
      </c>
      <c r="F2328" t="s">
        <v>8220</v>
      </c>
      <c r="G2328" t="s">
        <v>8222</v>
      </c>
      <c r="H2328" t="s">
        <v>8244</v>
      </c>
      <c r="I2328" s="9">
        <v>1493571600</v>
      </c>
      <c r="J2328" s="9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80"/>
        <v>0.72</v>
      </c>
      <c r="P2328" s="17">
        <f t="shared" si="181"/>
        <v>108</v>
      </c>
      <c r="Q2328" s="13" t="s">
        <v>8333</v>
      </c>
      <c r="R2328" t="s">
        <v>8349</v>
      </c>
      <c r="S2328" s="18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11" t="s">
        <v>2327</v>
      </c>
      <c r="C2329" s="3" t="s">
        <v>6436</v>
      </c>
      <c r="D2329" s="5">
        <v>35000</v>
      </c>
      <c r="E2329" s="7">
        <v>184133.01</v>
      </c>
      <c r="F2329" t="s">
        <v>8217</v>
      </c>
      <c r="G2329" t="s">
        <v>8222</v>
      </c>
      <c r="H2329" t="s">
        <v>8244</v>
      </c>
      <c r="I2329" s="9">
        <v>1409090440</v>
      </c>
      <c r="J2329" s="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80"/>
        <v>526.09</v>
      </c>
      <c r="P2329" s="17">
        <f t="shared" si="181"/>
        <v>54.88</v>
      </c>
      <c r="Q2329" s="13" t="s">
        <v>8333</v>
      </c>
      <c r="R2329" t="s">
        <v>8349</v>
      </c>
      <c r="S2329" s="18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11" t="s">
        <v>2328</v>
      </c>
      <c r="C2330" s="3" t="s">
        <v>6437</v>
      </c>
      <c r="D2330" s="5">
        <v>10000</v>
      </c>
      <c r="E2330" s="7">
        <v>25445</v>
      </c>
      <c r="F2330" t="s">
        <v>8217</v>
      </c>
      <c r="G2330" t="s">
        <v>8222</v>
      </c>
      <c r="H2330" t="s">
        <v>8244</v>
      </c>
      <c r="I2330" s="9">
        <v>1434307537</v>
      </c>
      <c r="J2330" s="9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80"/>
        <v>254.45</v>
      </c>
      <c r="P2330" s="17">
        <f t="shared" si="181"/>
        <v>47.38</v>
      </c>
      <c r="Q2330" s="13" t="s">
        <v>8333</v>
      </c>
      <c r="R2330" t="s">
        <v>8349</v>
      </c>
      <c r="S2330" s="18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11" t="s">
        <v>2329</v>
      </c>
      <c r="C2331" s="3" t="s">
        <v>6438</v>
      </c>
      <c r="D2331" s="5">
        <v>25000</v>
      </c>
      <c r="E2331" s="7">
        <v>26480</v>
      </c>
      <c r="F2331" t="s">
        <v>8217</v>
      </c>
      <c r="G2331" t="s">
        <v>8222</v>
      </c>
      <c r="H2331" t="s">
        <v>8244</v>
      </c>
      <c r="I2331" s="9">
        <v>1405609146</v>
      </c>
      <c r="J2331" s="9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80"/>
        <v>105.92</v>
      </c>
      <c r="P2331" s="17">
        <f t="shared" si="181"/>
        <v>211.84</v>
      </c>
      <c r="Q2331" s="13" t="s">
        <v>8333</v>
      </c>
      <c r="R2331" t="s">
        <v>8349</v>
      </c>
      <c r="S2331" s="18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11" t="s">
        <v>2330</v>
      </c>
      <c r="C2332" s="3" t="s">
        <v>6439</v>
      </c>
      <c r="D2332" s="5">
        <v>35000</v>
      </c>
      <c r="E2332" s="7">
        <v>35848</v>
      </c>
      <c r="F2332" t="s">
        <v>8217</v>
      </c>
      <c r="G2332" t="s">
        <v>8222</v>
      </c>
      <c r="H2332" t="s">
        <v>8244</v>
      </c>
      <c r="I2332" s="9">
        <v>1451001600</v>
      </c>
      <c r="J2332" s="9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80"/>
        <v>102.42</v>
      </c>
      <c r="P2332" s="17">
        <f t="shared" si="181"/>
        <v>219.93</v>
      </c>
      <c r="Q2332" s="13" t="s">
        <v>8333</v>
      </c>
      <c r="R2332" t="s">
        <v>8349</v>
      </c>
      <c r="S2332" s="18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11" t="s">
        <v>2331</v>
      </c>
      <c r="C2333" s="3" t="s">
        <v>6440</v>
      </c>
      <c r="D2333" s="5">
        <v>8000</v>
      </c>
      <c r="E2333" s="7">
        <v>11545.1</v>
      </c>
      <c r="F2333" t="s">
        <v>8217</v>
      </c>
      <c r="G2333" t="s">
        <v>8222</v>
      </c>
      <c r="H2333" t="s">
        <v>8244</v>
      </c>
      <c r="I2333" s="9">
        <v>1408320490</v>
      </c>
      <c r="J2333" s="9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80"/>
        <v>144.31</v>
      </c>
      <c r="P2333" s="17">
        <f t="shared" si="181"/>
        <v>40.799999999999997</v>
      </c>
      <c r="Q2333" s="13" t="s">
        <v>8333</v>
      </c>
      <c r="R2333" t="s">
        <v>8349</v>
      </c>
      <c r="S2333" s="18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11" t="s">
        <v>2332</v>
      </c>
      <c r="C2334" s="3" t="s">
        <v>6441</v>
      </c>
      <c r="D2334" s="5">
        <v>25000</v>
      </c>
      <c r="E2334" s="7">
        <v>26577</v>
      </c>
      <c r="F2334" t="s">
        <v>8217</v>
      </c>
      <c r="G2334" t="s">
        <v>8222</v>
      </c>
      <c r="H2334" t="s">
        <v>8244</v>
      </c>
      <c r="I2334" s="9">
        <v>1423235071</v>
      </c>
      <c r="J2334" s="9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80"/>
        <v>106.31</v>
      </c>
      <c r="P2334" s="17">
        <f t="shared" si="181"/>
        <v>75.5</v>
      </c>
      <c r="Q2334" s="13" t="s">
        <v>8333</v>
      </c>
      <c r="R2334" t="s">
        <v>8349</v>
      </c>
      <c r="S2334" s="18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11" t="s">
        <v>2333</v>
      </c>
      <c r="C2335" s="3" t="s">
        <v>6442</v>
      </c>
      <c r="D2335" s="5">
        <v>600</v>
      </c>
      <c r="E2335" s="7">
        <v>1273</v>
      </c>
      <c r="F2335" t="s">
        <v>8217</v>
      </c>
      <c r="G2335" t="s">
        <v>8222</v>
      </c>
      <c r="H2335" t="s">
        <v>8244</v>
      </c>
      <c r="I2335" s="9">
        <v>1401385800</v>
      </c>
      <c r="J2335" s="9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80"/>
        <v>212.17</v>
      </c>
      <c r="P2335" s="17">
        <f t="shared" si="181"/>
        <v>13.54</v>
      </c>
      <c r="Q2335" s="13" t="s">
        <v>8333</v>
      </c>
      <c r="R2335" t="s">
        <v>8349</v>
      </c>
      <c r="S2335" s="18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11" t="s">
        <v>2334</v>
      </c>
      <c r="C2336" s="3" t="s">
        <v>6443</v>
      </c>
      <c r="D2336" s="5">
        <v>4000</v>
      </c>
      <c r="E2336" s="7">
        <v>4078</v>
      </c>
      <c r="F2336" t="s">
        <v>8217</v>
      </c>
      <c r="G2336" t="s">
        <v>8222</v>
      </c>
      <c r="H2336" t="s">
        <v>8244</v>
      </c>
      <c r="I2336" s="9">
        <v>1415208840</v>
      </c>
      <c r="J2336" s="9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80"/>
        <v>101.95</v>
      </c>
      <c r="P2336" s="17">
        <f t="shared" si="181"/>
        <v>60.87</v>
      </c>
      <c r="Q2336" s="13" t="s">
        <v>8333</v>
      </c>
      <c r="R2336" t="s">
        <v>8349</v>
      </c>
      <c r="S2336" s="18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11" t="s">
        <v>2335</v>
      </c>
      <c r="C2337" s="3" t="s">
        <v>6444</v>
      </c>
      <c r="D2337" s="5">
        <v>25000</v>
      </c>
      <c r="E2337" s="7">
        <v>25568</v>
      </c>
      <c r="F2337" t="s">
        <v>8217</v>
      </c>
      <c r="G2337" t="s">
        <v>8222</v>
      </c>
      <c r="H2337" t="s">
        <v>8244</v>
      </c>
      <c r="I2337" s="9">
        <v>1402494243</v>
      </c>
      <c r="J2337" s="9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80"/>
        <v>102.27</v>
      </c>
      <c r="P2337" s="17">
        <f t="shared" si="181"/>
        <v>115.69</v>
      </c>
      <c r="Q2337" s="13" t="s">
        <v>8333</v>
      </c>
      <c r="R2337" t="s">
        <v>8349</v>
      </c>
      <c r="S2337" s="18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11" t="s">
        <v>2336</v>
      </c>
      <c r="C2338" s="3" t="s">
        <v>6445</v>
      </c>
      <c r="D2338" s="5">
        <v>20000</v>
      </c>
      <c r="E2338" s="7">
        <v>104146.51</v>
      </c>
      <c r="F2338" t="s">
        <v>8217</v>
      </c>
      <c r="G2338" t="s">
        <v>8222</v>
      </c>
      <c r="H2338" t="s">
        <v>8244</v>
      </c>
      <c r="I2338" s="9">
        <v>1394316695</v>
      </c>
      <c r="J2338" s="9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80"/>
        <v>520.73</v>
      </c>
      <c r="P2338" s="17">
        <f t="shared" si="181"/>
        <v>48.1</v>
      </c>
      <c r="Q2338" s="13" t="s">
        <v>8333</v>
      </c>
      <c r="R2338" t="s">
        <v>8349</v>
      </c>
      <c r="S2338" s="18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11" t="s">
        <v>2337</v>
      </c>
      <c r="C2339" s="3" t="s">
        <v>6446</v>
      </c>
      <c r="D2339" s="5">
        <v>12000</v>
      </c>
      <c r="E2339" s="7">
        <v>13279</v>
      </c>
      <c r="F2339" t="s">
        <v>8217</v>
      </c>
      <c r="G2339" t="s">
        <v>8222</v>
      </c>
      <c r="H2339" t="s">
        <v>8244</v>
      </c>
      <c r="I2339" s="9">
        <v>1403796143</v>
      </c>
      <c r="J2339" s="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80"/>
        <v>110.66</v>
      </c>
      <c r="P2339" s="17">
        <f t="shared" si="181"/>
        <v>74.180000000000007</v>
      </c>
      <c r="Q2339" s="13" t="s">
        <v>8333</v>
      </c>
      <c r="R2339" t="s">
        <v>8349</v>
      </c>
      <c r="S2339" s="18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11" t="s">
        <v>2338</v>
      </c>
      <c r="C2340" s="3" t="s">
        <v>6447</v>
      </c>
      <c r="D2340" s="5">
        <v>15000</v>
      </c>
      <c r="E2340" s="7">
        <v>15171.5</v>
      </c>
      <c r="F2340" t="s">
        <v>8217</v>
      </c>
      <c r="G2340" t="s">
        <v>8222</v>
      </c>
      <c r="H2340" t="s">
        <v>8244</v>
      </c>
      <c r="I2340" s="9">
        <v>1404077484</v>
      </c>
      <c r="J2340" s="9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80"/>
        <v>101.14</v>
      </c>
      <c r="P2340" s="17">
        <f t="shared" si="181"/>
        <v>123.35</v>
      </c>
      <c r="Q2340" s="13" t="s">
        <v>8333</v>
      </c>
      <c r="R2340" t="s">
        <v>8349</v>
      </c>
      <c r="S2340" s="18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11" t="s">
        <v>2339</v>
      </c>
      <c r="C2341" s="3" t="s">
        <v>6448</v>
      </c>
      <c r="D2341" s="5">
        <v>25000</v>
      </c>
      <c r="E2341" s="7">
        <v>73552</v>
      </c>
      <c r="F2341" t="s">
        <v>8217</v>
      </c>
      <c r="G2341" t="s">
        <v>8222</v>
      </c>
      <c r="H2341" t="s">
        <v>8244</v>
      </c>
      <c r="I2341" s="9">
        <v>1482134340</v>
      </c>
      <c r="J2341" s="9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80"/>
        <v>294.20999999999998</v>
      </c>
      <c r="P2341" s="17">
        <f t="shared" si="181"/>
        <v>66.62</v>
      </c>
      <c r="Q2341" s="13" t="s">
        <v>8333</v>
      </c>
      <c r="R2341" t="s">
        <v>8349</v>
      </c>
      <c r="S2341" s="18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11" t="s">
        <v>2340</v>
      </c>
      <c r="C2342" s="3" t="s">
        <v>6449</v>
      </c>
      <c r="D2342" s="5">
        <v>40000</v>
      </c>
      <c r="E2342" s="7">
        <v>42311</v>
      </c>
      <c r="F2342" t="s">
        <v>8217</v>
      </c>
      <c r="G2342" t="s">
        <v>8222</v>
      </c>
      <c r="H2342" t="s">
        <v>8244</v>
      </c>
      <c r="I2342" s="9">
        <v>1477841138</v>
      </c>
      <c r="J2342" s="9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80"/>
        <v>105.78</v>
      </c>
      <c r="P2342" s="17">
        <f t="shared" si="181"/>
        <v>104.99</v>
      </c>
      <c r="Q2342" s="13" t="s">
        <v>8333</v>
      </c>
      <c r="R2342" t="s">
        <v>8349</v>
      </c>
      <c r="S2342" s="18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11" t="s">
        <v>2341</v>
      </c>
      <c r="C2343" s="3" t="s">
        <v>6450</v>
      </c>
      <c r="D2343" s="5">
        <v>5000</v>
      </c>
      <c r="E2343" s="7">
        <v>0</v>
      </c>
      <c r="F2343" t="s">
        <v>8218</v>
      </c>
      <c r="G2343" t="s">
        <v>8222</v>
      </c>
      <c r="H2343" t="s">
        <v>8244</v>
      </c>
      <c r="I2343" s="9">
        <v>1436729504</v>
      </c>
      <c r="J2343" s="9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80"/>
        <v>0</v>
      </c>
      <c r="P2343" s="17" t="str">
        <f t="shared" si="181"/>
        <v>N/A</v>
      </c>
      <c r="Q2343" s="13" t="s">
        <v>8316</v>
      </c>
      <c r="R2343" t="s">
        <v>8317</v>
      </c>
      <c r="S2343" s="18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11" t="s">
        <v>2342</v>
      </c>
      <c r="C2344" s="3" t="s">
        <v>6451</v>
      </c>
      <c r="D2344" s="5">
        <v>5500</v>
      </c>
      <c r="E2344" s="7">
        <v>0</v>
      </c>
      <c r="F2344" t="s">
        <v>8218</v>
      </c>
      <c r="G2344" t="s">
        <v>8222</v>
      </c>
      <c r="H2344" t="s">
        <v>8244</v>
      </c>
      <c r="I2344" s="9">
        <v>1412571600</v>
      </c>
      <c r="J2344" s="9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80"/>
        <v>0</v>
      </c>
      <c r="P2344" s="17" t="str">
        <f t="shared" si="181"/>
        <v>N/A</v>
      </c>
      <c r="Q2344" s="13" t="s">
        <v>8316</v>
      </c>
      <c r="R2344" t="s">
        <v>8317</v>
      </c>
      <c r="S2344" s="18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11" t="s">
        <v>2343</v>
      </c>
      <c r="C2345" s="3" t="s">
        <v>6452</v>
      </c>
      <c r="D2345" s="5">
        <v>10000</v>
      </c>
      <c r="E2345" s="7">
        <v>300</v>
      </c>
      <c r="F2345" t="s">
        <v>8218</v>
      </c>
      <c r="G2345" t="s">
        <v>8222</v>
      </c>
      <c r="H2345" t="s">
        <v>8244</v>
      </c>
      <c r="I2345" s="9">
        <v>1452282420</v>
      </c>
      <c r="J2345" s="9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80"/>
        <v>3</v>
      </c>
      <c r="P2345" s="17">
        <f t="shared" si="181"/>
        <v>300</v>
      </c>
      <c r="Q2345" s="13" t="s">
        <v>8316</v>
      </c>
      <c r="R2345" t="s">
        <v>8317</v>
      </c>
      <c r="S2345" s="18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11" t="s">
        <v>2344</v>
      </c>
      <c r="C2346" s="3" t="s">
        <v>6453</v>
      </c>
      <c r="D2346" s="5">
        <v>1000</v>
      </c>
      <c r="E2346" s="7">
        <v>1</v>
      </c>
      <c r="F2346" t="s">
        <v>8218</v>
      </c>
      <c r="G2346" t="s">
        <v>8227</v>
      </c>
      <c r="H2346" t="s">
        <v>8249</v>
      </c>
      <c r="I2346" s="9">
        <v>1466789269</v>
      </c>
      <c r="J2346" s="9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80"/>
        <v>0.1</v>
      </c>
      <c r="P2346" s="17">
        <f t="shared" si="181"/>
        <v>1</v>
      </c>
      <c r="Q2346" s="13" t="s">
        <v>8316</v>
      </c>
      <c r="R2346" t="s">
        <v>8317</v>
      </c>
      <c r="S2346" s="18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11" t="s">
        <v>2345</v>
      </c>
      <c r="C2347" s="3" t="s">
        <v>6454</v>
      </c>
      <c r="D2347" s="5">
        <v>3000</v>
      </c>
      <c r="E2347" s="7">
        <v>0</v>
      </c>
      <c r="F2347" t="s">
        <v>8218</v>
      </c>
      <c r="G2347" t="s">
        <v>8222</v>
      </c>
      <c r="H2347" t="s">
        <v>8244</v>
      </c>
      <c r="I2347" s="9">
        <v>1427845140</v>
      </c>
      <c r="J2347" s="9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80"/>
        <v>0</v>
      </c>
      <c r="P2347" s="17" t="str">
        <f t="shared" si="181"/>
        <v>N/A</v>
      </c>
      <c r="Q2347" s="13" t="s">
        <v>8316</v>
      </c>
      <c r="R2347" t="s">
        <v>8317</v>
      </c>
      <c r="S2347" s="18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11" t="s">
        <v>2346</v>
      </c>
      <c r="C2348" s="3" t="s">
        <v>6455</v>
      </c>
      <c r="D2348" s="5">
        <v>60000</v>
      </c>
      <c r="E2348" s="7">
        <v>39</v>
      </c>
      <c r="F2348" t="s">
        <v>8218</v>
      </c>
      <c r="G2348" t="s">
        <v>8222</v>
      </c>
      <c r="H2348" t="s">
        <v>8244</v>
      </c>
      <c r="I2348" s="9">
        <v>1476731431</v>
      </c>
      <c r="J2348" s="9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80"/>
        <v>7.0000000000000007E-2</v>
      </c>
      <c r="P2348" s="17">
        <f t="shared" si="181"/>
        <v>13</v>
      </c>
      <c r="Q2348" s="13" t="s">
        <v>8316</v>
      </c>
      <c r="R2348" t="s">
        <v>8317</v>
      </c>
      <c r="S2348" s="18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11" t="s">
        <v>2347</v>
      </c>
      <c r="C2349" s="3" t="s">
        <v>6456</v>
      </c>
      <c r="D2349" s="5">
        <v>1000</v>
      </c>
      <c r="E2349" s="7">
        <v>15</v>
      </c>
      <c r="F2349" t="s">
        <v>8218</v>
      </c>
      <c r="G2349" t="s">
        <v>8222</v>
      </c>
      <c r="H2349" t="s">
        <v>8244</v>
      </c>
      <c r="I2349" s="9">
        <v>1472135676</v>
      </c>
      <c r="J2349" s="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80"/>
        <v>1.5</v>
      </c>
      <c r="P2349" s="17">
        <f t="shared" si="181"/>
        <v>15</v>
      </c>
      <c r="Q2349" s="13" t="s">
        <v>8316</v>
      </c>
      <c r="R2349" t="s">
        <v>8317</v>
      </c>
      <c r="S2349" s="18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11" t="s">
        <v>2348</v>
      </c>
      <c r="C2350" s="3" t="s">
        <v>6457</v>
      </c>
      <c r="D2350" s="5">
        <v>70000</v>
      </c>
      <c r="E2350" s="7">
        <v>270</v>
      </c>
      <c r="F2350" t="s">
        <v>8218</v>
      </c>
      <c r="G2350" t="s">
        <v>8222</v>
      </c>
      <c r="H2350" t="s">
        <v>8244</v>
      </c>
      <c r="I2350" s="9">
        <v>1456006938</v>
      </c>
      <c r="J2350" s="9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80"/>
        <v>0.39</v>
      </c>
      <c r="P2350" s="17">
        <f t="shared" si="181"/>
        <v>54</v>
      </c>
      <c r="Q2350" s="13" t="s">
        <v>8316</v>
      </c>
      <c r="R2350" t="s">
        <v>8317</v>
      </c>
      <c r="S2350" s="18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11" t="s">
        <v>2349</v>
      </c>
      <c r="C2351" s="3" t="s">
        <v>6458</v>
      </c>
      <c r="D2351" s="5">
        <v>474900</v>
      </c>
      <c r="E2351" s="7">
        <v>0</v>
      </c>
      <c r="F2351" t="s">
        <v>8218</v>
      </c>
      <c r="G2351" t="s">
        <v>8233</v>
      </c>
      <c r="H2351" t="s">
        <v>8253</v>
      </c>
      <c r="I2351" s="9">
        <v>1439318228</v>
      </c>
      <c r="J2351" s="9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80"/>
        <v>0</v>
      </c>
      <c r="P2351" s="17" t="str">
        <f t="shared" si="181"/>
        <v>N/A</v>
      </c>
      <c r="Q2351" s="13" t="s">
        <v>8316</v>
      </c>
      <c r="R2351" t="s">
        <v>8317</v>
      </c>
      <c r="S2351" s="18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11" t="s">
        <v>2350</v>
      </c>
      <c r="C2352" s="3" t="s">
        <v>6459</v>
      </c>
      <c r="D2352" s="5">
        <v>50000</v>
      </c>
      <c r="E2352" s="7">
        <v>0</v>
      </c>
      <c r="F2352" t="s">
        <v>8218</v>
      </c>
      <c r="G2352" t="s">
        <v>8239</v>
      </c>
      <c r="H2352" t="s">
        <v>8247</v>
      </c>
      <c r="I2352" s="9">
        <v>1483474370</v>
      </c>
      <c r="J2352" s="9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80"/>
        <v>0</v>
      </c>
      <c r="P2352" s="17" t="str">
        <f t="shared" si="181"/>
        <v>N/A</v>
      </c>
      <c r="Q2352" s="13" t="s">
        <v>8316</v>
      </c>
      <c r="R2352" t="s">
        <v>8317</v>
      </c>
      <c r="S2352" s="18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11" t="s">
        <v>2351</v>
      </c>
      <c r="C2353" s="3" t="s">
        <v>6460</v>
      </c>
      <c r="D2353" s="5">
        <v>18900</v>
      </c>
      <c r="E2353" s="7">
        <v>108</v>
      </c>
      <c r="F2353" t="s">
        <v>8218</v>
      </c>
      <c r="G2353" t="s">
        <v>8226</v>
      </c>
      <c r="H2353" t="s">
        <v>8248</v>
      </c>
      <c r="I2353" s="9">
        <v>1430360739</v>
      </c>
      <c r="J2353" s="9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80"/>
        <v>0.56999999999999995</v>
      </c>
      <c r="P2353" s="17">
        <f t="shared" si="181"/>
        <v>15.43</v>
      </c>
      <c r="Q2353" s="13" t="s">
        <v>8316</v>
      </c>
      <c r="R2353" t="s">
        <v>8317</v>
      </c>
      <c r="S2353" s="18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11" t="s">
        <v>2352</v>
      </c>
      <c r="C2354" s="3" t="s">
        <v>6461</v>
      </c>
      <c r="D2354" s="5">
        <v>2000</v>
      </c>
      <c r="E2354" s="7">
        <v>0</v>
      </c>
      <c r="F2354" t="s">
        <v>8218</v>
      </c>
      <c r="G2354" t="s">
        <v>8222</v>
      </c>
      <c r="H2354" t="s">
        <v>8244</v>
      </c>
      <c r="I2354" s="9">
        <v>1433603552</v>
      </c>
      <c r="J2354" s="9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80"/>
        <v>0</v>
      </c>
      <c r="P2354" s="17" t="str">
        <f t="shared" si="181"/>
        <v>N/A</v>
      </c>
      <c r="Q2354" s="13" t="s">
        <v>8316</v>
      </c>
      <c r="R2354" t="s">
        <v>8317</v>
      </c>
      <c r="S2354" s="18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11" t="s">
        <v>2353</v>
      </c>
      <c r="C2355" s="3" t="s">
        <v>6462</v>
      </c>
      <c r="D2355" s="5">
        <v>1000</v>
      </c>
      <c r="E2355" s="7">
        <v>0</v>
      </c>
      <c r="F2355" t="s">
        <v>8218</v>
      </c>
      <c r="G2355" t="s">
        <v>8222</v>
      </c>
      <c r="H2355" t="s">
        <v>8244</v>
      </c>
      <c r="I2355" s="9">
        <v>1429632822</v>
      </c>
      <c r="J2355" s="9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80"/>
        <v>0</v>
      </c>
      <c r="P2355" s="17" t="str">
        <f t="shared" si="181"/>
        <v>N/A</v>
      </c>
      <c r="Q2355" s="13" t="s">
        <v>8316</v>
      </c>
      <c r="R2355" t="s">
        <v>8317</v>
      </c>
      <c r="S2355" s="18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11" t="s">
        <v>2354</v>
      </c>
      <c r="C2356" s="3" t="s">
        <v>6463</v>
      </c>
      <c r="D2356" s="5">
        <v>35000</v>
      </c>
      <c r="E2356" s="7">
        <v>25</v>
      </c>
      <c r="F2356" t="s">
        <v>8218</v>
      </c>
      <c r="G2356" t="s">
        <v>8222</v>
      </c>
      <c r="H2356" t="s">
        <v>8244</v>
      </c>
      <c r="I2356" s="9">
        <v>1420910460</v>
      </c>
      <c r="J2356" s="9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80"/>
        <v>7.0000000000000007E-2</v>
      </c>
      <c r="P2356" s="17">
        <f t="shared" si="181"/>
        <v>25</v>
      </c>
      <c r="Q2356" s="13" t="s">
        <v>8316</v>
      </c>
      <c r="R2356" t="s">
        <v>8317</v>
      </c>
      <c r="S2356" s="18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11" t="s">
        <v>2355</v>
      </c>
      <c r="C2357" s="3" t="s">
        <v>6464</v>
      </c>
      <c r="D2357" s="5">
        <v>8000</v>
      </c>
      <c r="E2357" s="7">
        <v>55</v>
      </c>
      <c r="F2357" t="s">
        <v>8218</v>
      </c>
      <c r="G2357" t="s">
        <v>8224</v>
      </c>
      <c r="H2357" t="s">
        <v>8246</v>
      </c>
      <c r="I2357" s="9">
        <v>1430604136</v>
      </c>
      <c r="J2357" s="9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80"/>
        <v>0.69</v>
      </c>
      <c r="P2357" s="17">
        <f t="shared" si="181"/>
        <v>27.5</v>
      </c>
      <c r="Q2357" s="13" t="s">
        <v>8316</v>
      </c>
      <c r="R2357" t="s">
        <v>8317</v>
      </c>
      <c r="S2357" s="18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11" t="s">
        <v>2356</v>
      </c>
      <c r="C2358" s="3" t="s">
        <v>6465</v>
      </c>
      <c r="D2358" s="5">
        <v>10000</v>
      </c>
      <c r="E2358" s="7">
        <v>0</v>
      </c>
      <c r="F2358" t="s">
        <v>8218</v>
      </c>
      <c r="G2358" t="s">
        <v>8231</v>
      </c>
      <c r="H2358" t="s">
        <v>8247</v>
      </c>
      <c r="I2358" s="9">
        <v>1433530104</v>
      </c>
      <c r="J2358" s="9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80"/>
        <v>0</v>
      </c>
      <c r="P2358" s="17" t="str">
        <f t="shared" si="181"/>
        <v>N/A</v>
      </c>
      <c r="Q2358" s="13" t="s">
        <v>8316</v>
      </c>
      <c r="R2358" t="s">
        <v>8317</v>
      </c>
      <c r="S2358" s="18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11" t="s">
        <v>2357</v>
      </c>
      <c r="C2359" s="3" t="s">
        <v>6466</v>
      </c>
      <c r="D2359" s="5">
        <v>27000</v>
      </c>
      <c r="E2359" s="7">
        <v>0</v>
      </c>
      <c r="F2359" t="s">
        <v>8218</v>
      </c>
      <c r="G2359" t="s">
        <v>8223</v>
      </c>
      <c r="H2359" t="s">
        <v>8245</v>
      </c>
      <c r="I2359" s="9">
        <v>1445093578</v>
      </c>
      <c r="J2359" s="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80"/>
        <v>0</v>
      </c>
      <c r="P2359" s="17" t="str">
        <f t="shared" si="181"/>
        <v>N/A</v>
      </c>
      <c r="Q2359" s="13" t="s">
        <v>8316</v>
      </c>
      <c r="R2359" t="s">
        <v>8317</v>
      </c>
      <c r="S2359" s="18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11" t="s">
        <v>2358</v>
      </c>
      <c r="C2360" s="3" t="s">
        <v>6467</v>
      </c>
      <c r="D2360" s="5">
        <v>1500</v>
      </c>
      <c r="E2360" s="7">
        <v>0</v>
      </c>
      <c r="F2360" t="s">
        <v>8218</v>
      </c>
      <c r="G2360" t="s">
        <v>8223</v>
      </c>
      <c r="H2360" t="s">
        <v>8245</v>
      </c>
      <c r="I2360" s="9">
        <v>1422664740</v>
      </c>
      <c r="J2360" s="9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80"/>
        <v>0</v>
      </c>
      <c r="P2360" s="17" t="str">
        <f t="shared" si="181"/>
        <v>N/A</v>
      </c>
      <c r="Q2360" s="13" t="s">
        <v>8316</v>
      </c>
      <c r="R2360" t="s">
        <v>8317</v>
      </c>
      <c r="S2360" s="18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11" t="s">
        <v>2359</v>
      </c>
      <c r="C2361" s="3" t="s">
        <v>6468</v>
      </c>
      <c r="D2361" s="5">
        <v>7500</v>
      </c>
      <c r="E2361" s="7">
        <v>1101</v>
      </c>
      <c r="F2361" t="s">
        <v>8218</v>
      </c>
      <c r="G2361" t="s">
        <v>8222</v>
      </c>
      <c r="H2361" t="s">
        <v>8244</v>
      </c>
      <c r="I2361" s="9">
        <v>1438616124</v>
      </c>
      <c r="J2361" s="9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80"/>
        <v>14.68</v>
      </c>
      <c r="P2361" s="17">
        <f t="shared" si="181"/>
        <v>367</v>
      </c>
      <c r="Q2361" s="13" t="s">
        <v>8316</v>
      </c>
      <c r="R2361" t="s">
        <v>8317</v>
      </c>
      <c r="S2361" s="18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11" t="s">
        <v>2360</v>
      </c>
      <c r="C2362" s="3" t="s">
        <v>6469</v>
      </c>
      <c r="D2362" s="5">
        <v>5000</v>
      </c>
      <c r="E2362" s="7">
        <v>2</v>
      </c>
      <c r="F2362" t="s">
        <v>8218</v>
      </c>
      <c r="G2362" t="s">
        <v>8227</v>
      </c>
      <c r="H2362" t="s">
        <v>8249</v>
      </c>
      <c r="I2362" s="9">
        <v>1454864280</v>
      </c>
      <c r="J2362" s="9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80"/>
        <v>0.04</v>
      </c>
      <c r="P2362" s="17">
        <f t="shared" si="181"/>
        <v>2</v>
      </c>
      <c r="Q2362" s="13" t="s">
        <v>8316</v>
      </c>
      <c r="R2362" t="s">
        <v>8317</v>
      </c>
      <c r="S2362" s="18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11" t="s">
        <v>2361</v>
      </c>
      <c r="C2363" s="3" t="s">
        <v>6470</v>
      </c>
      <c r="D2363" s="5">
        <v>200</v>
      </c>
      <c r="E2363" s="7">
        <v>0</v>
      </c>
      <c r="F2363" t="s">
        <v>8218</v>
      </c>
      <c r="G2363" t="s">
        <v>8227</v>
      </c>
      <c r="H2363" t="s">
        <v>8249</v>
      </c>
      <c r="I2363" s="9">
        <v>1462053600</v>
      </c>
      <c r="J2363" s="9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80"/>
        <v>0</v>
      </c>
      <c r="P2363" s="17" t="str">
        <f t="shared" si="181"/>
        <v>N/A</v>
      </c>
      <c r="Q2363" s="13" t="s">
        <v>8316</v>
      </c>
      <c r="R2363" t="s">
        <v>8317</v>
      </c>
      <c r="S2363" s="18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11" t="s">
        <v>2362</v>
      </c>
      <c r="C2364" s="3" t="s">
        <v>6471</v>
      </c>
      <c r="D2364" s="5">
        <v>420</v>
      </c>
      <c r="E2364" s="7">
        <v>120</v>
      </c>
      <c r="F2364" t="s">
        <v>8218</v>
      </c>
      <c r="G2364" t="s">
        <v>8222</v>
      </c>
      <c r="H2364" t="s">
        <v>8244</v>
      </c>
      <c r="I2364" s="9">
        <v>1418315470</v>
      </c>
      <c r="J2364" s="9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80"/>
        <v>28.57</v>
      </c>
      <c r="P2364" s="17">
        <f t="shared" si="181"/>
        <v>60</v>
      </c>
      <c r="Q2364" s="13" t="s">
        <v>8316</v>
      </c>
      <c r="R2364" t="s">
        <v>8317</v>
      </c>
      <c r="S2364" s="18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11" t="s">
        <v>2363</v>
      </c>
      <c r="C2365" s="3" t="s">
        <v>6472</v>
      </c>
      <c r="D2365" s="5">
        <v>175000</v>
      </c>
      <c r="E2365" s="7">
        <v>0</v>
      </c>
      <c r="F2365" t="s">
        <v>8218</v>
      </c>
      <c r="G2365" t="s">
        <v>8222</v>
      </c>
      <c r="H2365" t="s">
        <v>8244</v>
      </c>
      <c r="I2365" s="9">
        <v>1451348200</v>
      </c>
      <c r="J2365" s="9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80"/>
        <v>0</v>
      </c>
      <c r="P2365" s="17" t="str">
        <f t="shared" si="181"/>
        <v>N/A</v>
      </c>
      <c r="Q2365" s="13" t="s">
        <v>8316</v>
      </c>
      <c r="R2365" t="s">
        <v>8317</v>
      </c>
      <c r="S2365" s="18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11" t="s">
        <v>2364</v>
      </c>
      <c r="C2366" s="3" t="s">
        <v>6473</v>
      </c>
      <c r="D2366" s="5">
        <v>128</v>
      </c>
      <c r="E2366" s="7">
        <v>0</v>
      </c>
      <c r="F2366" t="s">
        <v>8218</v>
      </c>
      <c r="G2366" t="s">
        <v>8222</v>
      </c>
      <c r="H2366" t="s">
        <v>8244</v>
      </c>
      <c r="I2366" s="9">
        <v>1445898356</v>
      </c>
      <c r="J2366" s="9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80"/>
        <v>0</v>
      </c>
      <c r="P2366" s="17" t="str">
        <f t="shared" si="181"/>
        <v>N/A</v>
      </c>
      <c r="Q2366" s="13" t="s">
        <v>8316</v>
      </c>
      <c r="R2366" t="s">
        <v>8317</v>
      </c>
      <c r="S2366" s="18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11" t="s">
        <v>2365</v>
      </c>
      <c r="C2367" s="3" t="s">
        <v>6474</v>
      </c>
      <c r="D2367" s="5">
        <v>1000</v>
      </c>
      <c r="E2367" s="7">
        <v>0</v>
      </c>
      <c r="F2367" t="s">
        <v>8218</v>
      </c>
      <c r="G2367" t="s">
        <v>8235</v>
      </c>
      <c r="H2367" t="s">
        <v>8247</v>
      </c>
      <c r="I2367" s="9">
        <v>1453071600</v>
      </c>
      <c r="J2367" s="9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80"/>
        <v>0</v>
      </c>
      <c r="P2367" s="17" t="str">
        <f t="shared" si="181"/>
        <v>N/A</v>
      </c>
      <c r="Q2367" s="13" t="s">
        <v>8316</v>
      </c>
      <c r="R2367" t="s">
        <v>8317</v>
      </c>
      <c r="S2367" s="18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11" t="s">
        <v>2366</v>
      </c>
      <c r="C2368" s="3" t="s">
        <v>6475</v>
      </c>
      <c r="D2368" s="5">
        <v>25000</v>
      </c>
      <c r="E2368" s="7">
        <v>2630</v>
      </c>
      <c r="F2368" t="s">
        <v>8218</v>
      </c>
      <c r="G2368" t="s">
        <v>8223</v>
      </c>
      <c r="H2368" t="s">
        <v>8245</v>
      </c>
      <c r="I2368" s="9">
        <v>1445431533</v>
      </c>
      <c r="J2368" s="9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80"/>
        <v>10.52</v>
      </c>
      <c r="P2368" s="17">
        <f t="shared" si="181"/>
        <v>97.41</v>
      </c>
      <c r="Q2368" s="13" t="s">
        <v>8316</v>
      </c>
      <c r="R2368" t="s">
        <v>8317</v>
      </c>
      <c r="S2368" s="18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11" t="s">
        <v>2367</v>
      </c>
      <c r="C2369" s="3" t="s">
        <v>6476</v>
      </c>
      <c r="D2369" s="5">
        <v>50000</v>
      </c>
      <c r="E2369" s="7">
        <v>670</v>
      </c>
      <c r="F2369" t="s">
        <v>8218</v>
      </c>
      <c r="G2369" t="s">
        <v>8222</v>
      </c>
      <c r="H2369" t="s">
        <v>8244</v>
      </c>
      <c r="I2369" s="9">
        <v>1461622616</v>
      </c>
      <c r="J2369" s="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80"/>
        <v>1.34</v>
      </c>
      <c r="P2369" s="17">
        <f t="shared" si="181"/>
        <v>47.86</v>
      </c>
      <c r="Q2369" s="13" t="s">
        <v>8316</v>
      </c>
      <c r="R2369" t="s">
        <v>8317</v>
      </c>
      <c r="S2369" s="18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11" t="s">
        <v>2368</v>
      </c>
      <c r="C2370" s="3" t="s">
        <v>6477</v>
      </c>
      <c r="D2370" s="5">
        <v>40000</v>
      </c>
      <c r="E2370" s="7">
        <v>100</v>
      </c>
      <c r="F2370" t="s">
        <v>8218</v>
      </c>
      <c r="G2370" t="s">
        <v>8222</v>
      </c>
      <c r="H2370" t="s">
        <v>8244</v>
      </c>
      <c r="I2370" s="9">
        <v>1429028365</v>
      </c>
      <c r="J2370" s="9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si="180"/>
        <v>0.25</v>
      </c>
      <c r="P2370" s="17">
        <f t="shared" si="181"/>
        <v>50</v>
      </c>
      <c r="Q2370" s="13" t="s">
        <v>8316</v>
      </c>
      <c r="R2370" t="s">
        <v>8317</v>
      </c>
      <c r="S2370" s="18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11" t="s">
        <v>2369</v>
      </c>
      <c r="C2371" s="3" t="s">
        <v>6478</v>
      </c>
      <c r="D2371" s="5">
        <v>25000</v>
      </c>
      <c r="E2371" s="7">
        <v>0</v>
      </c>
      <c r="F2371" t="s">
        <v>8218</v>
      </c>
      <c r="G2371" t="s">
        <v>8222</v>
      </c>
      <c r="H2371" t="s">
        <v>8244</v>
      </c>
      <c r="I2371" s="9">
        <v>1455132611</v>
      </c>
      <c r="J2371" s="9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ref="O2371:O2434" si="185">IFERROR(ROUND(E2371/D2371*100,2),0)</f>
        <v>0</v>
      </c>
      <c r="P2371" s="17" t="str">
        <f t="shared" ref="P2371:P2434" si="186">IFERROR(ROUND(E2371/L2371,2),"N/A")</f>
        <v>N/A</v>
      </c>
      <c r="Q2371" s="13" t="s">
        <v>8316</v>
      </c>
      <c r="R2371" t="s">
        <v>8317</v>
      </c>
      <c r="S2371" s="18">
        <f t="shared" ref="S2371:S2434" si="187">(((J2371/60)/60)/24)+DATE(1970,1,1)</f>
        <v>42380.812627314815</v>
      </c>
      <c r="T2371" s="1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11" t="s">
        <v>2370</v>
      </c>
      <c r="C2372" s="3" t="s">
        <v>6479</v>
      </c>
      <c r="D2372" s="5">
        <v>25000</v>
      </c>
      <c r="E2372" s="7">
        <v>82</v>
      </c>
      <c r="F2372" t="s">
        <v>8218</v>
      </c>
      <c r="G2372" t="s">
        <v>8222</v>
      </c>
      <c r="H2372" t="s">
        <v>8244</v>
      </c>
      <c r="I2372" s="9">
        <v>1418877141</v>
      </c>
      <c r="J2372" s="9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85"/>
        <v>0.33</v>
      </c>
      <c r="P2372" s="17">
        <f t="shared" si="186"/>
        <v>20.5</v>
      </c>
      <c r="Q2372" s="13" t="s">
        <v>8316</v>
      </c>
      <c r="R2372" t="s">
        <v>8317</v>
      </c>
      <c r="S2372" s="18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11" t="s">
        <v>2371</v>
      </c>
      <c r="C2373" s="3" t="s">
        <v>6480</v>
      </c>
      <c r="D2373" s="5">
        <v>2000</v>
      </c>
      <c r="E2373" s="7">
        <v>0</v>
      </c>
      <c r="F2373" t="s">
        <v>8218</v>
      </c>
      <c r="G2373" t="s">
        <v>8222</v>
      </c>
      <c r="H2373" t="s">
        <v>8244</v>
      </c>
      <c r="I2373" s="9">
        <v>1435257596</v>
      </c>
      <c r="J2373" s="9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85"/>
        <v>0</v>
      </c>
      <c r="P2373" s="17" t="str">
        <f t="shared" si="186"/>
        <v>N/A</v>
      </c>
      <c r="Q2373" s="13" t="s">
        <v>8316</v>
      </c>
      <c r="R2373" t="s">
        <v>8317</v>
      </c>
      <c r="S2373" s="18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11" t="s">
        <v>2372</v>
      </c>
      <c r="C2374" s="3" t="s">
        <v>6481</v>
      </c>
      <c r="D2374" s="5">
        <v>5500</v>
      </c>
      <c r="E2374" s="7">
        <v>180</v>
      </c>
      <c r="F2374" t="s">
        <v>8218</v>
      </c>
      <c r="G2374" t="s">
        <v>8224</v>
      </c>
      <c r="H2374" t="s">
        <v>8246</v>
      </c>
      <c r="I2374" s="9">
        <v>1429839571</v>
      </c>
      <c r="J2374" s="9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85"/>
        <v>3.27</v>
      </c>
      <c r="P2374" s="17">
        <f t="shared" si="186"/>
        <v>30</v>
      </c>
      <c r="Q2374" s="13" t="s">
        <v>8316</v>
      </c>
      <c r="R2374" t="s">
        <v>8317</v>
      </c>
      <c r="S2374" s="18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11" t="s">
        <v>2373</v>
      </c>
      <c r="C2375" s="3" t="s">
        <v>6482</v>
      </c>
      <c r="D2375" s="5">
        <v>850000</v>
      </c>
      <c r="E2375" s="7">
        <v>50</v>
      </c>
      <c r="F2375" t="s">
        <v>8218</v>
      </c>
      <c r="G2375" t="s">
        <v>8233</v>
      </c>
      <c r="H2375" t="s">
        <v>8253</v>
      </c>
      <c r="I2375" s="9">
        <v>1440863624</v>
      </c>
      <c r="J2375" s="9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85"/>
        <v>0.01</v>
      </c>
      <c r="P2375" s="17">
        <f t="shared" si="186"/>
        <v>50</v>
      </c>
      <c r="Q2375" s="13" t="s">
        <v>8316</v>
      </c>
      <c r="R2375" t="s">
        <v>8317</v>
      </c>
      <c r="S2375" s="18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11" t="s">
        <v>2374</v>
      </c>
      <c r="C2376" s="3" t="s">
        <v>6483</v>
      </c>
      <c r="D2376" s="5">
        <v>22000</v>
      </c>
      <c r="E2376" s="7">
        <v>10</v>
      </c>
      <c r="F2376" t="s">
        <v>8218</v>
      </c>
      <c r="G2376" t="s">
        <v>8222</v>
      </c>
      <c r="H2376" t="s">
        <v>8244</v>
      </c>
      <c r="I2376" s="9">
        <v>1423772060</v>
      </c>
      <c r="J2376" s="9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85"/>
        <v>0.05</v>
      </c>
      <c r="P2376" s="17">
        <f t="shared" si="186"/>
        <v>10</v>
      </c>
      <c r="Q2376" s="13" t="s">
        <v>8316</v>
      </c>
      <c r="R2376" t="s">
        <v>8317</v>
      </c>
      <c r="S2376" s="18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11" t="s">
        <v>2375</v>
      </c>
      <c r="C2377" s="3" t="s">
        <v>6484</v>
      </c>
      <c r="D2377" s="5">
        <v>10000</v>
      </c>
      <c r="E2377" s="7">
        <v>0</v>
      </c>
      <c r="F2377" t="s">
        <v>8218</v>
      </c>
      <c r="G2377" t="s">
        <v>8222</v>
      </c>
      <c r="H2377" t="s">
        <v>8244</v>
      </c>
      <c r="I2377" s="9">
        <v>1473451437</v>
      </c>
      <c r="J2377" s="9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85"/>
        <v>0</v>
      </c>
      <c r="P2377" s="17" t="str">
        <f t="shared" si="186"/>
        <v>N/A</v>
      </c>
      <c r="Q2377" s="13" t="s">
        <v>8316</v>
      </c>
      <c r="R2377" t="s">
        <v>8317</v>
      </c>
      <c r="S2377" s="18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11" t="s">
        <v>2376</v>
      </c>
      <c r="C2378" s="3" t="s">
        <v>6485</v>
      </c>
      <c r="D2378" s="5">
        <v>3000</v>
      </c>
      <c r="E2378" s="7">
        <v>326.33</v>
      </c>
      <c r="F2378" t="s">
        <v>8218</v>
      </c>
      <c r="G2378" t="s">
        <v>8222</v>
      </c>
      <c r="H2378" t="s">
        <v>8244</v>
      </c>
      <c r="I2378" s="9">
        <v>1449785566</v>
      </c>
      <c r="J2378" s="9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85"/>
        <v>10.88</v>
      </c>
      <c r="P2378" s="17">
        <f t="shared" si="186"/>
        <v>81.58</v>
      </c>
      <c r="Q2378" s="13" t="s">
        <v>8316</v>
      </c>
      <c r="R2378" t="s">
        <v>8317</v>
      </c>
      <c r="S2378" s="18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11" t="s">
        <v>2377</v>
      </c>
      <c r="C2379" s="3" t="s">
        <v>6486</v>
      </c>
      <c r="D2379" s="5">
        <v>2500</v>
      </c>
      <c r="E2379" s="7">
        <v>0</v>
      </c>
      <c r="F2379" t="s">
        <v>8218</v>
      </c>
      <c r="G2379" t="s">
        <v>8227</v>
      </c>
      <c r="H2379" t="s">
        <v>8249</v>
      </c>
      <c r="I2379" s="9">
        <v>1480110783</v>
      </c>
      <c r="J2379" s="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85"/>
        <v>0</v>
      </c>
      <c r="P2379" s="17" t="str">
        <f t="shared" si="186"/>
        <v>N/A</v>
      </c>
      <c r="Q2379" s="13" t="s">
        <v>8316</v>
      </c>
      <c r="R2379" t="s">
        <v>8317</v>
      </c>
      <c r="S2379" s="18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11" t="s">
        <v>2378</v>
      </c>
      <c r="C2380" s="3" t="s">
        <v>6487</v>
      </c>
      <c r="D2380" s="5">
        <v>110000</v>
      </c>
      <c r="E2380" s="7">
        <v>0</v>
      </c>
      <c r="F2380" t="s">
        <v>8218</v>
      </c>
      <c r="G2380" t="s">
        <v>8222</v>
      </c>
      <c r="H2380" t="s">
        <v>8244</v>
      </c>
      <c r="I2380" s="9">
        <v>1440548330</v>
      </c>
      <c r="J2380" s="9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85"/>
        <v>0</v>
      </c>
      <c r="P2380" s="17" t="str">
        <f t="shared" si="186"/>
        <v>N/A</v>
      </c>
      <c r="Q2380" s="13" t="s">
        <v>8316</v>
      </c>
      <c r="R2380" t="s">
        <v>8317</v>
      </c>
      <c r="S2380" s="18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11" t="s">
        <v>2379</v>
      </c>
      <c r="C2381" s="3" t="s">
        <v>6488</v>
      </c>
      <c r="D2381" s="5">
        <v>30000</v>
      </c>
      <c r="E2381" s="7">
        <v>0</v>
      </c>
      <c r="F2381" t="s">
        <v>8218</v>
      </c>
      <c r="G2381" t="s">
        <v>8222</v>
      </c>
      <c r="H2381" t="s">
        <v>8244</v>
      </c>
      <c r="I2381" s="9">
        <v>1444004616</v>
      </c>
      <c r="J2381" s="9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85"/>
        <v>0</v>
      </c>
      <c r="P2381" s="17" t="str">
        <f t="shared" si="186"/>
        <v>N/A</v>
      </c>
      <c r="Q2381" s="13" t="s">
        <v>8316</v>
      </c>
      <c r="R2381" t="s">
        <v>8317</v>
      </c>
      <c r="S2381" s="18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11" t="s">
        <v>2380</v>
      </c>
      <c r="C2382" s="3" t="s">
        <v>6489</v>
      </c>
      <c r="D2382" s="5">
        <v>15000</v>
      </c>
      <c r="E2382" s="7">
        <v>55</v>
      </c>
      <c r="F2382" t="s">
        <v>8218</v>
      </c>
      <c r="G2382" t="s">
        <v>8222</v>
      </c>
      <c r="H2382" t="s">
        <v>8244</v>
      </c>
      <c r="I2382" s="9">
        <v>1443726142</v>
      </c>
      <c r="J2382" s="9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85"/>
        <v>0.37</v>
      </c>
      <c r="P2382" s="17">
        <f t="shared" si="186"/>
        <v>18.329999999999998</v>
      </c>
      <c r="Q2382" s="13" t="s">
        <v>8316</v>
      </c>
      <c r="R2382" t="s">
        <v>8317</v>
      </c>
      <c r="S2382" s="18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11" t="s">
        <v>2381</v>
      </c>
      <c r="C2383" s="3" t="s">
        <v>6490</v>
      </c>
      <c r="D2383" s="5">
        <v>86350</v>
      </c>
      <c r="E2383" s="7">
        <v>1571</v>
      </c>
      <c r="F2383" t="s">
        <v>8218</v>
      </c>
      <c r="G2383" t="s">
        <v>8222</v>
      </c>
      <c r="H2383" t="s">
        <v>8244</v>
      </c>
      <c r="I2383" s="9">
        <v>1428704848</v>
      </c>
      <c r="J2383" s="9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85"/>
        <v>1.82</v>
      </c>
      <c r="P2383" s="17">
        <f t="shared" si="186"/>
        <v>224.43</v>
      </c>
      <c r="Q2383" s="13" t="s">
        <v>8316</v>
      </c>
      <c r="R2383" t="s">
        <v>8317</v>
      </c>
      <c r="S2383" s="18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11" t="s">
        <v>2382</v>
      </c>
      <c r="C2384" s="3" t="s">
        <v>6491</v>
      </c>
      <c r="D2384" s="5">
        <v>3000</v>
      </c>
      <c r="E2384" s="7">
        <v>75</v>
      </c>
      <c r="F2384" t="s">
        <v>8218</v>
      </c>
      <c r="G2384" t="s">
        <v>8222</v>
      </c>
      <c r="H2384" t="s">
        <v>8244</v>
      </c>
      <c r="I2384" s="9">
        <v>1438662603</v>
      </c>
      <c r="J2384" s="9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85"/>
        <v>2.5</v>
      </c>
      <c r="P2384" s="17">
        <f t="shared" si="186"/>
        <v>37.5</v>
      </c>
      <c r="Q2384" s="13" t="s">
        <v>8316</v>
      </c>
      <c r="R2384" t="s">
        <v>8317</v>
      </c>
      <c r="S2384" s="18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11" t="s">
        <v>2383</v>
      </c>
      <c r="C2385" s="3" t="s">
        <v>6492</v>
      </c>
      <c r="D2385" s="5">
        <v>10000</v>
      </c>
      <c r="E2385" s="7">
        <v>435</v>
      </c>
      <c r="F2385" t="s">
        <v>8218</v>
      </c>
      <c r="G2385" t="s">
        <v>8226</v>
      </c>
      <c r="H2385" t="s">
        <v>8248</v>
      </c>
      <c r="I2385" s="9">
        <v>1424568107</v>
      </c>
      <c r="J2385" s="9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85"/>
        <v>4.3499999999999996</v>
      </c>
      <c r="P2385" s="17">
        <f t="shared" si="186"/>
        <v>145</v>
      </c>
      <c r="Q2385" s="13" t="s">
        <v>8316</v>
      </c>
      <c r="R2385" t="s">
        <v>8317</v>
      </c>
      <c r="S2385" s="18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11" t="s">
        <v>2384</v>
      </c>
      <c r="C2386" s="3" t="s">
        <v>6493</v>
      </c>
      <c r="D2386" s="5">
        <v>1000</v>
      </c>
      <c r="E2386" s="7">
        <v>8</v>
      </c>
      <c r="F2386" t="s">
        <v>8218</v>
      </c>
      <c r="G2386" t="s">
        <v>8222</v>
      </c>
      <c r="H2386" t="s">
        <v>8244</v>
      </c>
      <c r="I2386" s="9">
        <v>1415932643</v>
      </c>
      <c r="J2386" s="9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0.8</v>
      </c>
      <c r="P2386" s="17">
        <f t="shared" si="186"/>
        <v>1</v>
      </c>
      <c r="Q2386" s="13" t="s">
        <v>8316</v>
      </c>
      <c r="R2386" t="s">
        <v>8317</v>
      </c>
      <c r="S2386" s="18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11" t="s">
        <v>2385</v>
      </c>
      <c r="C2387" s="3" t="s">
        <v>6494</v>
      </c>
      <c r="D2387" s="5">
        <v>65000</v>
      </c>
      <c r="E2387" s="7">
        <v>788</v>
      </c>
      <c r="F2387" t="s">
        <v>8218</v>
      </c>
      <c r="G2387" t="s">
        <v>8222</v>
      </c>
      <c r="H2387" t="s">
        <v>8244</v>
      </c>
      <c r="I2387" s="9">
        <v>1438793432</v>
      </c>
      <c r="J2387" s="9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85"/>
        <v>1.21</v>
      </c>
      <c r="P2387" s="17">
        <f t="shared" si="186"/>
        <v>112.57</v>
      </c>
      <c r="Q2387" s="13" t="s">
        <v>8316</v>
      </c>
      <c r="R2387" t="s">
        <v>8317</v>
      </c>
      <c r="S2387" s="18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11" t="s">
        <v>2386</v>
      </c>
      <c r="C2388" s="3" t="s">
        <v>6495</v>
      </c>
      <c r="D2388" s="5">
        <v>30000</v>
      </c>
      <c r="E2388" s="7">
        <v>0</v>
      </c>
      <c r="F2388" t="s">
        <v>8218</v>
      </c>
      <c r="G2388" t="s">
        <v>8227</v>
      </c>
      <c r="H2388" t="s">
        <v>8249</v>
      </c>
      <c r="I2388" s="9">
        <v>1420920424</v>
      </c>
      <c r="J2388" s="9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85"/>
        <v>0</v>
      </c>
      <c r="P2388" s="17" t="str">
        <f t="shared" si="186"/>
        <v>N/A</v>
      </c>
      <c r="Q2388" s="13" t="s">
        <v>8316</v>
      </c>
      <c r="R2388" t="s">
        <v>8317</v>
      </c>
      <c r="S2388" s="18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11" t="s">
        <v>2387</v>
      </c>
      <c r="C2389" s="3" t="s">
        <v>6496</v>
      </c>
      <c r="D2389" s="5">
        <v>150000</v>
      </c>
      <c r="E2389" s="7">
        <v>1026</v>
      </c>
      <c r="F2389" t="s">
        <v>8218</v>
      </c>
      <c r="G2389" t="s">
        <v>8222</v>
      </c>
      <c r="H2389" t="s">
        <v>8244</v>
      </c>
      <c r="I2389" s="9">
        <v>1469199740</v>
      </c>
      <c r="J2389" s="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85"/>
        <v>0.68</v>
      </c>
      <c r="P2389" s="17">
        <f t="shared" si="186"/>
        <v>342</v>
      </c>
      <c r="Q2389" s="13" t="s">
        <v>8316</v>
      </c>
      <c r="R2389" t="s">
        <v>8317</v>
      </c>
      <c r="S2389" s="18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11" t="s">
        <v>2388</v>
      </c>
      <c r="C2390" s="3" t="s">
        <v>6497</v>
      </c>
      <c r="D2390" s="5">
        <v>37000</v>
      </c>
      <c r="E2390" s="7">
        <v>463</v>
      </c>
      <c r="F2390" t="s">
        <v>8218</v>
      </c>
      <c r="G2390" t="s">
        <v>8222</v>
      </c>
      <c r="H2390" t="s">
        <v>8244</v>
      </c>
      <c r="I2390" s="9">
        <v>1421350140</v>
      </c>
      <c r="J2390" s="9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85"/>
        <v>1.25</v>
      </c>
      <c r="P2390" s="17">
        <f t="shared" si="186"/>
        <v>57.88</v>
      </c>
      <c r="Q2390" s="13" t="s">
        <v>8316</v>
      </c>
      <c r="R2390" t="s">
        <v>8317</v>
      </c>
      <c r="S2390" s="18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11" t="s">
        <v>2389</v>
      </c>
      <c r="C2391" s="3" t="s">
        <v>6498</v>
      </c>
      <c r="D2391" s="5">
        <v>16000</v>
      </c>
      <c r="E2391" s="7">
        <v>30</v>
      </c>
      <c r="F2391" t="s">
        <v>8218</v>
      </c>
      <c r="G2391" t="s">
        <v>8228</v>
      </c>
      <c r="H2391" t="s">
        <v>8247</v>
      </c>
      <c r="I2391" s="9">
        <v>1437861540</v>
      </c>
      <c r="J2391" s="9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85"/>
        <v>0.19</v>
      </c>
      <c r="P2391" s="17">
        <f t="shared" si="186"/>
        <v>30</v>
      </c>
      <c r="Q2391" s="13" t="s">
        <v>8316</v>
      </c>
      <c r="R2391" t="s">
        <v>8317</v>
      </c>
      <c r="S2391" s="18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11" t="s">
        <v>2390</v>
      </c>
      <c r="C2392" s="3" t="s">
        <v>6499</v>
      </c>
      <c r="D2392" s="5">
        <v>510000</v>
      </c>
      <c r="E2392" s="7">
        <v>0</v>
      </c>
      <c r="F2392" t="s">
        <v>8218</v>
      </c>
      <c r="G2392" t="s">
        <v>8224</v>
      </c>
      <c r="H2392" t="s">
        <v>8246</v>
      </c>
      <c r="I2392" s="9">
        <v>1420352264</v>
      </c>
      <c r="J2392" s="9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85"/>
        <v>0</v>
      </c>
      <c r="P2392" s="17" t="str">
        <f t="shared" si="186"/>
        <v>N/A</v>
      </c>
      <c r="Q2392" s="13" t="s">
        <v>8316</v>
      </c>
      <c r="R2392" t="s">
        <v>8317</v>
      </c>
      <c r="S2392" s="18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11" t="s">
        <v>2391</v>
      </c>
      <c r="C2393" s="3" t="s">
        <v>6500</v>
      </c>
      <c r="D2393" s="5">
        <v>20000</v>
      </c>
      <c r="E2393" s="7">
        <v>25</v>
      </c>
      <c r="F2393" t="s">
        <v>8218</v>
      </c>
      <c r="G2393" t="s">
        <v>8222</v>
      </c>
      <c r="H2393" t="s">
        <v>8244</v>
      </c>
      <c r="I2393" s="9">
        <v>1427825044</v>
      </c>
      <c r="J2393" s="9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85"/>
        <v>0.13</v>
      </c>
      <c r="P2393" s="17">
        <f t="shared" si="186"/>
        <v>25</v>
      </c>
      <c r="Q2393" s="13" t="s">
        <v>8316</v>
      </c>
      <c r="R2393" t="s">
        <v>8317</v>
      </c>
      <c r="S2393" s="18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11" t="s">
        <v>2392</v>
      </c>
      <c r="C2394" s="3" t="s">
        <v>6501</v>
      </c>
      <c r="D2394" s="5">
        <v>4200</v>
      </c>
      <c r="E2394" s="7">
        <v>0</v>
      </c>
      <c r="F2394" t="s">
        <v>8218</v>
      </c>
      <c r="G2394" t="s">
        <v>8222</v>
      </c>
      <c r="H2394" t="s">
        <v>8244</v>
      </c>
      <c r="I2394" s="9">
        <v>1446087223</v>
      </c>
      <c r="J2394" s="9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85"/>
        <v>0</v>
      </c>
      <c r="P2394" s="17" t="str">
        <f t="shared" si="186"/>
        <v>N/A</v>
      </c>
      <c r="Q2394" s="13" t="s">
        <v>8316</v>
      </c>
      <c r="R2394" t="s">
        <v>8317</v>
      </c>
      <c r="S2394" s="18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11" t="s">
        <v>2393</v>
      </c>
      <c r="C2395" s="3" t="s">
        <v>6502</v>
      </c>
      <c r="D2395" s="5">
        <v>100000</v>
      </c>
      <c r="E2395" s="7">
        <v>50</v>
      </c>
      <c r="F2395" t="s">
        <v>8218</v>
      </c>
      <c r="G2395" t="s">
        <v>8222</v>
      </c>
      <c r="H2395" t="s">
        <v>8244</v>
      </c>
      <c r="I2395" s="9">
        <v>1439048017</v>
      </c>
      <c r="J2395" s="9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85"/>
        <v>0.05</v>
      </c>
      <c r="P2395" s="17">
        <f t="shared" si="186"/>
        <v>50</v>
      </c>
      <c r="Q2395" s="13" t="s">
        <v>8316</v>
      </c>
      <c r="R2395" t="s">
        <v>8317</v>
      </c>
      <c r="S2395" s="18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11" t="s">
        <v>2394</v>
      </c>
      <c r="C2396" s="3" t="s">
        <v>6503</v>
      </c>
      <c r="D2396" s="5">
        <v>5000</v>
      </c>
      <c r="E2396" s="7">
        <v>3</v>
      </c>
      <c r="F2396" t="s">
        <v>8218</v>
      </c>
      <c r="G2396" t="s">
        <v>8239</v>
      </c>
      <c r="H2396" t="s">
        <v>8247</v>
      </c>
      <c r="I2396" s="9">
        <v>1424940093</v>
      </c>
      <c r="J2396" s="9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85"/>
        <v>0.06</v>
      </c>
      <c r="P2396" s="17">
        <f t="shared" si="186"/>
        <v>1.5</v>
      </c>
      <c r="Q2396" s="13" t="s">
        <v>8316</v>
      </c>
      <c r="R2396" t="s">
        <v>8317</v>
      </c>
      <c r="S2396" s="18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11" t="s">
        <v>2395</v>
      </c>
      <c r="C2397" s="3" t="s">
        <v>6504</v>
      </c>
      <c r="D2397" s="5">
        <v>33000</v>
      </c>
      <c r="E2397" s="7">
        <v>0</v>
      </c>
      <c r="F2397" t="s">
        <v>8218</v>
      </c>
      <c r="G2397" t="s">
        <v>8222</v>
      </c>
      <c r="H2397" t="s">
        <v>8244</v>
      </c>
      <c r="I2397" s="9">
        <v>1484038620</v>
      </c>
      <c r="J2397" s="9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85"/>
        <v>0</v>
      </c>
      <c r="P2397" s="17" t="str">
        <f t="shared" si="186"/>
        <v>N/A</v>
      </c>
      <c r="Q2397" s="13" t="s">
        <v>8316</v>
      </c>
      <c r="R2397" t="s">
        <v>8317</v>
      </c>
      <c r="S2397" s="18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11" t="s">
        <v>2396</v>
      </c>
      <c r="C2398" s="3" t="s">
        <v>6505</v>
      </c>
      <c r="D2398" s="5">
        <v>5000</v>
      </c>
      <c r="E2398" s="7">
        <v>10</v>
      </c>
      <c r="F2398" t="s">
        <v>8218</v>
      </c>
      <c r="G2398" t="s">
        <v>8238</v>
      </c>
      <c r="H2398" t="s">
        <v>8255</v>
      </c>
      <c r="I2398" s="9">
        <v>1444940558</v>
      </c>
      <c r="J2398" s="9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85"/>
        <v>0.2</v>
      </c>
      <c r="P2398" s="17">
        <f t="shared" si="186"/>
        <v>10</v>
      </c>
      <c r="Q2398" s="13" t="s">
        <v>8316</v>
      </c>
      <c r="R2398" t="s">
        <v>8317</v>
      </c>
      <c r="S2398" s="18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11" t="s">
        <v>2397</v>
      </c>
      <c r="C2399" s="3" t="s">
        <v>6506</v>
      </c>
      <c r="D2399" s="5">
        <v>124000</v>
      </c>
      <c r="E2399" s="7">
        <v>0</v>
      </c>
      <c r="F2399" t="s">
        <v>8218</v>
      </c>
      <c r="G2399" t="s">
        <v>8222</v>
      </c>
      <c r="H2399" t="s">
        <v>8244</v>
      </c>
      <c r="I2399" s="9">
        <v>1420233256</v>
      </c>
      <c r="J2399" s="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85"/>
        <v>0</v>
      </c>
      <c r="P2399" s="17" t="str">
        <f t="shared" si="186"/>
        <v>N/A</v>
      </c>
      <c r="Q2399" s="13" t="s">
        <v>8316</v>
      </c>
      <c r="R2399" t="s">
        <v>8317</v>
      </c>
      <c r="S2399" s="18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11" t="s">
        <v>2398</v>
      </c>
      <c r="C2400" s="3" t="s">
        <v>6507</v>
      </c>
      <c r="D2400" s="5">
        <v>4000</v>
      </c>
      <c r="E2400" s="7">
        <v>0</v>
      </c>
      <c r="F2400" t="s">
        <v>8218</v>
      </c>
      <c r="G2400" t="s">
        <v>8222</v>
      </c>
      <c r="H2400" t="s">
        <v>8244</v>
      </c>
      <c r="I2400" s="9">
        <v>1435874384</v>
      </c>
      <c r="J2400" s="9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85"/>
        <v>0</v>
      </c>
      <c r="P2400" s="17" t="str">
        <f t="shared" si="186"/>
        <v>N/A</v>
      </c>
      <c r="Q2400" s="13" t="s">
        <v>8316</v>
      </c>
      <c r="R2400" t="s">
        <v>8317</v>
      </c>
      <c r="S2400" s="18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11" t="s">
        <v>2399</v>
      </c>
      <c r="C2401" s="3" t="s">
        <v>6508</v>
      </c>
      <c r="D2401" s="5">
        <v>13000</v>
      </c>
      <c r="E2401" s="7">
        <v>0</v>
      </c>
      <c r="F2401" t="s">
        <v>8218</v>
      </c>
      <c r="G2401" t="s">
        <v>8233</v>
      </c>
      <c r="H2401" t="s">
        <v>8253</v>
      </c>
      <c r="I2401" s="9">
        <v>1418934506</v>
      </c>
      <c r="J2401" s="9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85"/>
        <v>0</v>
      </c>
      <c r="P2401" s="17" t="str">
        <f t="shared" si="186"/>
        <v>N/A</v>
      </c>
      <c r="Q2401" s="13" t="s">
        <v>8316</v>
      </c>
      <c r="R2401" t="s">
        <v>8317</v>
      </c>
      <c r="S2401" s="18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11" t="s">
        <v>2400</v>
      </c>
      <c r="C2402" s="3" t="s">
        <v>6509</v>
      </c>
      <c r="D2402" s="5">
        <v>50000</v>
      </c>
      <c r="E2402" s="7">
        <v>0</v>
      </c>
      <c r="F2402" t="s">
        <v>8218</v>
      </c>
      <c r="G2402" t="s">
        <v>8224</v>
      </c>
      <c r="H2402" t="s">
        <v>8246</v>
      </c>
      <c r="I2402" s="9">
        <v>1460615164</v>
      </c>
      <c r="J2402" s="9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85"/>
        <v>0</v>
      </c>
      <c r="P2402" s="17" t="str">
        <f t="shared" si="186"/>
        <v>N/A</v>
      </c>
      <c r="Q2402" s="13" t="s">
        <v>8316</v>
      </c>
      <c r="R2402" t="s">
        <v>8317</v>
      </c>
      <c r="S2402" s="18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11" t="s">
        <v>2401</v>
      </c>
      <c r="C2403" s="3" t="s">
        <v>6510</v>
      </c>
      <c r="D2403" s="5">
        <v>28000</v>
      </c>
      <c r="E2403" s="7">
        <v>201</v>
      </c>
      <c r="F2403" t="s">
        <v>8219</v>
      </c>
      <c r="G2403" t="s">
        <v>8222</v>
      </c>
      <c r="H2403" t="s">
        <v>8244</v>
      </c>
      <c r="I2403" s="9">
        <v>1457207096</v>
      </c>
      <c r="J2403" s="9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85"/>
        <v>0.72</v>
      </c>
      <c r="P2403" s="17">
        <f t="shared" si="186"/>
        <v>22.33</v>
      </c>
      <c r="Q2403" s="13" t="s">
        <v>8333</v>
      </c>
      <c r="R2403" t="s">
        <v>8334</v>
      </c>
      <c r="S2403" s="18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11" t="s">
        <v>2402</v>
      </c>
      <c r="C2404" s="3" t="s">
        <v>6511</v>
      </c>
      <c r="D2404" s="5">
        <v>12000</v>
      </c>
      <c r="E2404" s="7">
        <v>52</v>
      </c>
      <c r="F2404" t="s">
        <v>8219</v>
      </c>
      <c r="G2404" t="s">
        <v>8222</v>
      </c>
      <c r="H2404" t="s">
        <v>8244</v>
      </c>
      <c r="I2404" s="9">
        <v>1431533931</v>
      </c>
      <c r="J2404" s="9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85"/>
        <v>0.43</v>
      </c>
      <c r="P2404" s="17">
        <f t="shared" si="186"/>
        <v>52</v>
      </c>
      <c r="Q2404" s="13" t="s">
        <v>8333</v>
      </c>
      <c r="R2404" t="s">
        <v>8334</v>
      </c>
      <c r="S2404" s="18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11" t="s">
        <v>2403</v>
      </c>
      <c r="C2405" s="3" t="s">
        <v>6512</v>
      </c>
      <c r="D2405" s="5">
        <v>1200</v>
      </c>
      <c r="E2405" s="7">
        <v>202</v>
      </c>
      <c r="F2405" t="s">
        <v>8219</v>
      </c>
      <c r="G2405" t="s">
        <v>8223</v>
      </c>
      <c r="H2405" t="s">
        <v>8245</v>
      </c>
      <c r="I2405" s="9">
        <v>1459368658</v>
      </c>
      <c r="J2405" s="9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85"/>
        <v>16.829999999999998</v>
      </c>
      <c r="P2405" s="17">
        <f t="shared" si="186"/>
        <v>16.829999999999998</v>
      </c>
      <c r="Q2405" s="13" t="s">
        <v>8333</v>
      </c>
      <c r="R2405" t="s">
        <v>8334</v>
      </c>
      <c r="S2405" s="18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11" t="s">
        <v>2404</v>
      </c>
      <c r="C2406" s="3" t="s">
        <v>6513</v>
      </c>
      <c r="D2406" s="5">
        <v>15000</v>
      </c>
      <c r="E2406" s="7">
        <v>0</v>
      </c>
      <c r="F2406" t="s">
        <v>8219</v>
      </c>
      <c r="G2406" t="s">
        <v>8222</v>
      </c>
      <c r="H2406" t="s">
        <v>8244</v>
      </c>
      <c r="I2406" s="9">
        <v>1451782607</v>
      </c>
      <c r="J2406" s="9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85"/>
        <v>0</v>
      </c>
      <c r="P2406" s="17" t="str">
        <f t="shared" si="186"/>
        <v>N/A</v>
      </c>
      <c r="Q2406" s="13" t="s">
        <v>8333</v>
      </c>
      <c r="R2406" t="s">
        <v>8334</v>
      </c>
      <c r="S2406" s="18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11" t="s">
        <v>2405</v>
      </c>
      <c r="C2407" s="3" t="s">
        <v>6514</v>
      </c>
      <c r="D2407" s="5">
        <v>5000</v>
      </c>
      <c r="E2407" s="7">
        <v>1126</v>
      </c>
      <c r="F2407" t="s">
        <v>8219</v>
      </c>
      <c r="G2407" t="s">
        <v>8222</v>
      </c>
      <c r="H2407" t="s">
        <v>8244</v>
      </c>
      <c r="I2407" s="9">
        <v>1472911375</v>
      </c>
      <c r="J2407" s="9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85"/>
        <v>22.52</v>
      </c>
      <c r="P2407" s="17">
        <f t="shared" si="186"/>
        <v>56.3</v>
      </c>
      <c r="Q2407" s="13" t="s">
        <v>8333</v>
      </c>
      <c r="R2407" t="s">
        <v>8334</v>
      </c>
      <c r="S2407" s="18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11" t="s">
        <v>2406</v>
      </c>
      <c r="C2408" s="3" t="s">
        <v>6515</v>
      </c>
      <c r="D2408" s="5">
        <v>3250</v>
      </c>
      <c r="E2408" s="7">
        <v>1345</v>
      </c>
      <c r="F2408" t="s">
        <v>8219</v>
      </c>
      <c r="G2408" t="s">
        <v>8222</v>
      </c>
      <c r="H2408" t="s">
        <v>8244</v>
      </c>
      <c r="I2408" s="9">
        <v>1421635190</v>
      </c>
      <c r="J2408" s="9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85"/>
        <v>41.38</v>
      </c>
      <c r="P2408" s="17">
        <f t="shared" si="186"/>
        <v>84.06</v>
      </c>
      <c r="Q2408" s="13" t="s">
        <v>8333</v>
      </c>
      <c r="R2408" t="s">
        <v>8334</v>
      </c>
      <c r="S2408" s="18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11" t="s">
        <v>2407</v>
      </c>
      <c r="C2409" s="3" t="s">
        <v>6516</v>
      </c>
      <c r="D2409" s="5">
        <v>22000</v>
      </c>
      <c r="E2409" s="7">
        <v>5557</v>
      </c>
      <c r="F2409" t="s">
        <v>8219</v>
      </c>
      <c r="G2409" t="s">
        <v>8222</v>
      </c>
      <c r="H2409" t="s">
        <v>8244</v>
      </c>
      <c r="I2409" s="9">
        <v>1428732000</v>
      </c>
      <c r="J2409" s="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85"/>
        <v>25.26</v>
      </c>
      <c r="P2409" s="17">
        <f t="shared" si="186"/>
        <v>168.39</v>
      </c>
      <c r="Q2409" s="13" t="s">
        <v>8333</v>
      </c>
      <c r="R2409" t="s">
        <v>8334</v>
      </c>
      <c r="S2409" s="18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11" t="s">
        <v>2408</v>
      </c>
      <c r="C2410" s="3" t="s">
        <v>6517</v>
      </c>
      <c r="D2410" s="5">
        <v>15000</v>
      </c>
      <c r="E2410" s="7">
        <v>30</v>
      </c>
      <c r="F2410" t="s">
        <v>8219</v>
      </c>
      <c r="G2410" t="s">
        <v>8222</v>
      </c>
      <c r="H2410" t="s">
        <v>8244</v>
      </c>
      <c r="I2410" s="9">
        <v>1415247757</v>
      </c>
      <c r="J2410" s="9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85"/>
        <v>0.2</v>
      </c>
      <c r="P2410" s="17">
        <f t="shared" si="186"/>
        <v>15</v>
      </c>
      <c r="Q2410" s="13" t="s">
        <v>8333</v>
      </c>
      <c r="R2410" t="s">
        <v>8334</v>
      </c>
      <c r="S2410" s="18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11" t="s">
        <v>2409</v>
      </c>
      <c r="C2411" s="3" t="s">
        <v>6518</v>
      </c>
      <c r="D2411" s="5">
        <v>25000</v>
      </c>
      <c r="E2411" s="7">
        <v>460</v>
      </c>
      <c r="F2411" t="s">
        <v>8219</v>
      </c>
      <c r="G2411" t="s">
        <v>8222</v>
      </c>
      <c r="H2411" t="s">
        <v>8244</v>
      </c>
      <c r="I2411" s="9">
        <v>1439931675</v>
      </c>
      <c r="J2411" s="9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85"/>
        <v>1.84</v>
      </c>
      <c r="P2411" s="17">
        <f t="shared" si="186"/>
        <v>76.67</v>
      </c>
      <c r="Q2411" s="13" t="s">
        <v>8333</v>
      </c>
      <c r="R2411" t="s">
        <v>8334</v>
      </c>
      <c r="S2411" s="18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11" t="s">
        <v>2410</v>
      </c>
      <c r="C2412" s="3" t="s">
        <v>6519</v>
      </c>
      <c r="D2412" s="5">
        <v>15000</v>
      </c>
      <c r="E2412" s="7">
        <v>0</v>
      </c>
      <c r="F2412" t="s">
        <v>8219</v>
      </c>
      <c r="G2412" t="s">
        <v>8224</v>
      </c>
      <c r="H2412" t="s">
        <v>8246</v>
      </c>
      <c r="I2412" s="9">
        <v>1441619275</v>
      </c>
      <c r="J2412" s="9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85"/>
        <v>0</v>
      </c>
      <c r="P2412" s="17" t="str">
        <f t="shared" si="186"/>
        <v>N/A</v>
      </c>
      <c r="Q2412" s="13" t="s">
        <v>8333</v>
      </c>
      <c r="R2412" t="s">
        <v>8334</v>
      </c>
      <c r="S2412" s="18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11" t="s">
        <v>2411</v>
      </c>
      <c r="C2413" s="3" t="s">
        <v>6520</v>
      </c>
      <c r="D2413" s="5">
        <v>25000</v>
      </c>
      <c r="E2413" s="7">
        <v>151</v>
      </c>
      <c r="F2413" t="s">
        <v>8219</v>
      </c>
      <c r="G2413" t="s">
        <v>8222</v>
      </c>
      <c r="H2413" t="s">
        <v>8244</v>
      </c>
      <c r="I2413" s="9">
        <v>1440524082</v>
      </c>
      <c r="J2413" s="9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85"/>
        <v>0.6</v>
      </c>
      <c r="P2413" s="17">
        <f t="shared" si="186"/>
        <v>50.33</v>
      </c>
      <c r="Q2413" s="13" t="s">
        <v>8333</v>
      </c>
      <c r="R2413" t="s">
        <v>8334</v>
      </c>
      <c r="S2413" s="18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11" t="s">
        <v>2412</v>
      </c>
      <c r="C2414" s="3" t="s">
        <v>6521</v>
      </c>
      <c r="D2414" s="5">
        <v>8000</v>
      </c>
      <c r="E2414" s="7">
        <v>0</v>
      </c>
      <c r="F2414" t="s">
        <v>8219</v>
      </c>
      <c r="G2414" t="s">
        <v>8228</v>
      </c>
      <c r="H2414" t="s">
        <v>8247</v>
      </c>
      <c r="I2414" s="9">
        <v>1480185673</v>
      </c>
      <c r="J2414" s="9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85"/>
        <v>0</v>
      </c>
      <c r="P2414" s="17" t="str">
        <f t="shared" si="186"/>
        <v>N/A</v>
      </c>
      <c r="Q2414" s="13" t="s">
        <v>8333</v>
      </c>
      <c r="R2414" t="s">
        <v>8334</v>
      </c>
      <c r="S2414" s="18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11" t="s">
        <v>2413</v>
      </c>
      <c r="C2415" s="3" t="s">
        <v>6522</v>
      </c>
      <c r="D2415" s="5">
        <v>3000</v>
      </c>
      <c r="E2415" s="7">
        <v>25</v>
      </c>
      <c r="F2415" t="s">
        <v>8219</v>
      </c>
      <c r="G2415" t="s">
        <v>8222</v>
      </c>
      <c r="H2415" t="s">
        <v>8244</v>
      </c>
      <c r="I2415" s="9">
        <v>1401579000</v>
      </c>
      <c r="J2415" s="9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85"/>
        <v>0.83</v>
      </c>
      <c r="P2415" s="17">
        <f t="shared" si="186"/>
        <v>8.33</v>
      </c>
      <c r="Q2415" s="13" t="s">
        <v>8333</v>
      </c>
      <c r="R2415" t="s">
        <v>8334</v>
      </c>
      <c r="S2415" s="18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11" t="s">
        <v>2414</v>
      </c>
      <c r="C2416" s="3" t="s">
        <v>6523</v>
      </c>
      <c r="D2416" s="5">
        <v>15000</v>
      </c>
      <c r="E2416" s="7">
        <v>460</v>
      </c>
      <c r="F2416" t="s">
        <v>8219</v>
      </c>
      <c r="G2416" t="s">
        <v>8222</v>
      </c>
      <c r="H2416" t="s">
        <v>8244</v>
      </c>
      <c r="I2416" s="9">
        <v>1440215940</v>
      </c>
      <c r="J2416" s="9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85"/>
        <v>3.07</v>
      </c>
      <c r="P2416" s="17">
        <f t="shared" si="186"/>
        <v>35.380000000000003</v>
      </c>
      <c r="Q2416" s="13" t="s">
        <v>8333</v>
      </c>
      <c r="R2416" t="s">
        <v>8334</v>
      </c>
      <c r="S2416" s="18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11" t="s">
        <v>2415</v>
      </c>
      <c r="C2417" s="3" t="s">
        <v>6524</v>
      </c>
      <c r="D2417" s="5">
        <v>60000</v>
      </c>
      <c r="E2417" s="7">
        <v>335</v>
      </c>
      <c r="F2417" t="s">
        <v>8219</v>
      </c>
      <c r="G2417" t="s">
        <v>8222</v>
      </c>
      <c r="H2417" t="s">
        <v>8244</v>
      </c>
      <c r="I2417" s="9">
        <v>1468615346</v>
      </c>
      <c r="J2417" s="9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85"/>
        <v>0.56000000000000005</v>
      </c>
      <c r="P2417" s="17">
        <f t="shared" si="186"/>
        <v>55.83</v>
      </c>
      <c r="Q2417" s="13" t="s">
        <v>8333</v>
      </c>
      <c r="R2417" t="s">
        <v>8334</v>
      </c>
      <c r="S2417" s="18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11" t="s">
        <v>2416</v>
      </c>
      <c r="C2418" s="3" t="s">
        <v>6525</v>
      </c>
      <c r="D2418" s="5">
        <v>20000</v>
      </c>
      <c r="E2418" s="7">
        <v>5</v>
      </c>
      <c r="F2418" t="s">
        <v>8219</v>
      </c>
      <c r="G2418" t="s">
        <v>8222</v>
      </c>
      <c r="H2418" t="s">
        <v>8244</v>
      </c>
      <c r="I2418" s="9">
        <v>1426345200</v>
      </c>
      <c r="J2418" s="9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85"/>
        <v>0.03</v>
      </c>
      <c r="P2418" s="17">
        <f t="shared" si="186"/>
        <v>5</v>
      </c>
      <c r="Q2418" s="13" t="s">
        <v>8333</v>
      </c>
      <c r="R2418" t="s">
        <v>8334</v>
      </c>
      <c r="S2418" s="18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11" t="s">
        <v>2417</v>
      </c>
      <c r="C2419" s="3" t="s">
        <v>6526</v>
      </c>
      <c r="D2419" s="5">
        <v>1000</v>
      </c>
      <c r="E2419" s="7">
        <v>0</v>
      </c>
      <c r="F2419" t="s">
        <v>8219</v>
      </c>
      <c r="G2419" t="s">
        <v>8222</v>
      </c>
      <c r="H2419" t="s">
        <v>8244</v>
      </c>
      <c r="I2419" s="9">
        <v>1407705187</v>
      </c>
      <c r="J2419" s="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85"/>
        <v>0</v>
      </c>
      <c r="P2419" s="17" t="str">
        <f t="shared" si="186"/>
        <v>N/A</v>
      </c>
      <c r="Q2419" s="13" t="s">
        <v>8333</v>
      </c>
      <c r="R2419" t="s">
        <v>8334</v>
      </c>
      <c r="S2419" s="18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11" t="s">
        <v>2418</v>
      </c>
      <c r="C2420" s="3" t="s">
        <v>6527</v>
      </c>
      <c r="D2420" s="5">
        <v>25000</v>
      </c>
      <c r="E2420" s="7">
        <v>5</v>
      </c>
      <c r="F2420" t="s">
        <v>8219</v>
      </c>
      <c r="G2420" t="s">
        <v>8222</v>
      </c>
      <c r="H2420" t="s">
        <v>8244</v>
      </c>
      <c r="I2420" s="9">
        <v>1427225644</v>
      </c>
      <c r="J2420" s="9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85"/>
        <v>0.02</v>
      </c>
      <c r="P2420" s="17">
        <f t="shared" si="186"/>
        <v>1</v>
      </c>
      <c r="Q2420" s="13" t="s">
        <v>8333</v>
      </c>
      <c r="R2420" t="s">
        <v>8334</v>
      </c>
      <c r="S2420" s="18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11" t="s">
        <v>2419</v>
      </c>
      <c r="C2421" s="3" t="s">
        <v>6528</v>
      </c>
      <c r="D2421" s="5">
        <v>3000</v>
      </c>
      <c r="E2421" s="7">
        <v>0</v>
      </c>
      <c r="F2421" t="s">
        <v>8219</v>
      </c>
      <c r="G2421" t="s">
        <v>8222</v>
      </c>
      <c r="H2421" t="s">
        <v>8244</v>
      </c>
      <c r="I2421" s="9">
        <v>1424281389</v>
      </c>
      <c r="J2421" s="9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85"/>
        <v>0</v>
      </c>
      <c r="P2421" s="17" t="str">
        <f t="shared" si="186"/>
        <v>N/A</v>
      </c>
      <c r="Q2421" s="13" t="s">
        <v>8333</v>
      </c>
      <c r="R2421" t="s">
        <v>8334</v>
      </c>
      <c r="S2421" s="18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11" t="s">
        <v>2420</v>
      </c>
      <c r="C2422" s="3" t="s">
        <v>6529</v>
      </c>
      <c r="D2422" s="5">
        <v>16870</v>
      </c>
      <c r="E2422" s="7">
        <v>2501</v>
      </c>
      <c r="F2422" t="s">
        <v>8219</v>
      </c>
      <c r="G2422" t="s">
        <v>8222</v>
      </c>
      <c r="H2422" t="s">
        <v>8244</v>
      </c>
      <c r="I2422" s="9">
        <v>1415583695</v>
      </c>
      <c r="J2422" s="9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85"/>
        <v>14.83</v>
      </c>
      <c r="P2422" s="17">
        <f t="shared" si="186"/>
        <v>69.47</v>
      </c>
      <c r="Q2422" s="13" t="s">
        <v>8333</v>
      </c>
      <c r="R2422" t="s">
        <v>8334</v>
      </c>
      <c r="S2422" s="18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11" t="s">
        <v>2421</v>
      </c>
      <c r="C2423" s="3" t="s">
        <v>6530</v>
      </c>
      <c r="D2423" s="5">
        <v>6000</v>
      </c>
      <c r="E2423" s="7">
        <v>1</v>
      </c>
      <c r="F2423" t="s">
        <v>8219</v>
      </c>
      <c r="G2423" t="s">
        <v>8222</v>
      </c>
      <c r="H2423" t="s">
        <v>8244</v>
      </c>
      <c r="I2423" s="9">
        <v>1424536196</v>
      </c>
      <c r="J2423" s="9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85"/>
        <v>0.02</v>
      </c>
      <c r="P2423" s="17">
        <f t="shared" si="186"/>
        <v>1</v>
      </c>
      <c r="Q2423" s="13" t="s">
        <v>8333</v>
      </c>
      <c r="R2423" t="s">
        <v>8334</v>
      </c>
      <c r="S2423" s="18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11" t="s">
        <v>2422</v>
      </c>
      <c r="C2424" s="3" t="s">
        <v>6531</v>
      </c>
      <c r="D2424" s="5">
        <v>500</v>
      </c>
      <c r="E2424" s="7">
        <v>1</v>
      </c>
      <c r="F2424" t="s">
        <v>8219</v>
      </c>
      <c r="G2424" t="s">
        <v>8222</v>
      </c>
      <c r="H2424" t="s">
        <v>8244</v>
      </c>
      <c r="I2424" s="9">
        <v>1426091036</v>
      </c>
      <c r="J2424" s="9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85"/>
        <v>0.2</v>
      </c>
      <c r="P2424" s="17">
        <f t="shared" si="186"/>
        <v>1</v>
      </c>
      <c r="Q2424" s="13" t="s">
        <v>8333</v>
      </c>
      <c r="R2424" t="s">
        <v>8334</v>
      </c>
      <c r="S2424" s="18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11" t="s">
        <v>2423</v>
      </c>
      <c r="C2425" s="3" t="s">
        <v>6532</v>
      </c>
      <c r="D2425" s="5">
        <v>60000</v>
      </c>
      <c r="E2425" s="7">
        <v>8</v>
      </c>
      <c r="F2425" t="s">
        <v>8219</v>
      </c>
      <c r="G2425" t="s">
        <v>8222</v>
      </c>
      <c r="H2425" t="s">
        <v>8244</v>
      </c>
      <c r="I2425" s="9">
        <v>1420044890</v>
      </c>
      <c r="J2425" s="9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85"/>
        <v>0.01</v>
      </c>
      <c r="P2425" s="17">
        <f t="shared" si="186"/>
        <v>8</v>
      </c>
      <c r="Q2425" s="13" t="s">
        <v>8333</v>
      </c>
      <c r="R2425" t="s">
        <v>8334</v>
      </c>
      <c r="S2425" s="18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11" t="s">
        <v>2424</v>
      </c>
      <c r="C2426" s="3" t="s">
        <v>6533</v>
      </c>
      <c r="D2426" s="5">
        <v>25000</v>
      </c>
      <c r="E2426" s="7">
        <v>310</v>
      </c>
      <c r="F2426" t="s">
        <v>8219</v>
      </c>
      <c r="G2426" t="s">
        <v>8222</v>
      </c>
      <c r="H2426" t="s">
        <v>8244</v>
      </c>
      <c r="I2426" s="9">
        <v>1414445108</v>
      </c>
      <c r="J2426" s="9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85"/>
        <v>1.24</v>
      </c>
      <c r="P2426" s="17">
        <f t="shared" si="186"/>
        <v>34.44</v>
      </c>
      <c r="Q2426" s="13" t="s">
        <v>8333</v>
      </c>
      <c r="R2426" t="s">
        <v>8334</v>
      </c>
      <c r="S2426" s="18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11" t="s">
        <v>2425</v>
      </c>
      <c r="C2427" s="3" t="s">
        <v>6534</v>
      </c>
      <c r="D2427" s="5">
        <v>3500</v>
      </c>
      <c r="E2427" s="7">
        <v>1</v>
      </c>
      <c r="F2427" t="s">
        <v>8219</v>
      </c>
      <c r="G2427" t="s">
        <v>8222</v>
      </c>
      <c r="H2427" t="s">
        <v>8244</v>
      </c>
      <c r="I2427" s="9">
        <v>1464386640</v>
      </c>
      <c r="J2427" s="9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85"/>
        <v>0.03</v>
      </c>
      <c r="P2427" s="17">
        <f t="shared" si="186"/>
        <v>1</v>
      </c>
      <c r="Q2427" s="13" t="s">
        <v>8333</v>
      </c>
      <c r="R2427" t="s">
        <v>8334</v>
      </c>
      <c r="S2427" s="18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11" t="s">
        <v>2426</v>
      </c>
      <c r="C2428" s="3" t="s">
        <v>6535</v>
      </c>
      <c r="D2428" s="5">
        <v>20000</v>
      </c>
      <c r="E2428" s="7">
        <v>0</v>
      </c>
      <c r="F2428" t="s">
        <v>8219</v>
      </c>
      <c r="G2428" t="s">
        <v>8222</v>
      </c>
      <c r="H2428" t="s">
        <v>8244</v>
      </c>
      <c r="I2428" s="9">
        <v>1439006692</v>
      </c>
      <c r="J2428" s="9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85"/>
        <v>0</v>
      </c>
      <c r="P2428" s="17" t="str">
        <f t="shared" si="186"/>
        <v>N/A</v>
      </c>
      <c r="Q2428" s="13" t="s">
        <v>8333</v>
      </c>
      <c r="R2428" t="s">
        <v>8334</v>
      </c>
      <c r="S2428" s="18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11" t="s">
        <v>2427</v>
      </c>
      <c r="C2429" s="3" t="s">
        <v>6536</v>
      </c>
      <c r="D2429" s="5">
        <v>50000</v>
      </c>
      <c r="E2429" s="7">
        <v>1</v>
      </c>
      <c r="F2429" t="s">
        <v>8219</v>
      </c>
      <c r="G2429" t="s">
        <v>8222</v>
      </c>
      <c r="H2429" t="s">
        <v>8244</v>
      </c>
      <c r="I2429" s="9">
        <v>1458715133</v>
      </c>
      <c r="J2429" s="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85"/>
        <v>0</v>
      </c>
      <c r="P2429" s="17">
        <f t="shared" si="186"/>
        <v>1</v>
      </c>
      <c r="Q2429" s="13" t="s">
        <v>8333</v>
      </c>
      <c r="R2429" t="s">
        <v>8334</v>
      </c>
      <c r="S2429" s="18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11" t="s">
        <v>2428</v>
      </c>
      <c r="C2430" s="3" t="s">
        <v>6537</v>
      </c>
      <c r="D2430" s="5">
        <v>35000</v>
      </c>
      <c r="E2430" s="7">
        <v>1</v>
      </c>
      <c r="F2430" t="s">
        <v>8219</v>
      </c>
      <c r="G2430" t="s">
        <v>8222</v>
      </c>
      <c r="H2430" t="s">
        <v>8244</v>
      </c>
      <c r="I2430" s="9">
        <v>1426182551</v>
      </c>
      <c r="J2430" s="9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85"/>
        <v>0</v>
      </c>
      <c r="P2430" s="17">
        <f t="shared" si="186"/>
        <v>1</v>
      </c>
      <c r="Q2430" s="13" t="s">
        <v>8333</v>
      </c>
      <c r="R2430" t="s">
        <v>8334</v>
      </c>
      <c r="S2430" s="18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11" t="s">
        <v>2429</v>
      </c>
      <c r="C2431" s="3" t="s">
        <v>6538</v>
      </c>
      <c r="D2431" s="5">
        <v>140000</v>
      </c>
      <c r="E2431" s="7">
        <v>2005</v>
      </c>
      <c r="F2431" t="s">
        <v>8219</v>
      </c>
      <c r="G2431" t="s">
        <v>8232</v>
      </c>
      <c r="H2431" t="s">
        <v>8252</v>
      </c>
      <c r="I2431" s="9">
        <v>1486313040</v>
      </c>
      <c r="J2431" s="9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85"/>
        <v>1.43</v>
      </c>
      <c r="P2431" s="17">
        <f t="shared" si="186"/>
        <v>501.25</v>
      </c>
      <c r="Q2431" s="13" t="s">
        <v>8333</v>
      </c>
      <c r="R2431" t="s">
        <v>8334</v>
      </c>
      <c r="S2431" s="18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11" t="s">
        <v>2430</v>
      </c>
      <c r="C2432" s="3" t="s">
        <v>6539</v>
      </c>
      <c r="D2432" s="5">
        <v>3000</v>
      </c>
      <c r="E2432" s="7">
        <v>21</v>
      </c>
      <c r="F2432" t="s">
        <v>8219</v>
      </c>
      <c r="G2432" t="s">
        <v>8222</v>
      </c>
      <c r="H2432" t="s">
        <v>8244</v>
      </c>
      <c r="I2432" s="9">
        <v>1455246504</v>
      </c>
      <c r="J2432" s="9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85"/>
        <v>0.7</v>
      </c>
      <c r="P2432" s="17">
        <f t="shared" si="186"/>
        <v>10.5</v>
      </c>
      <c r="Q2432" s="13" t="s">
        <v>8333</v>
      </c>
      <c r="R2432" t="s">
        <v>8334</v>
      </c>
      <c r="S2432" s="18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11" t="s">
        <v>2431</v>
      </c>
      <c r="C2433" s="3" t="s">
        <v>6540</v>
      </c>
      <c r="D2433" s="5">
        <v>100000</v>
      </c>
      <c r="E2433" s="7">
        <v>2</v>
      </c>
      <c r="F2433" t="s">
        <v>8219</v>
      </c>
      <c r="G2433" t="s">
        <v>8222</v>
      </c>
      <c r="H2433" t="s">
        <v>8244</v>
      </c>
      <c r="I2433" s="9">
        <v>1467080613</v>
      </c>
      <c r="J2433" s="9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85"/>
        <v>0</v>
      </c>
      <c r="P2433" s="17">
        <f t="shared" si="186"/>
        <v>1</v>
      </c>
      <c r="Q2433" s="13" t="s">
        <v>8333</v>
      </c>
      <c r="R2433" t="s">
        <v>8334</v>
      </c>
      <c r="S2433" s="18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11" t="s">
        <v>2432</v>
      </c>
      <c r="C2434" s="3" t="s">
        <v>6541</v>
      </c>
      <c r="D2434" s="5">
        <v>14000</v>
      </c>
      <c r="E2434" s="7">
        <v>2</v>
      </c>
      <c r="F2434" t="s">
        <v>8219</v>
      </c>
      <c r="G2434" t="s">
        <v>8222</v>
      </c>
      <c r="H2434" t="s">
        <v>8244</v>
      </c>
      <c r="I2434" s="9">
        <v>1425791697</v>
      </c>
      <c r="J2434" s="9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si="185"/>
        <v>0.01</v>
      </c>
      <c r="P2434" s="17">
        <f t="shared" si="186"/>
        <v>1</v>
      </c>
      <c r="Q2434" s="13" t="s">
        <v>8333</v>
      </c>
      <c r="R2434" t="s">
        <v>8334</v>
      </c>
      <c r="S2434" s="18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11" t="s">
        <v>2433</v>
      </c>
      <c r="C2435" s="3" t="s">
        <v>6542</v>
      </c>
      <c r="D2435" s="5">
        <v>10000</v>
      </c>
      <c r="E2435" s="7">
        <v>0</v>
      </c>
      <c r="F2435" t="s">
        <v>8219</v>
      </c>
      <c r="G2435" t="s">
        <v>8222</v>
      </c>
      <c r="H2435" t="s">
        <v>8244</v>
      </c>
      <c r="I2435" s="9">
        <v>1456608943</v>
      </c>
      <c r="J2435" s="9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ref="O2435:O2498" si="190">IFERROR(ROUND(E2435/D2435*100,2),0)</f>
        <v>0</v>
      </c>
      <c r="P2435" s="17" t="str">
        <f t="shared" ref="P2435:P2498" si="191">IFERROR(ROUND(E2435/L2435,2),"N/A")</f>
        <v>N/A</v>
      </c>
      <c r="Q2435" s="13" t="s">
        <v>8333</v>
      </c>
      <c r="R2435" t="s">
        <v>8334</v>
      </c>
      <c r="S2435" s="18">
        <f t="shared" ref="S2435:S2498" si="192">(((J2435/60)/60)/24)+DATE(1970,1,1)</f>
        <v>42397.89980324074</v>
      </c>
      <c r="T2435" s="1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11" t="s">
        <v>2434</v>
      </c>
      <c r="C2436" s="3" t="s">
        <v>6543</v>
      </c>
      <c r="D2436" s="5">
        <v>20000</v>
      </c>
      <c r="E2436" s="7">
        <v>26</v>
      </c>
      <c r="F2436" t="s">
        <v>8219</v>
      </c>
      <c r="G2436" t="s">
        <v>8222</v>
      </c>
      <c r="H2436" t="s">
        <v>8244</v>
      </c>
      <c r="I2436" s="9">
        <v>1438662474</v>
      </c>
      <c r="J2436" s="9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90"/>
        <v>0.13</v>
      </c>
      <c r="P2436" s="17">
        <f t="shared" si="191"/>
        <v>13</v>
      </c>
      <c r="Q2436" s="13" t="s">
        <v>8333</v>
      </c>
      <c r="R2436" t="s">
        <v>8334</v>
      </c>
      <c r="S2436" s="18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11" t="s">
        <v>2435</v>
      </c>
      <c r="C2437" s="3" t="s">
        <v>6544</v>
      </c>
      <c r="D2437" s="5">
        <v>250000</v>
      </c>
      <c r="E2437" s="7">
        <v>1224</v>
      </c>
      <c r="F2437" t="s">
        <v>8219</v>
      </c>
      <c r="G2437" t="s">
        <v>8233</v>
      </c>
      <c r="H2437" t="s">
        <v>8253</v>
      </c>
      <c r="I2437" s="9">
        <v>1444027186</v>
      </c>
      <c r="J2437" s="9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90"/>
        <v>0.49</v>
      </c>
      <c r="P2437" s="17">
        <f t="shared" si="191"/>
        <v>306</v>
      </c>
      <c r="Q2437" s="13" t="s">
        <v>8333</v>
      </c>
      <c r="R2437" t="s">
        <v>8334</v>
      </c>
      <c r="S2437" s="18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11" t="s">
        <v>2436</v>
      </c>
      <c r="C2438" s="3" t="s">
        <v>6545</v>
      </c>
      <c r="D2438" s="5">
        <v>117000</v>
      </c>
      <c r="E2438" s="7">
        <v>45</v>
      </c>
      <c r="F2438" t="s">
        <v>8219</v>
      </c>
      <c r="G2438" t="s">
        <v>8227</v>
      </c>
      <c r="H2438" t="s">
        <v>8249</v>
      </c>
      <c r="I2438" s="9">
        <v>1454078770</v>
      </c>
      <c r="J2438" s="9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90"/>
        <v>0.04</v>
      </c>
      <c r="P2438" s="17">
        <f t="shared" si="191"/>
        <v>22.5</v>
      </c>
      <c r="Q2438" s="13" t="s">
        <v>8333</v>
      </c>
      <c r="R2438" t="s">
        <v>8334</v>
      </c>
      <c r="S2438" s="18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11" t="s">
        <v>2437</v>
      </c>
      <c r="C2439" s="3" t="s">
        <v>6546</v>
      </c>
      <c r="D2439" s="5">
        <v>8000</v>
      </c>
      <c r="E2439" s="7">
        <v>0</v>
      </c>
      <c r="F2439" t="s">
        <v>8219</v>
      </c>
      <c r="G2439" t="s">
        <v>8222</v>
      </c>
      <c r="H2439" t="s">
        <v>8244</v>
      </c>
      <c r="I2439" s="9">
        <v>1426615200</v>
      </c>
      <c r="J2439" s="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90"/>
        <v>0</v>
      </c>
      <c r="P2439" s="17" t="str">
        <f t="shared" si="191"/>
        <v>N/A</v>
      </c>
      <c r="Q2439" s="13" t="s">
        <v>8333</v>
      </c>
      <c r="R2439" t="s">
        <v>8334</v>
      </c>
      <c r="S2439" s="18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11" t="s">
        <v>2438</v>
      </c>
      <c r="C2440" s="3" t="s">
        <v>6547</v>
      </c>
      <c r="D2440" s="5">
        <v>15000</v>
      </c>
      <c r="E2440" s="7">
        <v>50</v>
      </c>
      <c r="F2440" t="s">
        <v>8219</v>
      </c>
      <c r="G2440" t="s">
        <v>8222</v>
      </c>
      <c r="H2440" t="s">
        <v>8244</v>
      </c>
      <c r="I2440" s="9">
        <v>1449529062</v>
      </c>
      <c r="J2440" s="9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90"/>
        <v>0.33</v>
      </c>
      <c r="P2440" s="17">
        <f t="shared" si="191"/>
        <v>50</v>
      </c>
      <c r="Q2440" s="13" t="s">
        <v>8333</v>
      </c>
      <c r="R2440" t="s">
        <v>8334</v>
      </c>
      <c r="S2440" s="18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11" t="s">
        <v>2439</v>
      </c>
      <c r="C2441" s="3" t="s">
        <v>6548</v>
      </c>
      <c r="D2441" s="5">
        <v>10000</v>
      </c>
      <c r="E2441" s="7">
        <v>0</v>
      </c>
      <c r="F2441" t="s">
        <v>8219</v>
      </c>
      <c r="G2441" t="s">
        <v>8222</v>
      </c>
      <c r="H2441" t="s">
        <v>8244</v>
      </c>
      <c r="I2441" s="9">
        <v>1445197129</v>
      </c>
      <c r="J2441" s="9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90"/>
        <v>0</v>
      </c>
      <c r="P2441" s="17" t="str">
        <f t="shared" si="191"/>
        <v>N/A</v>
      </c>
      <c r="Q2441" s="13" t="s">
        <v>8333</v>
      </c>
      <c r="R2441" t="s">
        <v>8334</v>
      </c>
      <c r="S2441" s="18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11" t="s">
        <v>2440</v>
      </c>
      <c r="C2442" s="3" t="s">
        <v>6549</v>
      </c>
      <c r="D2442" s="5">
        <v>5000</v>
      </c>
      <c r="E2442" s="7">
        <v>10</v>
      </c>
      <c r="F2442" t="s">
        <v>8219</v>
      </c>
      <c r="G2442" t="s">
        <v>8240</v>
      </c>
      <c r="H2442" t="s">
        <v>8247</v>
      </c>
      <c r="I2442" s="9">
        <v>1455399313</v>
      </c>
      <c r="J2442" s="9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90"/>
        <v>0.2</v>
      </c>
      <c r="P2442" s="17">
        <f t="shared" si="191"/>
        <v>5</v>
      </c>
      <c r="Q2442" s="13" t="s">
        <v>8333</v>
      </c>
      <c r="R2442" t="s">
        <v>8334</v>
      </c>
      <c r="S2442" s="18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11" t="s">
        <v>2441</v>
      </c>
      <c r="C2443" s="3" t="s">
        <v>6550</v>
      </c>
      <c r="D2443" s="5">
        <v>7500</v>
      </c>
      <c r="E2443" s="7">
        <v>8091</v>
      </c>
      <c r="F2443" t="s">
        <v>8217</v>
      </c>
      <c r="G2443" t="s">
        <v>8222</v>
      </c>
      <c r="H2443" t="s">
        <v>8244</v>
      </c>
      <c r="I2443" s="9">
        <v>1437627540</v>
      </c>
      <c r="J2443" s="9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90"/>
        <v>107.88</v>
      </c>
      <c r="P2443" s="17">
        <f t="shared" si="191"/>
        <v>74.23</v>
      </c>
      <c r="Q2443" s="13" t="s">
        <v>8333</v>
      </c>
      <c r="R2443" t="s">
        <v>8349</v>
      </c>
      <c r="S2443" s="18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11" t="s">
        <v>2442</v>
      </c>
      <c r="C2444" s="3" t="s">
        <v>6551</v>
      </c>
      <c r="D2444" s="5">
        <v>24000</v>
      </c>
      <c r="E2444" s="7">
        <v>30226</v>
      </c>
      <c r="F2444" t="s">
        <v>8217</v>
      </c>
      <c r="G2444" t="s">
        <v>8222</v>
      </c>
      <c r="H2444" t="s">
        <v>8244</v>
      </c>
      <c r="I2444" s="9">
        <v>1426777228</v>
      </c>
      <c r="J2444" s="9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90"/>
        <v>125.94</v>
      </c>
      <c r="P2444" s="17">
        <f t="shared" si="191"/>
        <v>81.25</v>
      </c>
      <c r="Q2444" s="13" t="s">
        <v>8333</v>
      </c>
      <c r="R2444" t="s">
        <v>8349</v>
      </c>
      <c r="S2444" s="18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11" t="s">
        <v>2443</v>
      </c>
      <c r="C2445" s="3" t="s">
        <v>6552</v>
      </c>
      <c r="D2445" s="5">
        <v>20000</v>
      </c>
      <c r="E2445" s="7">
        <v>40502.99</v>
      </c>
      <c r="F2445" t="s">
        <v>8217</v>
      </c>
      <c r="G2445" t="s">
        <v>8222</v>
      </c>
      <c r="H2445" t="s">
        <v>8244</v>
      </c>
      <c r="I2445" s="9">
        <v>1408114822</v>
      </c>
      <c r="J2445" s="9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90"/>
        <v>202.51</v>
      </c>
      <c r="P2445" s="17">
        <f t="shared" si="191"/>
        <v>130.22999999999999</v>
      </c>
      <c r="Q2445" s="13" t="s">
        <v>8333</v>
      </c>
      <c r="R2445" t="s">
        <v>8349</v>
      </c>
      <c r="S2445" s="18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11" t="s">
        <v>2444</v>
      </c>
      <c r="C2446" s="3" t="s">
        <v>6553</v>
      </c>
      <c r="D2446" s="5">
        <v>3000</v>
      </c>
      <c r="E2446" s="7">
        <v>3258</v>
      </c>
      <c r="F2446" t="s">
        <v>8217</v>
      </c>
      <c r="G2446" t="s">
        <v>8222</v>
      </c>
      <c r="H2446" t="s">
        <v>8244</v>
      </c>
      <c r="I2446" s="9">
        <v>1464199591</v>
      </c>
      <c r="J2446" s="9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90"/>
        <v>108.6</v>
      </c>
      <c r="P2446" s="17">
        <f t="shared" si="191"/>
        <v>53.41</v>
      </c>
      <c r="Q2446" s="13" t="s">
        <v>8333</v>
      </c>
      <c r="R2446" t="s">
        <v>8349</v>
      </c>
      <c r="S2446" s="18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11" t="s">
        <v>2445</v>
      </c>
      <c r="C2447" s="3" t="s">
        <v>6554</v>
      </c>
      <c r="D2447" s="5">
        <v>5000</v>
      </c>
      <c r="E2447" s="7">
        <v>8640</v>
      </c>
      <c r="F2447" t="s">
        <v>8217</v>
      </c>
      <c r="G2447" t="s">
        <v>8222</v>
      </c>
      <c r="H2447" t="s">
        <v>8244</v>
      </c>
      <c r="I2447" s="9">
        <v>1443242021</v>
      </c>
      <c r="J2447" s="9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90"/>
        <v>172.8</v>
      </c>
      <c r="P2447" s="17">
        <f t="shared" si="191"/>
        <v>75.13</v>
      </c>
      <c r="Q2447" s="13" t="s">
        <v>8333</v>
      </c>
      <c r="R2447" t="s">
        <v>8349</v>
      </c>
      <c r="S2447" s="18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11" t="s">
        <v>2446</v>
      </c>
      <c r="C2448" s="3" t="s">
        <v>6555</v>
      </c>
      <c r="D2448" s="5">
        <v>5000</v>
      </c>
      <c r="E2448" s="7">
        <v>8399</v>
      </c>
      <c r="F2448" t="s">
        <v>8217</v>
      </c>
      <c r="G2448" t="s">
        <v>8222</v>
      </c>
      <c r="H2448" t="s">
        <v>8244</v>
      </c>
      <c r="I2448" s="9">
        <v>1480174071</v>
      </c>
      <c r="J2448" s="9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90"/>
        <v>167.98</v>
      </c>
      <c r="P2448" s="17">
        <f t="shared" si="191"/>
        <v>75.67</v>
      </c>
      <c r="Q2448" s="13" t="s">
        <v>8333</v>
      </c>
      <c r="R2448" t="s">
        <v>8349</v>
      </c>
      <c r="S2448" s="18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11" t="s">
        <v>2447</v>
      </c>
      <c r="C2449" s="3" t="s">
        <v>6556</v>
      </c>
      <c r="D2449" s="5">
        <v>2500</v>
      </c>
      <c r="E2449" s="7">
        <v>10680</v>
      </c>
      <c r="F2449" t="s">
        <v>8217</v>
      </c>
      <c r="G2449" t="s">
        <v>8222</v>
      </c>
      <c r="H2449" t="s">
        <v>8244</v>
      </c>
      <c r="I2449" s="9">
        <v>1478923200</v>
      </c>
      <c r="J2449" s="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90"/>
        <v>427.2</v>
      </c>
      <c r="P2449" s="17">
        <f t="shared" si="191"/>
        <v>31.69</v>
      </c>
      <c r="Q2449" s="13" t="s">
        <v>8333</v>
      </c>
      <c r="R2449" t="s">
        <v>8349</v>
      </c>
      <c r="S2449" s="18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11" t="s">
        <v>2448</v>
      </c>
      <c r="C2450" s="3" t="s">
        <v>6557</v>
      </c>
      <c r="D2450" s="5">
        <v>400</v>
      </c>
      <c r="E2450" s="7">
        <v>430</v>
      </c>
      <c r="F2450" t="s">
        <v>8217</v>
      </c>
      <c r="G2450" t="s">
        <v>8222</v>
      </c>
      <c r="H2450" t="s">
        <v>8244</v>
      </c>
      <c r="I2450" s="9">
        <v>1472621760</v>
      </c>
      <c r="J2450" s="9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90"/>
        <v>107.5</v>
      </c>
      <c r="P2450" s="17">
        <f t="shared" si="191"/>
        <v>47.78</v>
      </c>
      <c r="Q2450" s="13" t="s">
        <v>8333</v>
      </c>
      <c r="R2450" t="s">
        <v>8349</v>
      </c>
      <c r="S2450" s="18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11" t="s">
        <v>2449</v>
      </c>
      <c r="C2451" s="3" t="s">
        <v>6558</v>
      </c>
      <c r="D2451" s="5">
        <v>10000</v>
      </c>
      <c r="E2451" s="7">
        <v>10800</v>
      </c>
      <c r="F2451" t="s">
        <v>8217</v>
      </c>
      <c r="G2451" t="s">
        <v>8222</v>
      </c>
      <c r="H2451" t="s">
        <v>8244</v>
      </c>
      <c r="I2451" s="9">
        <v>1417321515</v>
      </c>
      <c r="J2451" s="9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90"/>
        <v>108</v>
      </c>
      <c r="P2451" s="17">
        <f t="shared" si="191"/>
        <v>90</v>
      </c>
      <c r="Q2451" s="13" t="s">
        <v>8333</v>
      </c>
      <c r="R2451" t="s">
        <v>8349</v>
      </c>
      <c r="S2451" s="18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11" t="s">
        <v>2450</v>
      </c>
      <c r="C2452" s="3" t="s">
        <v>6559</v>
      </c>
      <c r="D2452" s="5">
        <v>15000</v>
      </c>
      <c r="E2452" s="7">
        <v>15230.03</v>
      </c>
      <c r="F2452" t="s">
        <v>8217</v>
      </c>
      <c r="G2452" t="s">
        <v>8222</v>
      </c>
      <c r="H2452" t="s">
        <v>8244</v>
      </c>
      <c r="I2452" s="9">
        <v>1414465860</v>
      </c>
      <c r="J2452" s="9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90"/>
        <v>101.53</v>
      </c>
      <c r="P2452" s="17">
        <f t="shared" si="191"/>
        <v>149.31</v>
      </c>
      <c r="Q2452" s="13" t="s">
        <v>8333</v>
      </c>
      <c r="R2452" t="s">
        <v>8349</v>
      </c>
      <c r="S2452" s="18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11" t="s">
        <v>2451</v>
      </c>
      <c r="C2453" s="3" t="s">
        <v>6560</v>
      </c>
      <c r="D2453" s="5">
        <v>10000</v>
      </c>
      <c r="E2453" s="7">
        <v>11545</v>
      </c>
      <c r="F2453" t="s">
        <v>8217</v>
      </c>
      <c r="G2453" t="s">
        <v>8222</v>
      </c>
      <c r="H2453" t="s">
        <v>8244</v>
      </c>
      <c r="I2453" s="9">
        <v>1488750490</v>
      </c>
      <c r="J2453" s="9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90"/>
        <v>115.45</v>
      </c>
      <c r="P2453" s="17">
        <f t="shared" si="191"/>
        <v>62.07</v>
      </c>
      <c r="Q2453" s="13" t="s">
        <v>8333</v>
      </c>
      <c r="R2453" t="s">
        <v>8349</v>
      </c>
      <c r="S2453" s="18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11" t="s">
        <v>2452</v>
      </c>
      <c r="C2454" s="3" t="s">
        <v>6561</v>
      </c>
      <c r="D2454" s="5">
        <v>600</v>
      </c>
      <c r="E2454" s="7">
        <v>801</v>
      </c>
      <c r="F2454" t="s">
        <v>8217</v>
      </c>
      <c r="G2454" t="s">
        <v>8222</v>
      </c>
      <c r="H2454" t="s">
        <v>8244</v>
      </c>
      <c r="I2454" s="9">
        <v>1451430000</v>
      </c>
      <c r="J2454" s="9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90"/>
        <v>133.5</v>
      </c>
      <c r="P2454" s="17">
        <f t="shared" si="191"/>
        <v>53.4</v>
      </c>
      <c r="Q2454" s="13" t="s">
        <v>8333</v>
      </c>
      <c r="R2454" t="s">
        <v>8349</v>
      </c>
      <c r="S2454" s="18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11" t="s">
        <v>2453</v>
      </c>
      <c r="C2455" s="3" t="s">
        <v>6562</v>
      </c>
      <c r="D2455" s="5">
        <v>3000</v>
      </c>
      <c r="E2455" s="7">
        <v>4641</v>
      </c>
      <c r="F2455" t="s">
        <v>8217</v>
      </c>
      <c r="G2455" t="s">
        <v>8222</v>
      </c>
      <c r="H2455" t="s">
        <v>8244</v>
      </c>
      <c r="I2455" s="9">
        <v>1486053409</v>
      </c>
      <c r="J2455" s="9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90"/>
        <v>154.69999999999999</v>
      </c>
      <c r="P2455" s="17">
        <f t="shared" si="191"/>
        <v>69.27</v>
      </c>
      <c r="Q2455" s="13" t="s">
        <v>8333</v>
      </c>
      <c r="R2455" t="s">
        <v>8349</v>
      </c>
      <c r="S2455" s="18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11" t="s">
        <v>2454</v>
      </c>
      <c r="C2456" s="3" t="s">
        <v>6563</v>
      </c>
      <c r="D2456" s="5">
        <v>35000</v>
      </c>
      <c r="E2456" s="7">
        <v>35296</v>
      </c>
      <c r="F2456" t="s">
        <v>8217</v>
      </c>
      <c r="G2456" t="s">
        <v>8222</v>
      </c>
      <c r="H2456" t="s">
        <v>8244</v>
      </c>
      <c r="I2456" s="9">
        <v>1489207808</v>
      </c>
      <c r="J2456" s="9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90"/>
        <v>100.85</v>
      </c>
      <c r="P2456" s="17">
        <f t="shared" si="191"/>
        <v>271.51</v>
      </c>
      <c r="Q2456" s="13" t="s">
        <v>8333</v>
      </c>
      <c r="R2456" t="s">
        <v>8349</v>
      </c>
      <c r="S2456" s="18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11" t="s">
        <v>2455</v>
      </c>
      <c r="C2457" s="3" t="s">
        <v>6564</v>
      </c>
      <c r="D2457" s="5">
        <v>300</v>
      </c>
      <c r="E2457" s="7">
        <v>546</v>
      </c>
      <c r="F2457" t="s">
        <v>8217</v>
      </c>
      <c r="G2457" t="s">
        <v>8222</v>
      </c>
      <c r="H2457" t="s">
        <v>8244</v>
      </c>
      <c r="I2457" s="9">
        <v>1461177950</v>
      </c>
      <c r="J2457" s="9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90"/>
        <v>182</v>
      </c>
      <c r="P2457" s="17">
        <f t="shared" si="191"/>
        <v>34.130000000000003</v>
      </c>
      <c r="Q2457" s="13" t="s">
        <v>8333</v>
      </c>
      <c r="R2457" t="s">
        <v>8349</v>
      </c>
      <c r="S2457" s="18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11" t="s">
        <v>2456</v>
      </c>
      <c r="C2458" s="3" t="s">
        <v>6565</v>
      </c>
      <c r="D2458" s="5">
        <v>1500</v>
      </c>
      <c r="E2458" s="7">
        <v>2713</v>
      </c>
      <c r="F2458" t="s">
        <v>8217</v>
      </c>
      <c r="G2458" t="s">
        <v>8222</v>
      </c>
      <c r="H2458" t="s">
        <v>8244</v>
      </c>
      <c r="I2458" s="9">
        <v>1488063839</v>
      </c>
      <c r="J2458" s="9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90"/>
        <v>180.87</v>
      </c>
      <c r="P2458" s="17">
        <f t="shared" si="191"/>
        <v>40.49</v>
      </c>
      <c r="Q2458" s="13" t="s">
        <v>8333</v>
      </c>
      <c r="R2458" t="s">
        <v>8349</v>
      </c>
      <c r="S2458" s="18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11" t="s">
        <v>2457</v>
      </c>
      <c r="C2459" s="3" t="s">
        <v>6566</v>
      </c>
      <c r="D2459" s="5">
        <v>23000</v>
      </c>
      <c r="E2459" s="7">
        <v>23530</v>
      </c>
      <c r="F2459" t="s">
        <v>8217</v>
      </c>
      <c r="G2459" t="s">
        <v>8222</v>
      </c>
      <c r="H2459" t="s">
        <v>8244</v>
      </c>
      <c r="I2459" s="9">
        <v>1458826056</v>
      </c>
      <c r="J2459" s="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90"/>
        <v>102.3</v>
      </c>
      <c r="P2459" s="17">
        <f t="shared" si="191"/>
        <v>189.76</v>
      </c>
      <c r="Q2459" s="13" t="s">
        <v>8333</v>
      </c>
      <c r="R2459" t="s">
        <v>8349</v>
      </c>
      <c r="S2459" s="18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11" t="s">
        <v>2458</v>
      </c>
      <c r="C2460" s="3" t="s">
        <v>6567</v>
      </c>
      <c r="D2460" s="5">
        <v>5000</v>
      </c>
      <c r="E2460" s="7">
        <v>5509</v>
      </c>
      <c r="F2460" t="s">
        <v>8217</v>
      </c>
      <c r="G2460" t="s">
        <v>8222</v>
      </c>
      <c r="H2460" t="s">
        <v>8244</v>
      </c>
      <c r="I2460" s="9">
        <v>1465498800</v>
      </c>
      <c r="J2460" s="9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90"/>
        <v>110.18</v>
      </c>
      <c r="P2460" s="17">
        <f t="shared" si="191"/>
        <v>68.86</v>
      </c>
      <c r="Q2460" s="13" t="s">
        <v>8333</v>
      </c>
      <c r="R2460" t="s">
        <v>8349</v>
      </c>
      <c r="S2460" s="18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11" t="s">
        <v>2459</v>
      </c>
      <c r="C2461" s="3" t="s">
        <v>6568</v>
      </c>
      <c r="D2461" s="5">
        <v>30000</v>
      </c>
      <c r="E2461" s="7">
        <v>30675</v>
      </c>
      <c r="F2461" t="s">
        <v>8217</v>
      </c>
      <c r="G2461" t="s">
        <v>8222</v>
      </c>
      <c r="H2461" t="s">
        <v>8244</v>
      </c>
      <c r="I2461" s="9">
        <v>1458742685</v>
      </c>
      <c r="J2461" s="9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90"/>
        <v>102.25</v>
      </c>
      <c r="P2461" s="17">
        <f t="shared" si="191"/>
        <v>108.78</v>
      </c>
      <c r="Q2461" s="13" t="s">
        <v>8333</v>
      </c>
      <c r="R2461" t="s">
        <v>8349</v>
      </c>
      <c r="S2461" s="18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11" t="s">
        <v>2460</v>
      </c>
      <c r="C2462" s="3" t="s">
        <v>6569</v>
      </c>
      <c r="D2462" s="5">
        <v>8500</v>
      </c>
      <c r="E2462" s="7">
        <v>8567</v>
      </c>
      <c r="F2462" t="s">
        <v>8217</v>
      </c>
      <c r="G2462" t="s">
        <v>8222</v>
      </c>
      <c r="H2462" t="s">
        <v>8244</v>
      </c>
      <c r="I2462" s="9">
        <v>1483417020</v>
      </c>
      <c r="J2462" s="9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90"/>
        <v>100.79</v>
      </c>
      <c r="P2462" s="17">
        <f t="shared" si="191"/>
        <v>125.99</v>
      </c>
      <c r="Q2462" s="13" t="s">
        <v>8333</v>
      </c>
      <c r="R2462" t="s">
        <v>8349</v>
      </c>
      <c r="S2462" s="18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11" t="s">
        <v>2461</v>
      </c>
      <c r="C2463" s="3" t="s">
        <v>6570</v>
      </c>
      <c r="D2463" s="5">
        <v>7500</v>
      </c>
      <c r="E2463" s="7">
        <v>7785</v>
      </c>
      <c r="F2463" t="s">
        <v>8217</v>
      </c>
      <c r="G2463" t="s">
        <v>8222</v>
      </c>
      <c r="H2463" t="s">
        <v>8244</v>
      </c>
      <c r="I2463" s="9">
        <v>1317438000</v>
      </c>
      <c r="J2463" s="9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90"/>
        <v>103.8</v>
      </c>
      <c r="P2463" s="17">
        <f t="shared" si="191"/>
        <v>90.52</v>
      </c>
      <c r="Q2463" s="13" t="s">
        <v>8322</v>
      </c>
      <c r="R2463" t="s">
        <v>8326</v>
      </c>
      <c r="S2463" s="18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11" t="s">
        <v>2462</v>
      </c>
      <c r="C2464" s="3" t="s">
        <v>6571</v>
      </c>
      <c r="D2464" s="5">
        <v>3000</v>
      </c>
      <c r="E2464" s="7">
        <v>3321.25</v>
      </c>
      <c r="F2464" t="s">
        <v>8217</v>
      </c>
      <c r="G2464" t="s">
        <v>8222</v>
      </c>
      <c r="H2464" t="s">
        <v>8244</v>
      </c>
      <c r="I2464" s="9">
        <v>1342672096</v>
      </c>
      <c r="J2464" s="9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90"/>
        <v>110.71</v>
      </c>
      <c r="P2464" s="17">
        <f t="shared" si="191"/>
        <v>28.88</v>
      </c>
      <c r="Q2464" s="13" t="s">
        <v>8322</v>
      </c>
      <c r="R2464" t="s">
        <v>8326</v>
      </c>
      <c r="S2464" s="18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11" t="s">
        <v>2463</v>
      </c>
      <c r="C2465" s="3" t="s">
        <v>6572</v>
      </c>
      <c r="D2465" s="5">
        <v>2000</v>
      </c>
      <c r="E2465" s="7">
        <v>2325</v>
      </c>
      <c r="F2465" t="s">
        <v>8217</v>
      </c>
      <c r="G2465" t="s">
        <v>8222</v>
      </c>
      <c r="H2465" t="s">
        <v>8244</v>
      </c>
      <c r="I2465" s="9">
        <v>1366138800</v>
      </c>
      <c r="J2465" s="9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90"/>
        <v>116.25</v>
      </c>
      <c r="P2465" s="17">
        <f t="shared" si="191"/>
        <v>31</v>
      </c>
      <c r="Q2465" s="13" t="s">
        <v>8322</v>
      </c>
      <c r="R2465" t="s">
        <v>8326</v>
      </c>
      <c r="S2465" s="18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11" t="s">
        <v>2464</v>
      </c>
      <c r="C2466" s="3" t="s">
        <v>6573</v>
      </c>
      <c r="D2466" s="5">
        <v>2000</v>
      </c>
      <c r="E2466" s="7">
        <v>2222</v>
      </c>
      <c r="F2466" t="s">
        <v>8217</v>
      </c>
      <c r="G2466" t="s">
        <v>8227</v>
      </c>
      <c r="H2466" t="s">
        <v>8249</v>
      </c>
      <c r="I2466" s="9">
        <v>1443641340</v>
      </c>
      <c r="J2466" s="9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90"/>
        <v>111.1</v>
      </c>
      <c r="P2466" s="17">
        <f t="shared" si="191"/>
        <v>51.67</v>
      </c>
      <c r="Q2466" s="13" t="s">
        <v>8322</v>
      </c>
      <c r="R2466" t="s">
        <v>8326</v>
      </c>
      <c r="S2466" s="18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11" t="s">
        <v>2465</v>
      </c>
      <c r="C2467" s="3" t="s">
        <v>6574</v>
      </c>
      <c r="D2467" s="5">
        <v>700</v>
      </c>
      <c r="E2467" s="7">
        <v>1261</v>
      </c>
      <c r="F2467" t="s">
        <v>8217</v>
      </c>
      <c r="G2467" t="s">
        <v>8222</v>
      </c>
      <c r="H2467" t="s">
        <v>8244</v>
      </c>
      <c r="I2467" s="9">
        <v>1348420548</v>
      </c>
      <c r="J2467" s="9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90"/>
        <v>180.14</v>
      </c>
      <c r="P2467" s="17">
        <f t="shared" si="191"/>
        <v>26.27</v>
      </c>
      <c r="Q2467" s="13" t="s">
        <v>8322</v>
      </c>
      <c r="R2467" t="s">
        <v>8326</v>
      </c>
      <c r="S2467" s="18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11" t="s">
        <v>2466</v>
      </c>
      <c r="C2468" s="3" t="s">
        <v>6575</v>
      </c>
      <c r="D2468" s="5">
        <v>2500</v>
      </c>
      <c r="E2468" s="7">
        <v>2500</v>
      </c>
      <c r="F2468" t="s">
        <v>8217</v>
      </c>
      <c r="G2468" t="s">
        <v>8222</v>
      </c>
      <c r="H2468" t="s">
        <v>8244</v>
      </c>
      <c r="I2468" s="9">
        <v>1368066453</v>
      </c>
      <c r="J2468" s="9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90"/>
        <v>100</v>
      </c>
      <c r="P2468" s="17">
        <f t="shared" si="191"/>
        <v>48.08</v>
      </c>
      <c r="Q2468" s="13" t="s">
        <v>8322</v>
      </c>
      <c r="R2468" t="s">
        <v>8326</v>
      </c>
      <c r="S2468" s="18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11" t="s">
        <v>2467</v>
      </c>
      <c r="C2469" s="3" t="s">
        <v>6576</v>
      </c>
      <c r="D2469" s="5">
        <v>1000</v>
      </c>
      <c r="E2469" s="7">
        <v>1185</v>
      </c>
      <c r="F2469" t="s">
        <v>8217</v>
      </c>
      <c r="G2469" t="s">
        <v>8222</v>
      </c>
      <c r="H2469" t="s">
        <v>8244</v>
      </c>
      <c r="I2469" s="9">
        <v>1336669200</v>
      </c>
      <c r="J2469" s="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90"/>
        <v>118.5</v>
      </c>
      <c r="P2469" s="17">
        <f t="shared" si="191"/>
        <v>27.56</v>
      </c>
      <c r="Q2469" s="13" t="s">
        <v>8322</v>
      </c>
      <c r="R2469" t="s">
        <v>8326</v>
      </c>
      <c r="S2469" s="18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11" t="s">
        <v>2468</v>
      </c>
      <c r="C2470" s="3" t="s">
        <v>6577</v>
      </c>
      <c r="D2470" s="5">
        <v>2000</v>
      </c>
      <c r="E2470" s="7">
        <v>2144.34</v>
      </c>
      <c r="F2470" t="s">
        <v>8217</v>
      </c>
      <c r="G2470" t="s">
        <v>8222</v>
      </c>
      <c r="H2470" t="s">
        <v>8244</v>
      </c>
      <c r="I2470" s="9">
        <v>1351400400</v>
      </c>
      <c r="J2470" s="9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90"/>
        <v>107.22</v>
      </c>
      <c r="P2470" s="17">
        <f t="shared" si="191"/>
        <v>36.97</v>
      </c>
      <c r="Q2470" s="13" t="s">
        <v>8322</v>
      </c>
      <c r="R2470" t="s">
        <v>8326</v>
      </c>
      <c r="S2470" s="18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11" t="s">
        <v>2469</v>
      </c>
      <c r="C2471" s="3" t="s">
        <v>6578</v>
      </c>
      <c r="D2471" s="5">
        <v>1200</v>
      </c>
      <c r="E2471" s="7">
        <v>1364</v>
      </c>
      <c r="F2471" t="s">
        <v>8217</v>
      </c>
      <c r="G2471" t="s">
        <v>8222</v>
      </c>
      <c r="H2471" t="s">
        <v>8244</v>
      </c>
      <c r="I2471" s="9">
        <v>1297160329</v>
      </c>
      <c r="J2471" s="9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90"/>
        <v>113.67</v>
      </c>
      <c r="P2471" s="17">
        <f t="shared" si="191"/>
        <v>29.02</v>
      </c>
      <c r="Q2471" s="13" t="s">
        <v>8322</v>
      </c>
      <c r="R2471" t="s">
        <v>8326</v>
      </c>
      <c r="S2471" s="18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11" t="s">
        <v>2470</v>
      </c>
      <c r="C2472" s="3" t="s">
        <v>6579</v>
      </c>
      <c r="D2472" s="5">
        <v>1000</v>
      </c>
      <c r="E2472" s="7">
        <v>1031.6400000000001</v>
      </c>
      <c r="F2472" t="s">
        <v>8217</v>
      </c>
      <c r="G2472" t="s">
        <v>8222</v>
      </c>
      <c r="H2472" t="s">
        <v>8244</v>
      </c>
      <c r="I2472" s="9">
        <v>1337824055</v>
      </c>
      <c r="J2472" s="9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90"/>
        <v>103.16</v>
      </c>
      <c r="P2472" s="17">
        <f t="shared" si="191"/>
        <v>28.66</v>
      </c>
      <c r="Q2472" s="13" t="s">
        <v>8322</v>
      </c>
      <c r="R2472" t="s">
        <v>8326</v>
      </c>
      <c r="S2472" s="18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11" t="s">
        <v>2471</v>
      </c>
      <c r="C2473" s="3" t="s">
        <v>6580</v>
      </c>
      <c r="D2473" s="5">
        <v>500</v>
      </c>
      <c r="E2473" s="7">
        <v>640</v>
      </c>
      <c r="F2473" t="s">
        <v>8217</v>
      </c>
      <c r="G2473" t="s">
        <v>8222</v>
      </c>
      <c r="H2473" t="s">
        <v>8244</v>
      </c>
      <c r="I2473" s="9">
        <v>1327535392</v>
      </c>
      <c r="J2473" s="9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90"/>
        <v>128</v>
      </c>
      <c r="P2473" s="17">
        <f t="shared" si="191"/>
        <v>37.65</v>
      </c>
      <c r="Q2473" s="13" t="s">
        <v>8322</v>
      </c>
      <c r="R2473" t="s">
        <v>8326</v>
      </c>
      <c r="S2473" s="18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11" t="s">
        <v>2472</v>
      </c>
      <c r="C2474" s="3" t="s">
        <v>6581</v>
      </c>
      <c r="D2474" s="5">
        <v>7500</v>
      </c>
      <c r="E2474" s="7">
        <v>10182.02</v>
      </c>
      <c r="F2474" t="s">
        <v>8217</v>
      </c>
      <c r="G2474" t="s">
        <v>8222</v>
      </c>
      <c r="H2474" t="s">
        <v>8244</v>
      </c>
      <c r="I2474" s="9">
        <v>1283562180</v>
      </c>
      <c r="J2474" s="9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90"/>
        <v>135.76</v>
      </c>
      <c r="P2474" s="17">
        <f t="shared" si="191"/>
        <v>97.9</v>
      </c>
      <c r="Q2474" s="13" t="s">
        <v>8322</v>
      </c>
      <c r="R2474" t="s">
        <v>8326</v>
      </c>
      <c r="S2474" s="18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11" t="s">
        <v>2473</v>
      </c>
      <c r="C2475" s="3" t="s">
        <v>6582</v>
      </c>
      <c r="D2475" s="5">
        <v>2000</v>
      </c>
      <c r="E2475" s="7">
        <v>2000</v>
      </c>
      <c r="F2475" t="s">
        <v>8217</v>
      </c>
      <c r="G2475" t="s">
        <v>8222</v>
      </c>
      <c r="H2475" t="s">
        <v>8244</v>
      </c>
      <c r="I2475" s="9">
        <v>1352573869</v>
      </c>
      <c r="J2475" s="9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90"/>
        <v>100</v>
      </c>
      <c r="P2475" s="17">
        <f t="shared" si="191"/>
        <v>42.55</v>
      </c>
      <c r="Q2475" s="13" t="s">
        <v>8322</v>
      </c>
      <c r="R2475" t="s">
        <v>8326</v>
      </c>
      <c r="S2475" s="18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11" t="s">
        <v>2474</v>
      </c>
      <c r="C2476" s="3" t="s">
        <v>6583</v>
      </c>
      <c r="D2476" s="5">
        <v>5000</v>
      </c>
      <c r="E2476" s="7">
        <v>5000.18</v>
      </c>
      <c r="F2476" t="s">
        <v>8217</v>
      </c>
      <c r="G2476" t="s">
        <v>8222</v>
      </c>
      <c r="H2476" t="s">
        <v>8244</v>
      </c>
      <c r="I2476" s="9">
        <v>1286756176</v>
      </c>
      <c r="J2476" s="9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90"/>
        <v>100</v>
      </c>
      <c r="P2476" s="17">
        <f t="shared" si="191"/>
        <v>131.58000000000001</v>
      </c>
      <c r="Q2476" s="13" t="s">
        <v>8322</v>
      </c>
      <c r="R2476" t="s">
        <v>8326</v>
      </c>
      <c r="S2476" s="18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11" t="s">
        <v>2475</v>
      </c>
      <c r="C2477" s="3" t="s">
        <v>6584</v>
      </c>
      <c r="D2477" s="5">
        <v>2500</v>
      </c>
      <c r="E2477" s="7">
        <v>2618</v>
      </c>
      <c r="F2477" t="s">
        <v>8217</v>
      </c>
      <c r="G2477" t="s">
        <v>8222</v>
      </c>
      <c r="H2477" t="s">
        <v>8244</v>
      </c>
      <c r="I2477" s="9">
        <v>1278799200</v>
      </c>
      <c r="J2477" s="9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90"/>
        <v>104.72</v>
      </c>
      <c r="P2477" s="17">
        <f t="shared" si="191"/>
        <v>32.32</v>
      </c>
      <c r="Q2477" s="13" t="s">
        <v>8322</v>
      </c>
      <c r="R2477" t="s">
        <v>8326</v>
      </c>
      <c r="S2477" s="18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11" t="s">
        <v>2476</v>
      </c>
      <c r="C2478" s="3" t="s">
        <v>6585</v>
      </c>
      <c r="D2478" s="5">
        <v>3200</v>
      </c>
      <c r="E2478" s="7">
        <v>3360.72</v>
      </c>
      <c r="F2478" t="s">
        <v>8217</v>
      </c>
      <c r="G2478" t="s">
        <v>8222</v>
      </c>
      <c r="H2478" t="s">
        <v>8244</v>
      </c>
      <c r="I2478" s="9">
        <v>1415004770</v>
      </c>
      <c r="J2478" s="9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90"/>
        <v>105.02</v>
      </c>
      <c r="P2478" s="17">
        <f t="shared" si="191"/>
        <v>61.1</v>
      </c>
      <c r="Q2478" s="13" t="s">
        <v>8322</v>
      </c>
      <c r="R2478" t="s">
        <v>8326</v>
      </c>
      <c r="S2478" s="18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11" t="s">
        <v>823</v>
      </c>
      <c r="C2479" s="3" t="s">
        <v>6586</v>
      </c>
      <c r="D2479" s="5">
        <v>750</v>
      </c>
      <c r="E2479" s="7">
        <v>1285</v>
      </c>
      <c r="F2479" t="s">
        <v>8217</v>
      </c>
      <c r="G2479" t="s">
        <v>8222</v>
      </c>
      <c r="H2479" t="s">
        <v>8244</v>
      </c>
      <c r="I2479" s="9">
        <v>1344789345</v>
      </c>
      <c r="J2479" s="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90"/>
        <v>171.33</v>
      </c>
      <c r="P2479" s="17">
        <f t="shared" si="191"/>
        <v>31.34</v>
      </c>
      <c r="Q2479" s="13" t="s">
        <v>8322</v>
      </c>
      <c r="R2479" t="s">
        <v>8326</v>
      </c>
      <c r="S2479" s="18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11" t="s">
        <v>2477</v>
      </c>
      <c r="C2480" s="3" t="s">
        <v>6587</v>
      </c>
      <c r="D2480" s="5">
        <v>8000</v>
      </c>
      <c r="E2480" s="7">
        <v>10200</v>
      </c>
      <c r="F2480" t="s">
        <v>8217</v>
      </c>
      <c r="G2480" t="s">
        <v>8222</v>
      </c>
      <c r="H2480" t="s">
        <v>8244</v>
      </c>
      <c r="I2480" s="9">
        <v>1358117313</v>
      </c>
      <c r="J2480" s="9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90"/>
        <v>127.5</v>
      </c>
      <c r="P2480" s="17">
        <f t="shared" si="191"/>
        <v>129.11000000000001</v>
      </c>
      <c r="Q2480" s="13" t="s">
        <v>8322</v>
      </c>
      <c r="R2480" t="s">
        <v>8326</v>
      </c>
      <c r="S2480" s="18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11" t="s">
        <v>2478</v>
      </c>
      <c r="C2481" s="3" t="s">
        <v>6588</v>
      </c>
      <c r="D2481" s="5">
        <v>300</v>
      </c>
      <c r="E2481" s="7">
        <v>400.33</v>
      </c>
      <c r="F2481" t="s">
        <v>8217</v>
      </c>
      <c r="G2481" t="s">
        <v>8222</v>
      </c>
      <c r="H2481" t="s">
        <v>8244</v>
      </c>
      <c r="I2481" s="9">
        <v>1343440800</v>
      </c>
      <c r="J2481" s="9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90"/>
        <v>133.44</v>
      </c>
      <c r="P2481" s="17">
        <f t="shared" si="191"/>
        <v>25.02</v>
      </c>
      <c r="Q2481" s="13" t="s">
        <v>8322</v>
      </c>
      <c r="R2481" t="s">
        <v>8326</v>
      </c>
      <c r="S2481" s="18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11" t="s">
        <v>2479</v>
      </c>
      <c r="C2482" s="3" t="s">
        <v>6589</v>
      </c>
      <c r="D2482" s="5">
        <v>2000</v>
      </c>
      <c r="E2482" s="7">
        <v>2000</v>
      </c>
      <c r="F2482" t="s">
        <v>8217</v>
      </c>
      <c r="G2482" t="s">
        <v>8222</v>
      </c>
      <c r="H2482" t="s">
        <v>8244</v>
      </c>
      <c r="I2482" s="9">
        <v>1444516084</v>
      </c>
      <c r="J2482" s="9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90"/>
        <v>100</v>
      </c>
      <c r="P2482" s="17">
        <f t="shared" si="191"/>
        <v>250</v>
      </c>
      <c r="Q2482" s="13" t="s">
        <v>8322</v>
      </c>
      <c r="R2482" t="s">
        <v>8326</v>
      </c>
      <c r="S2482" s="18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11" t="s">
        <v>2480</v>
      </c>
      <c r="C2483" s="3" t="s">
        <v>6590</v>
      </c>
      <c r="D2483" s="5">
        <v>4000</v>
      </c>
      <c r="E2483" s="7">
        <v>4516.4399999999996</v>
      </c>
      <c r="F2483" t="s">
        <v>8217</v>
      </c>
      <c r="G2483" t="s">
        <v>8222</v>
      </c>
      <c r="H2483" t="s">
        <v>8244</v>
      </c>
      <c r="I2483" s="9">
        <v>1335799808</v>
      </c>
      <c r="J2483" s="9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90"/>
        <v>112.91</v>
      </c>
      <c r="P2483" s="17">
        <f t="shared" si="191"/>
        <v>47.54</v>
      </c>
      <c r="Q2483" s="13" t="s">
        <v>8322</v>
      </c>
      <c r="R2483" t="s">
        <v>8326</v>
      </c>
      <c r="S2483" s="18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11" t="s">
        <v>2481</v>
      </c>
      <c r="C2484" s="3" t="s">
        <v>6591</v>
      </c>
      <c r="D2484" s="5">
        <v>1000</v>
      </c>
      <c r="E2484" s="7">
        <v>1001</v>
      </c>
      <c r="F2484" t="s">
        <v>8217</v>
      </c>
      <c r="G2484" t="s">
        <v>8222</v>
      </c>
      <c r="H2484" t="s">
        <v>8244</v>
      </c>
      <c r="I2484" s="9">
        <v>1312224383</v>
      </c>
      <c r="J2484" s="9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90"/>
        <v>100.1</v>
      </c>
      <c r="P2484" s="17">
        <f t="shared" si="191"/>
        <v>40.04</v>
      </c>
      <c r="Q2484" s="13" t="s">
        <v>8322</v>
      </c>
      <c r="R2484" t="s">
        <v>8326</v>
      </c>
      <c r="S2484" s="18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11" t="s">
        <v>2482</v>
      </c>
      <c r="C2485" s="3" t="s">
        <v>6592</v>
      </c>
      <c r="D2485" s="5">
        <v>1100</v>
      </c>
      <c r="E2485" s="7">
        <v>1251</v>
      </c>
      <c r="F2485" t="s">
        <v>8217</v>
      </c>
      <c r="G2485" t="s">
        <v>8222</v>
      </c>
      <c r="H2485" t="s">
        <v>8244</v>
      </c>
      <c r="I2485" s="9">
        <v>1335891603</v>
      </c>
      <c r="J2485" s="9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90"/>
        <v>113.73</v>
      </c>
      <c r="P2485" s="17">
        <f t="shared" si="191"/>
        <v>65.84</v>
      </c>
      <c r="Q2485" s="13" t="s">
        <v>8322</v>
      </c>
      <c r="R2485" t="s">
        <v>8326</v>
      </c>
      <c r="S2485" s="18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11" t="s">
        <v>2483</v>
      </c>
      <c r="C2486" s="3" t="s">
        <v>6593</v>
      </c>
      <c r="D2486" s="5">
        <v>3500</v>
      </c>
      <c r="E2486" s="7">
        <v>4176.1099999999997</v>
      </c>
      <c r="F2486" t="s">
        <v>8217</v>
      </c>
      <c r="G2486" t="s">
        <v>8222</v>
      </c>
      <c r="H2486" t="s">
        <v>8244</v>
      </c>
      <c r="I2486" s="9">
        <v>1316124003</v>
      </c>
      <c r="J2486" s="9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90"/>
        <v>119.32</v>
      </c>
      <c r="P2486" s="17">
        <f t="shared" si="191"/>
        <v>46.4</v>
      </c>
      <c r="Q2486" s="13" t="s">
        <v>8322</v>
      </c>
      <c r="R2486" t="s">
        <v>8326</v>
      </c>
      <c r="S2486" s="18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11" t="s">
        <v>2484</v>
      </c>
      <c r="C2487" s="3" t="s">
        <v>6594</v>
      </c>
      <c r="D2487" s="5">
        <v>2000</v>
      </c>
      <c r="E2487" s="7">
        <v>2065</v>
      </c>
      <c r="F2487" t="s">
        <v>8217</v>
      </c>
      <c r="G2487" t="s">
        <v>8222</v>
      </c>
      <c r="H2487" t="s">
        <v>8244</v>
      </c>
      <c r="I2487" s="9">
        <v>1318463879</v>
      </c>
      <c r="J2487" s="9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90"/>
        <v>103.25</v>
      </c>
      <c r="P2487" s="17">
        <f t="shared" si="191"/>
        <v>50.37</v>
      </c>
      <c r="Q2487" s="13" t="s">
        <v>8322</v>
      </c>
      <c r="R2487" t="s">
        <v>8326</v>
      </c>
      <c r="S2487" s="18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11" t="s">
        <v>2485</v>
      </c>
      <c r="C2488" s="3" t="s">
        <v>6595</v>
      </c>
      <c r="D2488" s="5">
        <v>300</v>
      </c>
      <c r="E2488" s="7">
        <v>797</v>
      </c>
      <c r="F2488" t="s">
        <v>8217</v>
      </c>
      <c r="G2488" t="s">
        <v>8222</v>
      </c>
      <c r="H2488" t="s">
        <v>8244</v>
      </c>
      <c r="I2488" s="9">
        <v>1335113976</v>
      </c>
      <c r="J2488" s="9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90"/>
        <v>265.67</v>
      </c>
      <c r="P2488" s="17">
        <f t="shared" si="191"/>
        <v>26.57</v>
      </c>
      <c r="Q2488" s="13" t="s">
        <v>8322</v>
      </c>
      <c r="R2488" t="s">
        <v>8326</v>
      </c>
      <c r="S2488" s="18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11" t="s">
        <v>2486</v>
      </c>
      <c r="C2489" s="3" t="s">
        <v>6596</v>
      </c>
      <c r="D2489" s="5">
        <v>1500</v>
      </c>
      <c r="E2489" s="7">
        <v>1500.76</v>
      </c>
      <c r="F2489" t="s">
        <v>8217</v>
      </c>
      <c r="G2489" t="s">
        <v>8222</v>
      </c>
      <c r="H2489" t="s">
        <v>8244</v>
      </c>
      <c r="I2489" s="9">
        <v>1338083997</v>
      </c>
      <c r="J2489" s="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90"/>
        <v>100.05</v>
      </c>
      <c r="P2489" s="17">
        <f t="shared" si="191"/>
        <v>39.49</v>
      </c>
      <c r="Q2489" s="13" t="s">
        <v>8322</v>
      </c>
      <c r="R2489" t="s">
        <v>8326</v>
      </c>
      <c r="S2489" s="18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11" t="s">
        <v>2487</v>
      </c>
      <c r="C2490" s="3" t="s">
        <v>6597</v>
      </c>
      <c r="D2490" s="5">
        <v>3000</v>
      </c>
      <c r="E2490" s="7">
        <v>3201</v>
      </c>
      <c r="F2490" t="s">
        <v>8217</v>
      </c>
      <c r="G2490" t="s">
        <v>8222</v>
      </c>
      <c r="H2490" t="s">
        <v>8244</v>
      </c>
      <c r="I2490" s="9">
        <v>1321459908</v>
      </c>
      <c r="J2490" s="9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90"/>
        <v>106.7</v>
      </c>
      <c r="P2490" s="17">
        <f t="shared" si="191"/>
        <v>49.25</v>
      </c>
      <c r="Q2490" s="13" t="s">
        <v>8322</v>
      </c>
      <c r="R2490" t="s">
        <v>8326</v>
      </c>
      <c r="S2490" s="18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11" t="s">
        <v>2488</v>
      </c>
      <c r="C2491" s="3" t="s">
        <v>6598</v>
      </c>
      <c r="D2491" s="5">
        <v>3500</v>
      </c>
      <c r="E2491" s="7">
        <v>4678.5</v>
      </c>
      <c r="F2491" t="s">
        <v>8217</v>
      </c>
      <c r="G2491" t="s">
        <v>8222</v>
      </c>
      <c r="H2491" t="s">
        <v>8244</v>
      </c>
      <c r="I2491" s="9">
        <v>1368117239</v>
      </c>
      <c r="J2491" s="9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90"/>
        <v>133.66999999999999</v>
      </c>
      <c r="P2491" s="17">
        <f t="shared" si="191"/>
        <v>62.38</v>
      </c>
      <c r="Q2491" s="13" t="s">
        <v>8322</v>
      </c>
      <c r="R2491" t="s">
        <v>8326</v>
      </c>
      <c r="S2491" s="18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11" t="s">
        <v>2489</v>
      </c>
      <c r="C2492" s="3" t="s">
        <v>6599</v>
      </c>
      <c r="D2492" s="5">
        <v>500</v>
      </c>
      <c r="E2492" s="7">
        <v>607</v>
      </c>
      <c r="F2492" t="s">
        <v>8217</v>
      </c>
      <c r="G2492" t="s">
        <v>8222</v>
      </c>
      <c r="H2492" t="s">
        <v>8244</v>
      </c>
      <c r="I2492" s="9">
        <v>1340429276</v>
      </c>
      <c r="J2492" s="9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90"/>
        <v>121.4</v>
      </c>
      <c r="P2492" s="17">
        <f t="shared" si="191"/>
        <v>37.94</v>
      </c>
      <c r="Q2492" s="13" t="s">
        <v>8322</v>
      </c>
      <c r="R2492" t="s">
        <v>8326</v>
      </c>
      <c r="S2492" s="18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11" t="s">
        <v>2490</v>
      </c>
      <c r="C2493" s="3" t="s">
        <v>6600</v>
      </c>
      <c r="D2493" s="5">
        <v>500</v>
      </c>
      <c r="E2493" s="7">
        <v>516</v>
      </c>
      <c r="F2493" t="s">
        <v>8217</v>
      </c>
      <c r="G2493" t="s">
        <v>8222</v>
      </c>
      <c r="H2493" t="s">
        <v>8244</v>
      </c>
      <c r="I2493" s="9">
        <v>1295142660</v>
      </c>
      <c r="J2493" s="9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90"/>
        <v>103.2</v>
      </c>
      <c r="P2493" s="17">
        <f t="shared" si="191"/>
        <v>51.6</v>
      </c>
      <c r="Q2493" s="13" t="s">
        <v>8322</v>
      </c>
      <c r="R2493" t="s">
        <v>8326</v>
      </c>
      <c r="S2493" s="18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11" t="s">
        <v>2491</v>
      </c>
      <c r="C2494" s="3" t="s">
        <v>6601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 s="9">
        <v>1339840740</v>
      </c>
      <c r="J2494" s="9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90"/>
        <v>125</v>
      </c>
      <c r="P2494" s="17">
        <f t="shared" si="191"/>
        <v>27.78</v>
      </c>
      <c r="Q2494" s="13" t="s">
        <v>8322</v>
      </c>
      <c r="R2494" t="s">
        <v>8326</v>
      </c>
      <c r="S2494" s="18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11" t="s">
        <v>2492</v>
      </c>
      <c r="C2495" s="3" t="s">
        <v>6602</v>
      </c>
      <c r="D2495" s="5">
        <v>20000</v>
      </c>
      <c r="E2495" s="7">
        <v>25740</v>
      </c>
      <c r="F2495" t="s">
        <v>8217</v>
      </c>
      <c r="G2495" t="s">
        <v>8222</v>
      </c>
      <c r="H2495" t="s">
        <v>8244</v>
      </c>
      <c r="I2495" s="9">
        <v>1367208140</v>
      </c>
      <c r="J2495" s="9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90"/>
        <v>128.69999999999999</v>
      </c>
      <c r="P2495" s="17">
        <f t="shared" si="191"/>
        <v>99.38</v>
      </c>
      <c r="Q2495" s="13" t="s">
        <v>8322</v>
      </c>
      <c r="R2495" t="s">
        <v>8326</v>
      </c>
      <c r="S2495" s="18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11" t="s">
        <v>2493</v>
      </c>
      <c r="C2496" s="3" t="s">
        <v>6603</v>
      </c>
      <c r="D2496" s="5">
        <v>1500</v>
      </c>
      <c r="E2496" s="7">
        <v>1515.08</v>
      </c>
      <c r="F2496" t="s">
        <v>8217</v>
      </c>
      <c r="G2496" t="s">
        <v>8222</v>
      </c>
      <c r="H2496" t="s">
        <v>8244</v>
      </c>
      <c r="I2496" s="9">
        <v>1337786944</v>
      </c>
      <c r="J2496" s="9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90"/>
        <v>101.01</v>
      </c>
      <c r="P2496" s="17">
        <f t="shared" si="191"/>
        <v>38.85</v>
      </c>
      <c r="Q2496" s="13" t="s">
        <v>8322</v>
      </c>
      <c r="R2496" t="s">
        <v>8326</v>
      </c>
      <c r="S2496" s="18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11" t="s">
        <v>2494</v>
      </c>
      <c r="C2497" s="3" t="s">
        <v>6604</v>
      </c>
      <c r="D2497" s="5">
        <v>1500</v>
      </c>
      <c r="E2497" s="7">
        <v>1913.05</v>
      </c>
      <c r="F2497" t="s">
        <v>8217</v>
      </c>
      <c r="G2497" t="s">
        <v>8222</v>
      </c>
      <c r="H2497" t="s">
        <v>8244</v>
      </c>
      <c r="I2497" s="9">
        <v>1339022575</v>
      </c>
      <c r="J2497" s="9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90"/>
        <v>127.54</v>
      </c>
      <c r="P2497" s="17">
        <f t="shared" si="191"/>
        <v>45.55</v>
      </c>
      <c r="Q2497" s="13" t="s">
        <v>8322</v>
      </c>
      <c r="R2497" t="s">
        <v>8326</v>
      </c>
      <c r="S2497" s="18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11" t="s">
        <v>2495</v>
      </c>
      <c r="C2498" s="3" t="s">
        <v>6605</v>
      </c>
      <c r="D2498" s="5">
        <v>6000</v>
      </c>
      <c r="E2498" s="7">
        <v>6000</v>
      </c>
      <c r="F2498" t="s">
        <v>8217</v>
      </c>
      <c r="G2498" t="s">
        <v>8222</v>
      </c>
      <c r="H2498" t="s">
        <v>8244</v>
      </c>
      <c r="I2498" s="9">
        <v>1364597692</v>
      </c>
      <c r="J2498" s="9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si="190"/>
        <v>100</v>
      </c>
      <c r="P2498" s="17">
        <f t="shared" si="191"/>
        <v>600</v>
      </c>
      <c r="Q2498" s="13" t="s">
        <v>8322</v>
      </c>
      <c r="R2498" t="s">
        <v>8326</v>
      </c>
      <c r="S2498" s="18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11" t="s">
        <v>2496</v>
      </c>
      <c r="C2499" s="3" t="s">
        <v>6606</v>
      </c>
      <c r="D2499" s="5">
        <v>4000</v>
      </c>
      <c r="E2499" s="7">
        <v>4510.8599999999997</v>
      </c>
      <c r="F2499" t="s">
        <v>8217</v>
      </c>
      <c r="G2499" t="s">
        <v>8222</v>
      </c>
      <c r="H2499" t="s">
        <v>8244</v>
      </c>
      <c r="I2499" s="9">
        <v>1312578338</v>
      </c>
      <c r="J2499" s="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ref="O2499:O2562" si="195">IFERROR(ROUND(E2499/D2499*100,2),0)</f>
        <v>112.77</v>
      </c>
      <c r="P2499" s="17">
        <f t="shared" ref="P2499:P2562" si="196">IFERROR(ROUND(E2499/L2499,2),"N/A")</f>
        <v>80.55</v>
      </c>
      <c r="Q2499" s="13" t="s">
        <v>8322</v>
      </c>
      <c r="R2499" t="s">
        <v>8326</v>
      </c>
      <c r="S2499" s="18">
        <f t="shared" ref="S2499:S2562" si="197">(((J2499/60)/60)/24)+DATE(1970,1,1)</f>
        <v>40730.878912037035</v>
      </c>
      <c r="T2499" s="1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11" t="s">
        <v>2497</v>
      </c>
      <c r="C2500" s="3" t="s">
        <v>6607</v>
      </c>
      <c r="D2500" s="5">
        <v>1000</v>
      </c>
      <c r="E2500" s="7">
        <v>1056</v>
      </c>
      <c r="F2500" t="s">
        <v>8217</v>
      </c>
      <c r="G2500" t="s">
        <v>8222</v>
      </c>
      <c r="H2500" t="s">
        <v>8244</v>
      </c>
      <c r="I2500" s="9">
        <v>1422400387</v>
      </c>
      <c r="J2500" s="9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95"/>
        <v>105.6</v>
      </c>
      <c r="P2500" s="17">
        <f t="shared" si="196"/>
        <v>52.8</v>
      </c>
      <c r="Q2500" s="13" t="s">
        <v>8322</v>
      </c>
      <c r="R2500" t="s">
        <v>8326</v>
      </c>
      <c r="S2500" s="18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11" t="s">
        <v>2498</v>
      </c>
      <c r="C2501" s="3" t="s">
        <v>6608</v>
      </c>
      <c r="D2501" s="5">
        <v>4000</v>
      </c>
      <c r="E2501" s="7">
        <v>8105</v>
      </c>
      <c r="F2501" t="s">
        <v>8217</v>
      </c>
      <c r="G2501" t="s">
        <v>8222</v>
      </c>
      <c r="H2501" t="s">
        <v>8244</v>
      </c>
      <c r="I2501" s="9">
        <v>1356976800</v>
      </c>
      <c r="J2501" s="9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95"/>
        <v>202.63</v>
      </c>
      <c r="P2501" s="17">
        <f t="shared" si="196"/>
        <v>47.68</v>
      </c>
      <c r="Q2501" s="13" t="s">
        <v>8322</v>
      </c>
      <c r="R2501" t="s">
        <v>8326</v>
      </c>
      <c r="S2501" s="18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11" t="s">
        <v>2499</v>
      </c>
      <c r="C2502" s="3" t="s">
        <v>6609</v>
      </c>
      <c r="D2502" s="5">
        <v>600</v>
      </c>
      <c r="E2502" s="7">
        <v>680</v>
      </c>
      <c r="F2502" t="s">
        <v>8217</v>
      </c>
      <c r="G2502" t="s">
        <v>8222</v>
      </c>
      <c r="H2502" t="s">
        <v>8244</v>
      </c>
      <c r="I2502" s="9">
        <v>1340476375</v>
      </c>
      <c r="J2502" s="9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95"/>
        <v>113.33</v>
      </c>
      <c r="P2502" s="17">
        <f t="shared" si="196"/>
        <v>23.45</v>
      </c>
      <c r="Q2502" s="13" t="s">
        <v>8322</v>
      </c>
      <c r="R2502" t="s">
        <v>8326</v>
      </c>
      <c r="S2502" s="18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11" t="s">
        <v>2500</v>
      </c>
      <c r="C2503" s="3" t="s">
        <v>6610</v>
      </c>
      <c r="D2503" s="5">
        <v>11000</v>
      </c>
      <c r="E2503" s="7">
        <v>281</v>
      </c>
      <c r="F2503" t="s">
        <v>8219</v>
      </c>
      <c r="G2503" t="s">
        <v>8227</v>
      </c>
      <c r="H2503" t="s">
        <v>8249</v>
      </c>
      <c r="I2503" s="9">
        <v>1443379104</v>
      </c>
      <c r="J2503" s="9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95"/>
        <v>2.5499999999999998</v>
      </c>
      <c r="P2503" s="17">
        <f t="shared" si="196"/>
        <v>40.14</v>
      </c>
      <c r="Q2503" s="13" t="s">
        <v>8333</v>
      </c>
      <c r="R2503" t="s">
        <v>8350</v>
      </c>
      <c r="S2503" s="18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11" t="s">
        <v>2501</v>
      </c>
      <c r="C2504" s="3" t="s">
        <v>6611</v>
      </c>
      <c r="D2504" s="5">
        <v>110000</v>
      </c>
      <c r="E2504" s="7">
        <v>86</v>
      </c>
      <c r="F2504" t="s">
        <v>8219</v>
      </c>
      <c r="G2504" t="s">
        <v>8222</v>
      </c>
      <c r="H2504" t="s">
        <v>8244</v>
      </c>
      <c r="I2504" s="9">
        <v>1411328918</v>
      </c>
      <c r="J2504" s="9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95"/>
        <v>0.08</v>
      </c>
      <c r="P2504" s="17">
        <f t="shared" si="196"/>
        <v>17.2</v>
      </c>
      <c r="Q2504" s="13" t="s">
        <v>8333</v>
      </c>
      <c r="R2504" t="s">
        <v>8350</v>
      </c>
      <c r="S2504" s="18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11" t="s">
        <v>2502</v>
      </c>
      <c r="C2505" s="3" t="s">
        <v>6612</v>
      </c>
      <c r="D2505" s="5">
        <v>10000</v>
      </c>
      <c r="E2505" s="7">
        <v>0</v>
      </c>
      <c r="F2505" t="s">
        <v>8219</v>
      </c>
      <c r="G2505" t="s">
        <v>8222</v>
      </c>
      <c r="H2505" t="s">
        <v>8244</v>
      </c>
      <c r="I2505" s="9">
        <v>1465333560</v>
      </c>
      <c r="J2505" s="9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95"/>
        <v>0</v>
      </c>
      <c r="P2505" s="17" t="str">
        <f t="shared" si="196"/>
        <v>N/A</v>
      </c>
      <c r="Q2505" s="13" t="s">
        <v>8333</v>
      </c>
      <c r="R2505" t="s">
        <v>8350</v>
      </c>
      <c r="S2505" s="18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11" t="s">
        <v>2503</v>
      </c>
      <c r="C2506" s="3" t="s">
        <v>6613</v>
      </c>
      <c r="D2506" s="5">
        <v>35000</v>
      </c>
      <c r="E2506" s="7">
        <v>0</v>
      </c>
      <c r="F2506" t="s">
        <v>8219</v>
      </c>
      <c r="G2506" t="s">
        <v>8222</v>
      </c>
      <c r="H2506" t="s">
        <v>8244</v>
      </c>
      <c r="I2506" s="9">
        <v>1416014534</v>
      </c>
      <c r="J2506" s="9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95"/>
        <v>0</v>
      </c>
      <c r="P2506" s="17" t="str">
        <f t="shared" si="196"/>
        <v>N/A</v>
      </c>
      <c r="Q2506" s="13" t="s">
        <v>8333</v>
      </c>
      <c r="R2506" t="s">
        <v>8350</v>
      </c>
      <c r="S2506" s="18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11" t="s">
        <v>2504</v>
      </c>
      <c r="C2507" s="3" t="s">
        <v>6614</v>
      </c>
      <c r="D2507" s="5">
        <v>7000</v>
      </c>
      <c r="E2507" s="7">
        <v>0</v>
      </c>
      <c r="F2507" t="s">
        <v>8219</v>
      </c>
      <c r="G2507" t="s">
        <v>8222</v>
      </c>
      <c r="H2507" t="s">
        <v>8244</v>
      </c>
      <c r="I2507" s="9">
        <v>1426292416</v>
      </c>
      <c r="J2507" s="9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95"/>
        <v>0</v>
      </c>
      <c r="P2507" s="17" t="str">
        <f t="shared" si="196"/>
        <v>N/A</v>
      </c>
      <c r="Q2507" s="13" t="s">
        <v>8333</v>
      </c>
      <c r="R2507" t="s">
        <v>8350</v>
      </c>
      <c r="S2507" s="18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11" t="s">
        <v>2505</v>
      </c>
      <c r="C2508" s="3" t="s">
        <v>6615</v>
      </c>
      <c r="D2508" s="5">
        <v>5000</v>
      </c>
      <c r="E2508" s="7">
        <v>30</v>
      </c>
      <c r="F2508" t="s">
        <v>8219</v>
      </c>
      <c r="G2508" t="s">
        <v>8223</v>
      </c>
      <c r="H2508" t="s">
        <v>8245</v>
      </c>
      <c r="I2508" s="9">
        <v>1443906000</v>
      </c>
      <c r="J2508" s="9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95"/>
        <v>0.6</v>
      </c>
      <c r="P2508" s="17">
        <f t="shared" si="196"/>
        <v>15</v>
      </c>
      <c r="Q2508" s="13" t="s">
        <v>8333</v>
      </c>
      <c r="R2508" t="s">
        <v>8350</v>
      </c>
      <c r="S2508" s="18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11" t="s">
        <v>2506</v>
      </c>
      <c r="C2509" s="3" t="s">
        <v>6616</v>
      </c>
      <c r="D2509" s="5">
        <v>42850</v>
      </c>
      <c r="E2509" s="7">
        <v>0</v>
      </c>
      <c r="F2509" t="s">
        <v>8219</v>
      </c>
      <c r="G2509" t="s">
        <v>8222</v>
      </c>
      <c r="H2509" t="s">
        <v>8244</v>
      </c>
      <c r="I2509" s="9">
        <v>1431308704</v>
      </c>
      <c r="J2509" s="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95"/>
        <v>0</v>
      </c>
      <c r="P2509" s="17" t="str">
        <f t="shared" si="196"/>
        <v>N/A</v>
      </c>
      <c r="Q2509" s="13" t="s">
        <v>8333</v>
      </c>
      <c r="R2509" t="s">
        <v>8350</v>
      </c>
      <c r="S2509" s="18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11" t="s">
        <v>2507</v>
      </c>
      <c r="C2510" s="3" t="s">
        <v>6617</v>
      </c>
      <c r="D2510" s="5">
        <v>20000</v>
      </c>
      <c r="E2510" s="7">
        <v>0</v>
      </c>
      <c r="F2510" t="s">
        <v>8219</v>
      </c>
      <c r="G2510" t="s">
        <v>8222</v>
      </c>
      <c r="H2510" t="s">
        <v>8244</v>
      </c>
      <c r="I2510" s="9">
        <v>1408056634</v>
      </c>
      <c r="J2510" s="9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95"/>
        <v>0</v>
      </c>
      <c r="P2510" s="17" t="str">
        <f t="shared" si="196"/>
        <v>N/A</v>
      </c>
      <c r="Q2510" s="13" t="s">
        <v>8333</v>
      </c>
      <c r="R2510" t="s">
        <v>8350</v>
      </c>
      <c r="S2510" s="18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11" t="s">
        <v>2508</v>
      </c>
      <c r="C2511" s="3" t="s">
        <v>6618</v>
      </c>
      <c r="D2511" s="5">
        <v>95000</v>
      </c>
      <c r="E2511" s="7">
        <v>1000</v>
      </c>
      <c r="F2511" t="s">
        <v>8219</v>
      </c>
      <c r="G2511" t="s">
        <v>8223</v>
      </c>
      <c r="H2511" t="s">
        <v>8245</v>
      </c>
      <c r="I2511" s="9">
        <v>1429554349</v>
      </c>
      <c r="J2511" s="9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95"/>
        <v>1.05</v>
      </c>
      <c r="P2511" s="17">
        <f t="shared" si="196"/>
        <v>35.71</v>
      </c>
      <c r="Q2511" s="13" t="s">
        <v>8333</v>
      </c>
      <c r="R2511" t="s">
        <v>8350</v>
      </c>
      <c r="S2511" s="18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11" t="s">
        <v>2509</v>
      </c>
      <c r="C2512" s="3" t="s">
        <v>6619</v>
      </c>
      <c r="D2512" s="5">
        <v>50000</v>
      </c>
      <c r="E2512" s="7">
        <v>75</v>
      </c>
      <c r="F2512" t="s">
        <v>8219</v>
      </c>
      <c r="G2512" t="s">
        <v>8222</v>
      </c>
      <c r="H2512" t="s">
        <v>8244</v>
      </c>
      <c r="I2512" s="9">
        <v>1431647772</v>
      </c>
      <c r="J2512" s="9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95"/>
        <v>0.15</v>
      </c>
      <c r="P2512" s="17">
        <f t="shared" si="196"/>
        <v>37.5</v>
      </c>
      <c r="Q2512" s="13" t="s">
        <v>8333</v>
      </c>
      <c r="R2512" t="s">
        <v>8350</v>
      </c>
      <c r="S2512" s="18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11" t="s">
        <v>2510</v>
      </c>
      <c r="C2513" s="3" t="s">
        <v>6620</v>
      </c>
      <c r="D2513" s="5">
        <v>100000</v>
      </c>
      <c r="E2513" s="7">
        <v>0</v>
      </c>
      <c r="F2513" t="s">
        <v>8219</v>
      </c>
      <c r="G2513" t="s">
        <v>8223</v>
      </c>
      <c r="H2513" t="s">
        <v>8245</v>
      </c>
      <c r="I2513" s="9">
        <v>1454323413</v>
      </c>
      <c r="J2513" s="9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95"/>
        <v>0</v>
      </c>
      <c r="P2513" s="17" t="str">
        <f t="shared" si="196"/>
        <v>N/A</v>
      </c>
      <c r="Q2513" s="13" t="s">
        <v>8333</v>
      </c>
      <c r="R2513" t="s">
        <v>8350</v>
      </c>
      <c r="S2513" s="18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11" t="s">
        <v>2511</v>
      </c>
      <c r="C2514" s="3" t="s">
        <v>6621</v>
      </c>
      <c r="D2514" s="5">
        <v>1150</v>
      </c>
      <c r="E2514" s="7">
        <v>0</v>
      </c>
      <c r="F2514" t="s">
        <v>8219</v>
      </c>
      <c r="G2514" t="s">
        <v>8222</v>
      </c>
      <c r="H2514" t="s">
        <v>8244</v>
      </c>
      <c r="I2514" s="9">
        <v>1418504561</v>
      </c>
      <c r="J2514" s="9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95"/>
        <v>0</v>
      </c>
      <c r="P2514" s="17" t="str">
        <f t="shared" si="196"/>
        <v>N/A</v>
      </c>
      <c r="Q2514" s="13" t="s">
        <v>8333</v>
      </c>
      <c r="R2514" t="s">
        <v>8350</v>
      </c>
      <c r="S2514" s="18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11" t="s">
        <v>2512</v>
      </c>
      <c r="C2515" s="3" t="s">
        <v>6622</v>
      </c>
      <c r="D2515" s="5">
        <v>180000</v>
      </c>
      <c r="E2515" s="7">
        <v>0</v>
      </c>
      <c r="F2515" t="s">
        <v>8219</v>
      </c>
      <c r="G2515" t="s">
        <v>8234</v>
      </c>
      <c r="H2515" t="s">
        <v>8247</v>
      </c>
      <c r="I2515" s="9">
        <v>1488067789</v>
      </c>
      <c r="J2515" s="9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95"/>
        <v>0</v>
      </c>
      <c r="P2515" s="17" t="str">
        <f t="shared" si="196"/>
        <v>N/A</v>
      </c>
      <c r="Q2515" s="13" t="s">
        <v>8333</v>
      </c>
      <c r="R2515" t="s">
        <v>8350</v>
      </c>
      <c r="S2515" s="18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11" t="s">
        <v>2513</v>
      </c>
      <c r="C2516" s="3" t="s">
        <v>6623</v>
      </c>
      <c r="D2516" s="5">
        <v>12000</v>
      </c>
      <c r="E2516" s="7">
        <v>210</v>
      </c>
      <c r="F2516" t="s">
        <v>8219</v>
      </c>
      <c r="G2516" t="s">
        <v>8222</v>
      </c>
      <c r="H2516" t="s">
        <v>8244</v>
      </c>
      <c r="I2516" s="9">
        <v>1408526477</v>
      </c>
      <c r="J2516" s="9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95"/>
        <v>1.75</v>
      </c>
      <c r="P2516" s="17">
        <f t="shared" si="196"/>
        <v>52.5</v>
      </c>
      <c r="Q2516" s="13" t="s">
        <v>8333</v>
      </c>
      <c r="R2516" t="s">
        <v>8350</v>
      </c>
      <c r="S2516" s="18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11" t="s">
        <v>2514</v>
      </c>
      <c r="C2517" s="3" t="s">
        <v>6624</v>
      </c>
      <c r="D2517" s="5">
        <v>5000</v>
      </c>
      <c r="E2517" s="7">
        <v>930</v>
      </c>
      <c r="F2517" t="s">
        <v>8219</v>
      </c>
      <c r="G2517" t="s">
        <v>8222</v>
      </c>
      <c r="H2517" t="s">
        <v>8244</v>
      </c>
      <c r="I2517" s="9">
        <v>1424635753</v>
      </c>
      <c r="J2517" s="9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95"/>
        <v>18.600000000000001</v>
      </c>
      <c r="P2517" s="17">
        <f t="shared" si="196"/>
        <v>77.5</v>
      </c>
      <c r="Q2517" s="13" t="s">
        <v>8333</v>
      </c>
      <c r="R2517" t="s">
        <v>8350</v>
      </c>
      <c r="S2517" s="18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11" t="s">
        <v>2515</v>
      </c>
      <c r="C2518" s="3" t="s">
        <v>6625</v>
      </c>
      <c r="D2518" s="5">
        <v>22000</v>
      </c>
      <c r="E2518" s="7">
        <v>0</v>
      </c>
      <c r="F2518" t="s">
        <v>8219</v>
      </c>
      <c r="G2518" t="s">
        <v>8222</v>
      </c>
      <c r="H2518" t="s">
        <v>8244</v>
      </c>
      <c r="I2518" s="9">
        <v>1417279252</v>
      </c>
      <c r="J2518" s="9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95"/>
        <v>0</v>
      </c>
      <c r="P2518" s="17" t="str">
        <f t="shared" si="196"/>
        <v>N/A</v>
      </c>
      <c r="Q2518" s="13" t="s">
        <v>8333</v>
      </c>
      <c r="R2518" t="s">
        <v>8350</v>
      </c>
      <c r="S2518" s="18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11" t="s">
        <v>2516</v>
      </c>
      <c r="C2519" s="3" t="s">
        <v>6626</v>
      </c>
      <c r="D2519" s="5">
        <v>18000</v>
      </c>
      <c r="E2519" s="7">
        <v>1767</v>
      </c>
      <c r="F2519" t="s">
        <v>8219</v>
      </c>
      <c r="G2519" t="s">
        <v>8227</v>
      </c>
      <c r="H2519" t="s">
        <v>8249</v>
      </c>
      <c r="I2519" s="9">
        <v>1426788930</v>
      </c>
      <c r="J2519" s="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95"/>
        <v>9.82</v>
      </c>
      <c r="P2519" s="17">
        <f t="shared" si="196"/>
        <v>53.55</v>
      </c>
      <c r="Q2519" s="13" t="s">
        <v>8333</v>
      </c>
      <c r="R2519" t="s">
        <v>8350</v>
      </c>
      <c r="S2519" s="18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11" t="s">
        <v>2517</v>
      </c>
      <c r="C2520" s="3" t="s">
        <v>6627</v>
      </c>
      <c r="D2520" s="5">
        <v>5000</v>
      </c>
      <c r="E2520" s="7">
        <v>0</v>
      </c>
      <c r="F2520" t="s">
        <v>8219</v>
      </c>
      <c r="G2520" t="s">
        <v>8222</v>
      </c>
      <c r="H2520" t="s">
        <v>8244</v>
      </c>
      <c r="I2520" s="9">
        <v>1415899228</v>
      </c>
      <c r="J2520" s="9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95"/>
        <v>0</v>
      </c>
      <c r="P2520" s="17" t="str">
        <f t="shared" si="196"/>
        <v>N/A</v>
      </c>
      <c r="Q2520" s="13" t="s">
        <v>8333</v>
      </c>
      <c r="R2520" t="s">
        <v>8350</v>
      </c>
      <c r="S2520" s="18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11" t="s">
        <v>2518</v>
      </c>
      <c r="C2521" s="3" t="s">
        <v>6628</v>
      </c>
      <c r="D2521" s="5">
        <v>150000</v>
      </c>
      <c r="E2521" s="7">
        <v>65</v>
      </c>
      <c r="F2521" t="s">
        <v>8219</v>
      </c>
      <c r="G2521" t="s">
        <v>8222</v>
      </c>
      <c r="H2521" t="s">
        <v>8244</v>
      </c>
      <c r="I2521" s="9">
        <v>1405741404</v>
      </c>
      <c r="J2521" s="9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95"/>
        <v>0.04</v>
      </c>
      <c r="P2521" s="17">
        <f t="shared" si="196"/>
        <v>16.25</v>
      </c>
      <c r="Q2521" s="13" t="s">
        <v>8333</v>
      </c>
      <c r="R2521" t="s">
        <v>8350</v>
      </c>
      <c r="S2521" s="18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11" t="s">
        <v>2519</v>
      </c>
      <c r="C2522" s="3" t="s">
        <v>6629</v>
      </c>
      <c r="D2522" s="5">
        <v>100000</v>
      </c>
      <c r="E2522" s="7">
        <v>0</v>
      </c>
      <c r="F2522" t="s">
        <v>8219</v>
      </c>
      <c r="G2522" t="s">
        <v>8222</v>
      </c>
      <c r="H2522" t="s">
        <v>8244</v>
      </c>
      <c r="I2522" s="9">
        <v>1476559260</v>
      </c>
      <c r="J2522" s="9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95"/>
        <v>0</v>
      </c>
      <c r="P2522" s="17" t="str">
        <f t="shared" si="196"/>
        <v>N/A</v>
      </c>
      <c r="Q2522" s="13" t="s">
        <v>8333</v>
      </c>
      <c r="R2522" t="s">
        <v>8350</v>
      </c>
      <c r="S2522" s="18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11" t="s">
        <v>2520</v>
      </c>
      <c r="C2523" s="3" t="s">
        <v>6630</v>
      </c>
      <c r="D2523" s="5">
        <v>12500</v>
      </c>
      <c r="E2523" s="7">
        <v>13685.99</v>
      </c>
      <c r="F2523" t="s">
        <v>8217</v>
      </c>
      <c r="G2523" t="s">
        <v>8222</v>
      </c>
      <c r="H2523" t="s">
        <v>8244</v>
      </c>
      <c r="I2523" s="9">
        <v>1444778021</v>
      </c>
      <c r="J2523" s="9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95"/>
        <v>109.49</v>
      </c>
      <c r="P2523" s="17">
        <f t="shared" si="196"/>
        <v>103.68</v>
      </c>
      <c r="Q2523" s="13" t="s">
        <v>8322</v>
      </c>
      <c r="R2523" t="s">
        <v>8351</v>
      </c>
      <c r="S2523" s="18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11" t="s">
        <v>2521</v>
      </c>
      <c r="C2524" s="3" t="s">
        <v>6631</v>
      </c>
      <c r="D2524" s="5">
        <v>5000</v>
      </c>
      <c r="E2524" s="7">
        <v>5000</v>
      </c>
      <c r="F2524" t="s">
        <v>8217</v>
      </c>
      <c r="G2524" t="s">
        <v>8222</v>
      </c>
      <c r="H2524" t="s">
        <v>8244</v>
      </c>
      <c r="I2524" s="9">
        <v>1461336720</v>
      </c>
      <c r="J2524" s="9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95"/>
        <v>100</v>
      </c>
      <c r="P2524" s="17">
        <f t="shared" si="196"/>
        <v>185.19</v>
      </c>
      <c r="Q2524" s="13" t="s">
        <v>8322</v>
      </c>
      <c r="R2524" t="s">
        <v>8351</v>
      </c>
      <c r="S2524" s="18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11" t="s">
        <v>2522</v>
      </c>
      <c r="C2525" s="3" t="s">
        <v>6632</v>
      </c>
      <c r="D2525" s="5">
        <v>900</v>
      </c>
      <c r="E2525" s="7">
        <v>1408</v>
      </c>
      <c r="F2525" t="s">
        <v>8217</v>
      </c>
      <c r="G2525" t="s">
        <v>8222</v>
      </c>
      <c r="H2525" t="s">
        <v>8244</v>
      </c>
      <c r="I2525" s="9">
        <v>1416270292</v>
      </c>
      <c r="J2525" s="9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95"/>
        <v>156.44</v>
      </c>
      <c r="P2525" s="17">
        <f t="shared" si="196"/>
        <v>54.15</v>
      </c>
      <c r="Q2525" s="13" t="s">
        <v>8322</v>
      </c>
      <c r="R2525" t="s">
        <v>8351</v>
      </c>
      <c r="S2525" s="18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11" t="s">
        <v>2523</v>
      </c>
      <c r="C2526" s="3" t="s">
        <v>6633</v>
      </c>
      <c r="D2526" s="5">
        <v>7500</v>
      </c>
      <c r="E2526" s="7">
        <v>7620</v>
      </c>
      <c r="F2526" t="s">
        <v>8217</v>
      </c>
      <c r="G2526" t="s">
        <v>8222</v>
      </c>
      <c r="H2526" t="s">
        <v>8244</v>
      </c>
      <c r="I2526" s="9">
        <v>1419136200</v>
      </c>
      <c r="J2526" s="9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95"/>
        <v>101.6</v>
      </c>
      <c r="P2526" s="17">
        <f t="shared" si="196"/>
        <v>177.21</v>
      </c>
      <c r="Q2526" s="13" t="s">
        <v>8322</v>
      </c>
      <c r="R2526" t="s">
        <v>8351</v>
      </c>
      <c r="S2526" s="18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11" t="s">
        <v>2524</v>
      </c>
      <c r="C2527" s="3" t="s">
        <v>6634</v>
      </c>
      <c r="D2527" s="5">
        <v>8000</v>
      </c>
      <c r="E2527" s="7">
        <v>8026</v>
      </c>
      <c r="F2527" t="s">
        <v>8217</v>
      </c>
      <c r="G2527" t="s">
        <v>8222</v>
      </c>
      <c r="H2527" t="s">
        <v>8244</v>
      </c>
      <c r="I2527" s="9">
        <v>1340914571</v>
      </c>
      <c r="J2527" s="9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95"/>
        <v>100.33</v>
      </c>
      <c r="P2527" s="17">
        <f t="shared" si="196"/>
        <v>100.33</v>
      </c>
      <c r="Q2527" s="13" t="s">
        <v>8322</v>
      </c>
      <c r="R2527" t="s">
        <v>8351</v>
      </c>
      <c r="S2527" s="18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11" t="s">
        <v>2525</v>
      </c>
      <c r="C2528" s="3" t="s">
        <v>6635</v>
      </c>
      <c r="D2528" s="5">
        <v>4000</v>
      </c>
      <c r="E2528" s="7">
        <v>4518</v>
      </c>
      <c r="F2528" t="s">
        <v>8217</v>
      </c>
      <c r="G2528" t="s">
        <v>8222</v>
      </c>
      <c r="H2528" t="s">
        <v>8244</v>
      </c>
      <c r="I2528" s="9">
        <v>1418014740</v>
      </c>
      <c r="J2528" s="9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95"/>
        <v>112.95</v>
      </c>
      <c r="P2528" s="17">
        <f t="shared" si="196"/>
        <v>136.91</v>
      </c>
      <c r="Q2528" s="13" t="s">
        <v>8322</v>
      </c>
      <c r="R2528" t="s">
        <v>8351</v>
      </c>
      <c r="S2528" s="18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11" t="s">
        <v>2526</v>
      </c>
      <c r="C2529" s="3" t="s">
        <v>6636</v>
      </c>
      <c r="D2529" s="5">
        <v>4000</v>
      </c>
      <c r="E2529" s="7">
        <v>4085</v>
      </c>
      <c r="F2529" t="s">
        <v>8217</v>
      </c>
      <c r="G2529" t="s">
        <v>8222</v>
      </c>
      <c r="H2529" t="s">
        <v>8244</v>
      </c>
      <c r="I2529" s="9">
        <v>1382068740</v>
      </c>
      <c r="J2529" s="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95"/>
        <v>102.13</v>
      </c>
      <c r="P2529" s="17">
        <f t="shared" si="196"/>
        <v>57.54</v>
      </c>
      <c r="Q2529" s="13" t="s">
        <v>8322</v>
      </c>
      <c r="R2529" t="s">
        <v>8351</v>
      </c>
      <c r="S2529" s="18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11" t="s">
        <v>2527</v>
      </c>
      <c r="C2530" s="3" t="s">
        <v>6637</v>
      </c>
      <c r="D2530" s="5">
        <v>4000</v>
      </c>
      <c r="E2530" s="7">
        <v>4289.99</v>
      </c>
      <c r="F2530" t="s">
        <v>8217</v>
      </c>
      <c r="G2530" t="s">
        <v>8223</v>
      </c>
      <c r="H2530" t="s">
        <v>8245</v>
      </c>
      <c r="I2530" s="9">
        <v>1440068400</v>
      </c>
      <c r="J2530" s="9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95"/>
        <v>107.25</v>
      </c>
      <c r="P2530" s="17">
        <f t="shared" si="196"/>
        <v>52.96</v>
      </c>
      <c r="Q2530" s="13" t="s">
        <v>8322</v>
      </c>
      <c r="R2530" t="s">
        <v>8351</v>
      </c>
      <c r="S2530" s="18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11" t="s">
        <v>2528</v>
      </c>
      <c r="C2531" s="3" t="s">
        <v>6638</v>
      </c>
      <c r="D2531" s="5">
        <v>6000</v>
      </c>
      <c r="E2531" s="7">
        <v>6257</v>
      </c>
      <c r="F2531" t="s">
        <v>8217</v>
      </c>
      <c r="G2531" t="s">
        <v>8222</v>
      </c>
      <c r="H2531" t="s">
        <v>8244</v>
      </c>
      <c r="I2531" s="9">
        <v>1332636975</v>
      </c>
      <c r="J2531" s="9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95"/>
        <v>104.28</v>
      </c>
      <c r="P2531" s="17">
        <f t="shared" si="196"/>
        <v>82.33</v>
      </c>
      <c r="Q2531" s="13" t="s">
        <v>8322</v>
      </c>
      <c r="R2531" t="s">
        <v>8351</v>
      </c>
      <c r="S2531" s="18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11" t="s">
        <v>2529</v>
      </c>
      <c r="C2532" s="3" t="s">
        <v>6639</v>
      </c>
      <c r="D2532" s="5">
        <v>6500</v>
      </c>
      <c r="E2532" s="7">
        <v>6500</v>
      </c>
      <c r="F2532" t="s">
        <v>8217</v>
      </c>
      <c r="G2532" t="s">
        <v>8222</v>
      </c>
      <c r="H2532" t="s">
        <v>8244</v>
      </c>
      <c r="I2532" s="9">
        <v>1429505400</v>
      </c>
      <c r="J2532" s="9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95"/>
        <v>100</v>
      </c>
      <c r="P2532" s="17">
        <f t="shared" si="196"/>
        <v>135.41999999999999</v>
      </c>
      <c r="Q2532" s="13" t="s">
        <v>8322</v>
      </c>
      <c r="R2532" t="s">
        <v>8351</v>
      </c>
      <c r="S2532" s="18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11" t="s">
        <v>2530</v>
      </c>
      <c r="C2533" s="3" t="s">
        <v>6640</v>
      </c>
      <c r="D2533" s="5">
        <v>4500</v>
      </c>
      <c r="E2533" s="7">
        <v>4518</v>
      </c>
      <c r="F2533" t="s">
        <v>8217</v>
      </c>
      <c r="G2533" t="s">
        <v>8222</v>
      </c>
      <c r="H2533" t="s">
        <v>8244</v>
      </c>
      <c r="I2533" s="9">
        <v>1439611140</v>
      </c>
      <c r="J2533" s="9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95"/>
        <v>100.4</v>
      </c>
      <c r="P2533" s="17">
        <f t="shared" si="196"/>
        <v>74.069999999999993</v>
      </c>
      <c r="Q2533" s="13" t="s">
        <v>8322</v>
      </c>
      <c r="R2533" t="s">
        <v>8351</v>
      </c>
      <c r="S2533" s="18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11" t="s">
        <v>2531</v>
      </c>
      <c r="C2534" s="3" t="s">
        <v>6641</v>
      </c>
      <c r="D2534" s="5">
        <v>4000</v>
      </c>
      <c r="E2534" s="7">
        <v>5045</v>
      </c>
      <c r="F2534" t="s">
        <v>8217</v>
      </c>
      <c r="G2534" t="s">
        <v>8222</v>
      </c>
      <c r="H2534" t="s">
        <v>8244</v>
      </c>
      <c r="I2534" s="9">
        <v>1345148566</v>
      </c>
      <c r="J2534" s="9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95"/>
        <v>126.13</v>
      </c>
      <c r="P2534" s="17">
        <f t="shared" si="196"/>
        <v>84.08</v>
      </c>
      <c r="Q2534" s="13" t="s">
        <v>8322</v>
      </c>
      <c r="R2534" t="s">
        <v>8351</v>
      </c>
      <c r="S2534" s="18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11" t="s">
        <v>2532</v>
      </c>
      <c r="C2535" s="3" t="s">
        <v>6642</v>
      </c>
      <c r="D2535" s="5">
        <v>7500</v>
      </c>
      <c r="E2535" s="7">
        <v>8300</v>
      </c>
      <c r="F2535" t="s">
        <v>8217</v>
      </c>
      <c r="G2535" t="s">
        <v>8222</v>
      </c>
      <c r="H2535" t="s">
        <v>8244</v>
      </c>
      <c r="I2535" s="9">
        <v>1362160868</v>
      </c>
      <c r="J2535" s="9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95"/>
        <v>110.67</v>
      </c>
      <c r="P2535" s="17">
        <f t="shared" si="196"/>
        <v>61.03</v>
      </c>
      <c r="Q2535" s="13" t="s">
        <v>8322</v>
      </c>
      <c r="R2535" t="s">
        <v>8351</v>
      </c>
      <c r="S2535" s="18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11" t="s">
        <v>2533</v>
      </c>
      <c r="C2536" s="3" t="s">
        <v>6643</v>
      </c>
      <c r="D2536" s="5">
        <v>2000</v>
      </c>
      <c r="E2536" s="7">
        <v>2100</v>
      </c>
      <c r="F2536" t="s">
        <v>8217</v>
      </c>
      <c r="G2536" t="s">
        <v>8222</v>
      </c>
      <c r="H2536" t="s">
        <v>8244</v>
      </c>
      <c r="I2536" s="9">
        <v>1262325600</v>
      </c>
      <c r="J2536" s="9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95"/>
        <v>105</v>
      </c>
      <c r="P2536" s="17">
        <f t="shared" si="196"/>
        <v>150</v>
      </c>
      <c r="Q2536" s="13" t="s">
        <v>8322</v>
      </c>
      <c r="R2536" t="s">
        <v>8351</v>
      </c>
      <c r="S2536" s="18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11" t="s">
        <v>2534</v>
      </c>
      <c r="C2537" s="3" t="s">
        <v>6644</v>
      </c>
      <c r="D2537" s="5">
        <v>20000</v>
      </c>
      <c r="E2537" s="7">
        <v>20755</v>
      </c>
      <c r="F2537" t="s">
        <v>8217</v>
      </c>
      <c r="G2537" t="s">
        <v>8222</v>
      </c>
      <c r="H2537" t="s">
        <v>8244</v>
      </c>
      <c r="I2537" s="9">
        <v>1417463945</v>
      </c>
      <c r="J2537" s="9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95"/>
        <v>103.78</v>
      </c>
      <c r="P2537" s="17">
        <f t="shared" si="196"/>
        <v>266.08999999999997</v>
      </c>
      <c r="Q2537" s="13" t="s">
        <v>8322</v>
      </c>
      <c r="R2537" t="s">
        <v>8351</v>
      </c>
      <c r="S2537" s="18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11" t="s">
        <v>2535</v>
      </c>
      <c r="C2538" s="3" t="s">
        <v>6645</v>
      </c>
      <c r="D2538" s="5">
        <v>25</v>
      </c>
      <c r="E2538" s="7">
        <v>29</v>
      </c>
      <c r="F2538" t="s">
        <v>8217</v>
      </c>
      <c r="G2538" t="s">
        <v>8222</v>
      </c>
      <c r="H2538" t="s">
        <v>8244</v>
      </c>
      <c r="I2538" s="9">
        <v>1375151566</v>
      </c>
      <c r="J2538" s="9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95"/>
        <v>116</v>
      </c>
      <c r="P2538" s="17">
        <f t="shared" si="196"/>
        <v>7.25</v>
      </c>
      <c r="Q2538" s="13" t="s">
        <v>8322</v>
      </c>
      <c r="R2538" t="s">
        <v>8351</v>
      </c>
      <c r="S2538" s="18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11" t="s">
        <v>2536</v>
      </c>
      <c r="C2539" s="3" t="s">
        <v>6646</v>
      </c>
      <c r="D2539" s="5">
        <v>1000</v>
      </c>
      <c r="E2539" s="7">
        <v>1100</v>
      </c>
      <c r="F2539" t="s">
        <v>8217</v>
      </c>
      <c r="G2539" t="s">
        <v>8222</v>
      </c>
      <c r="H2539" t="s">
        <v>8244</v>
      </c>
      <c r="I2539" s="9">
        <v>1312212855</v>
      </c>
      <c r="J2539" s="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95"/>
        <v>110</v>
      </c>
      <c r="P2539" s="17">
        <f t="shared" si="196"/>
        <v>100</v>
      </c>
      <c r="Q2539" s="13" t="s">
        <v>8322</v>
      </c>
      <c r="R2539" t="s">
        <v>8351</v>
      </c>
      <c r="S2539" s="18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11" t="s">
        <v>2537</v>
      </c>
      <c r="C2540" s="3" t="s">
        <v>6647</v>
      </c>
      <c r="D2540" s="5">
        <v>18000</v>
      </c>
      <c r="E2540" s="7">
        <v>20343.169999999998</v>
      </c>
      <c r="F2540" t="s">
        <v>8217</v>
      </c>
      <c r="G2540" t="s">
        <v>8222</v>
      </c>
      <c r="H2540" t="s">
        <v>8244</v>
      </c>
      <c r="I2540" s="9">
        <v>1361681940</v>
      </c>
      <c r="J2540" s="9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95"/>
        <v>113.02</v>
      </c>
      <c r="P2540" s="17">
        <f t="shared" si="196"/>
        <v>109.96</v>
      </c>
      <c r="Q2540" s="13" t="s">
        <v>8322</v>
      </c>
      <c r="R2540" t="s">
        <v>8351</v>
      </c>
      <c r="S2540" s="18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11" t="s">
        <v>2538</v>
      </c>
      <c r="C2541" s="3" t="s">
        <v>6648</v>
      </c>
      <c r="D2541" s="5">
        <v>10000</v>
      </c>
      <c r="E2541" s="7">
        <v>10025</v>
      </c>
      <c r="F2541" t="s">
        <v>8217</v>
      </c>
      <c r="G2541" t="s">
        <v>8222</v>
      </c>
      <c r="H2541" t="s">
        <v>8244</v>
      </c>
      <c r="I2541" s="9">
        <v>1422913152</v>
      </c>
      <c r="J2541" s="9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95"/>
        <v>100.25</v>
      </c>
      <c r="P2541" s="17">
        <f t="shared" si="196"/>
        <v>169.92</v>
      </c>
      <c r="Q2541" s="13" t="s">
        <v>8322</v>
      </c>
      <c r="R2541" t="s">
        <v>8351</v>
      </c>
      <c r="S2541" s="18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11" t="s">
        <v>2539</v>
      </c>
      <c r="C2542" s="3" t="s">
        <v>6649</v>
      </c>
      <c r="D2542" s="5">
        <v>2500</v>
      </c>
      <c r="E2542" s="7">
        <v>2585</v>
      </c>
      <c r="F2542" t="s">
        <v>8217</v>
      </c>
      <c r="G2542" t="s">
        <v>8222</v>
      </c>
      <c r="H2542" t="s">
        <v>8244</v>
      </c>
      <c r="I2542" s="9">
        <v>1319904721</v>
      </c>
      <c r="J2542" s="9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95"/>
        <v>103.4</v>
      </c>
      <c r="P2542" s="17">
        <f t="shared" si="196"/>
        <v>95.74</v>
      </c>
      <c r="Q2542" s="13" t="s">
        <v>8322</v>
      </c>
      <c r="R2542" t="s">
        <v>8351</v>
      </c>
      <c r="S2542" s="18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11" t="s">
        <v>2540</v>
      </c>
      <c r="C2543" s="3" t="s">
        <v>6650</v>
      </c>
      <c r="D2543" s="5">
        <v>3500</v>
      </c>
      <c r="E2543" s="7">
        <v>3746</v>
      </c>
      <c r="F2543" t="s">
        <v>8217</v>
      </c>
      <c r="G2543" t="s">
        <v>8223</v>
      </c>
      <c r="H2543" t="s">
        <v>8245</v>
      </c>
      <c r="I2543" s="9">
        <v>1380192418</v>
      </c>
      <c r="J2543" s="9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95"/>
        <v>107.03</v>
      </c>
      <c r="P2543" s="17">
        <f t="shared" si="196"/>
        <v>59.46</v>
      </c>
      <c r="Q2543" s="13" t="s">
        <v>8322</v>
      </c>
      <c r="R2543" t="s">
        <v>8351</v>
      </c>
      <c r="S2543" s="18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11" t="s">
        <v>2541</v>
      </c>
      <c r="C2544" s="3" t="s">
        <v>6651</v>
      </c>
      <c r="D2544" s="5">
        <v>700</v>
      </c>
      <c r="E2544" s="7">
        <v>725</v>
      </c>
      <c r="F2544" t="s">
        <v>8217</v>
      </c>
      <c r="G2544" t="s">
        <v>8222</v>
      </c>
      <c r="H2544" t="s">
        <v>8244</v>
      </c>
      <c r="I2544" s="9">
        <v>1380599940</v>
      </c>
      <c r="J2544" s="9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95"/>
        <v>103.57</v>
      </c>
      <c r="P2544" s="17">
        <f t="shared" si="196"/>
        <v>55.77</v>
      </c>
      <c r="Q2544" s="13" t="s">
        <v>8322</v>
      </c>
      <c r="R2544" t="s">
        <v>8351</v>
      </c>
      <c r="S2544" s="18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11" t="s">
        <v>2542</v>
      </c>
      <c r="C2545" s="3" t="s">
        <v>6652</v>
      </c>
      <c r="D2545" s="5">
        <v>250</v>
      </c>
      <c r="E2545" s="7">
        <v>391</v>
      </c>
      <c r="F2545" t="s">
        <v>8217</v>
      </c>
      <c r="G2545" t="s">
        <v>8222</v>
      </c>
      <c r="H2545" t="s">
        <v>8244</v>
      </c>
      <c r="I2545" s="9">
        <v>1293937200</v>
      </c>
      <c r="J2545" s="9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95"/>
        <v>156.4</v>
      </c>
      <c r="P2545" s="17">
        <f t="shared" si="196"/>
        <v>30.08</v>
      </c>
      <c r="Q2545" s="13" t="s">
        <v>8322</v>
      </c>
      <c r="R2545" t="s">
        <v>8351</v>
      </c>
      <c r="S2545" s="18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11" t="s">
        <v>2543</v>
      </c>
      <c r="C2546" s="3" t="s">
        <v>6653</v>
      </c>
      <c r="D2546" s="5">
        <v>5000</v>
      </c>
      <c r="E2546" s="7">
        <v>5041</v>
      </c>
      <c r="F2546" t="s">
        <v>8217</v>
      </c>
      <c r="G2546" t="s">
        <v>8222</v>
      </c>
      <c r="H2546" t="s">
        <v>8244</v>
      </c>
      <c r="I2546" s="9">
        <v>1341750569</v>
      </c>
      <c r="J2546" s="9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95"/>
        <v>100.82</v>
      </c>
      <c r="P2546" s="17">
        <f t="shared" si="196"/>
        <v>88.44</v>
      </c>
      <c r="Q2546" s="13" t="s">
        <v>8322</v>
      </c>
      <c r="R2546" t="s">
        <v>8351</v>
      </c>
      <c r="S2546" s="18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11" t="s">
        <v>2544</v>
      </c>
      <c r="C2547" s="3" t="s">
        <v>6654</v>
      </c>
      <c r="D2547" s="5">
        <v>2000</v>
      </c>
      <c r="E2547" s="7">
        <v>3906</v>
      </c>
      <c r="F2547" t="s">
        <v>8217</v>
      </c>
      <c r="G2547" t="s">
        <v>8222</v>
      </c>
      <c r="H2547" t="s">
        <v>8244</v>
      </c>
      <c r="I2547" s="9">
        <v>1424997000</v>
      </c>
      <c r="J2547" s="9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95"/>
        <v>195.3</v>
      </c>
      <c r="P2547" s="17">
        <f t="shared" si="196"/>
        <v>64.03</v>
      </c>
      <c r="Q2547" s="13" t="s">
        <v>8322</v>
      </c>
      <c r="R2547" t="s">
        <v>8351</v>
      </c>
      <c r="S2547" s="18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11" t="s">
        <v>2545</v>
      </c>
      <c r="C2548" s="3" t="s">
        <v>6655</v>
      </c>
      <c r="D2548" s="5">
        <v>3500</v>
      </c>
      <c r="E2548" s="7">
        <v>3910</v>
      </c>
      <c r="F2548" t="s">
        <v>8217</v>
      </c>
      <c r="G2548" t="s">
        <v>8222</v>
      </c>
      <c r="H2548" t="s">
        <v>8244</v>
      </c>
      <c r="I2548" s="9">
        <v>1380949200</v>
      </c>
      <c r="J2548" s="9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95"/>
        <v>111.71</v>
      </c>
      <c r="P2548" s="17">
        <f t="shared" si="196"/>
        <v>60.15</v>
      </c>
      <c r="Q2548" s="13" t="s">
        <v>8322</v>
      </c>
      <c r="R2548" t="s">
        <v>8351</v>
      </c>
      <c r="S2548" s="18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11" t="s">
        <v>2546</v>
      </c>
      <c r="C2549" s="3" t="s">
        <v>6656</v>
      </c>
      <c r="D2549" s="5">
        <v>5500</v>
      </c>
      <c r="E2549" s="7">
        <v>6592</v>
      </c>
      <c r="F2549" t="s">
        <v>8217</v>
      </c>
      <c r="G2549" t="s">
        <v>8222</v>
      </c>
      <c r="H2549" t="s">
        <v>8244</v>
      </c>
      <c r="I2549" s="9">
        <v>1333560803</v>
      </c>
      <c r="J2549" s="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95"/>
        <v>119.85</v>
      </c>
      <c r="P2549" s="17">
        <f t="shared" si="196"/>
        <v>49.19</v>
      </c>
      <c r="Q2549" s="13" t="s">
        <v>8322</v>
      </c>
      <c r="R2549" t="s">
        <v>8351</v>
      </c>
      <c r="S2549" s="18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11" t="s">
        <v>2547</v>
      </c>
      <c r="C2550" s="3" t="s">
        <v>6657</v>
      </c>
      <c r="D2550" s="5">
        <v>6000</v>
      </c>
      <c r="E2550" s="7">
        <v>6111</v>
      </c>
      <c r="F2550" t="s">
        <v>8217</v>
      </c>
      <c r="G2550" t="s">
        <v>8228</v>
      </c>
      <c r="H2550" t="s">
        <v>8247</v>
      </c>
      <c r="I2550" s="9">
        <v>1475209620</v>
      </c>
      <c r="J2550" s="9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95"/>
        <v>101.85</v>
      </c>
      <c r="P2550" s="17">
        <f t="shared" si="196"/>
        <v>165.16</v>
      </c>
      <c r="Q2550" s="13" t="s">
        <v>8322</v>
      </c>
      <c r="R2550" t="s">
        <v>8351</v>
      </c>
      <c r="S2550" s="18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11" t="s">
        <v>2548</v>
      </c>
      <c r="C2551" s="3" t="s">
        <v>6658</v>
      </c>
      <c r="D2551" s="5">
        <v>1570</v>
      </c>
      <c r="E2551" s="7">
        <v>1614</v>
      </c>
      <c r="F2551" t="s">
        <v>8217</v>
      </c>
      <c r="G2551" t="s">
        <v>8223</v>
      </c>
      <c r="H2551" t="s">
        <v>8245</v>
      </c>
      <c r="I2551" s="9">
        <v>1370019600</v>
      </c>
      <c r="J2551" s="9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95"/>
        <v>102.8</v>
      </c>
      <c r="P2551" s="17">
        <f t="shared" si="196"/>
        <v>43.62</v>
      </c>
      <c r="Q2551" s="13" t="s">
        <v>8322</v>
      </c>
      <c r="R2551" t="s">
        <v>8351</v>
      </c>
      <c r="S2551" s="18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11" t="s">
        <v>2549</v>
      </c>
      <c r="C2552" s="3" t="s">
        <v>6659</v>
      </c>
      <c r="D2552" s="5">
        <v>6500</v>
      </c>
      <c r="E2552" s="7">
        <v>6555</v>
      </c>
      <c r="F2552" t="s">
        <v>8217</v>
      </c>
      <c r="G2552" t="s">
        <v>8222</v>
      </c>
      <c r="H2552" t="s">
        <v>8244</v>
      </c>
      <c r="I2552" s="9">
        <v>1444276740</v>
      </c>
      <c r="J2552" s="9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95"/>
        <v>100.85</v>
      </c>
      <c r="P2552" s="17">
        <f t="shared" si="196"/>
        <v>43.7</v>
      </c>
      <c r="Q2552" s="13" t="s">
        <v>8322</v>
      </c>
      <c r="R2552" t="s">
        <v>8351</v>
      </c>
      <c r="S2552" s="18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11" t="s">
        <v>2550</v>
      </c>
      <c r="C2553" s="3" t="s">
        <v>6660</v>
      </c>
      <c r="D2553" s="5">
        <v>3675</v>
      </c>
      <c r="E2553" s="7">
        <v>3775.5</v>
      </c>
      <c r="F2553" t="s">
        <v>8217</v>
      </c>
      <c r="G2553" t="s">
        <v>8222</v>
      </c>
      <c r="H2553" t="s">
        <v>8244</v>
      </c>
      <c r="I2553" s="9">
        <v>1332362880</v>
      </c>
      <c r="J2553" s="9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95"/>
        <v>102.73</v>
      </c>
      <c r="P2553" s="17">
        <f t="shared" si="196"/>
        <v>67.42</v>
      </c>
      <c r="Q2553" s="13" t="s">
        <v>8322</v>
      </c>
      <c r="R2553" t="s">
        <v>8351</v>
      </c>
      <c r="S2553" s="18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11" t="s">
        <v>2551</v>
      </c>
      <c r="C2554" s="3" t="s">
        <v>6661</v>
      </c>
      <c r="D2554" s="5">
        <v>3000</v>
      </c>
      <c r="E2554" s="7">
        <v>3195</v>
      </c>
      <c r="F2554" t="s">
        <v>8217</v>
      </c>
      <c r="G2554" t="s">
        <v>8222</v>
      </c>
      <c r="H2554" t="s">
        <v>8244</v>
      </c>
      <c r="I2554" s="9">
        <v>1488741981</v>
      </c>
      <c r="J2554" s="9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95"/>
        <v>106.5</v>
      </c>
      <c r="P2554" s="17">
        <f t="shared" si="196"/>
        <v>177.5</v>
      </c>
      <c r="Q2554" s="13" t="s">
        <v>8322</v>
      </c>
      <c r="R2554" t="s">
        <v>8351</v>
      </c>
      <c r="S2554" s="18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11" t="s">
        <v>2552</v>
      </c>
      <c r="C2555" s="3" t="s">
        <v>6662</v>
      </c>
      <c r="D2555" s="5">
        <v>1500</v>
      </c>
      <c r="E2555" s="7">
        <v>2333</v>
      </c>
      <c r="F2555" t="s">
        <v>8217</v>
      </c>
      <c r="G2555" t="s">
        <v>8222</v>
      </c>
      <c r="H2555" t="s">
        <v>8244</v>
      </c>
      <c r="I2555" s="9">
        <v>1348202807</v>
      </c>
      <c r="J2555" s="9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95"/>
        <v>155.53</v>
      </c>
      <c r="P2555" s="17">
        <f t="shared" si="196"/>
        <v>38.880000000000003</v>
      </c>
      <c r="Q2555" s="13" t="s">
        <v>8322</v>
      </c>
      <c r="R2555" t="s">
        <v>8351</v>
      </c>
      <c r="S2555" s="18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11" t="s">
        <v>2553</v>
      </c>
      <c r="C2556" s="3" t="s">
        <v>6663</v>
      </c>
      <c r="D2556" s="5">
        <v>3000</v>
      </c>
      <c r="E2556" s="7">
        <v>3684</v>
      </c>
      <c r="F2556" t="s">
        <v>8217</v>
      </c>
      <c r="G2556" t="s">
        <v>8222</v>
      </c>
      <c r="H2556" t="s">
        <v>8244</v>
      </c>
      <c r="I2556" s="9">
        <v>1433131140</v>
      </c>
      <c r="J2556" s="9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95"/>
        <v>122.8</v>
      </c>
      <c r="P2556" s="17">
        <f t="shared" si="196"/>
        <v>54.99</v>
      </c>
      <c r="Q2556" s="13" t="s">
        <v>8322</v>
      </c>
      <c r="R2556" t="s">
        <v>8351</v>
      </c>
      <c r="S2556" s="18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11" t="s">
        <v>2554</v>
      </c>
      <c r="C2557" s="3" t="s">
        <v>6664</v>
      </c>
      <c r="D2557" s="5">
        <v>2000</v>
      </c>
      <c r="E2557" s="7">
        <v>2147</v>
      </c>
      <c r="F2557" t="s">
        <v>8217</v>
      </c>
      <c r="G2557" t="s">
        <v>8222</v>
      </c>
      <c r="H2557" t="s">
        <v>8244</v>
      </c>
      <c r="I2557" s="9">
        <v>1338219793</v>
      </c>
      <c r="J2557" s="9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95"/>
        <v>107.35</v>
      </c>
      <c r="P2557" s="17">
        <f t="shared" si="196"/>
        <v>61.34</v>
      </c>
      <c r="Q2557" s="13" t="s">
        <v>8322</v>
      </c>
      <c r="R2557" t="s">
        <v>8351</v>
      </c>
      <c r="S2557" s="18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11" t="s">
        <v>2555</v>
      </c>
      <c r="C2558" s="3" t="s">
        <v>6665</v>
      </c>
      <c r="D2558" s="5">
        <v>745</v>
      </c>
      <c r="E2558" s="7">
        <v>786</v>
      </c>
      <c r="F2558" t="s">
        <v>8217</v>
      </c>
      <c r="G2558" t="s">
        <v>8222</v>
      </c>
      <c r="H2558" t="s">
        <v>8244</v>
      </c>
      <c r="I2558" s="9">
        <v>1356392857</v>
      </c>
      <c r="J2558" s="9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95"/>
        <v>105.5</v>
      </c>
      <c r="P2558" s="17">
        <f t="shared" si="196"/>
        <v>23.12</v>
      </c>
      <c r="Q2558" s="13" t="s">
        <v>8322</v>
      </c>
      <c r="R2558" t="s">
        <v>8351</v>
      </c>
      <c r="S2558" s="18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11" t="s">
        <v>2556</v>
      </c>
      <c r="C2559" s="3" t="s">
        <v>6666</v>
      </c>
      <c r="D2559" s="5">
        <v>900</v>
      </c>
      <c r="E2559" s="7">
        <v>1066</v>
      </c>
      <c r="F2559" t="s">
        <v>8217</v>
      </c>
      <c r="G2559" t="s">
        <v>8223</v>
      </c>
      <c r="H2559" t="s">
        <v>8245</v>
      </c>
      <c r="I2559" s="9">
        <v>1400176386</v>
      </c>
      <c r="J2559" s="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95"/>
        <v>118.44</v>
      </c>
      <c r="P2559" s="17">
        <f t="shared" si="196"/>
        <v>29.61</v>
      </c>
      <c r="Q2559" s="13" t="s">
        <v>8322</v>
      </c>
      <c r="R2559" t="s">
        <v>8351</v>
      </c>
      <c r="S2559" s="18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11" t="s">
        <v>2557</v>
      </c>
      <c r="C2560" s="3" t="s">
        <v>6667</v>
      </c>
      <c r="D2560" s="5">
        <v>1250</v>
      </c>
      <c r="E2560" s="7">
        <v>1361</v>
      </c>
      <c r="F2560" t="s">
        <v>8217</v>
      </c>
      <c r="G2560" t="s">
        <v>8224</v>
      </c>
      <c r="H2560" t="s">
        <v>8246</v>
      </c>
      <c r="I2560" s="9">
        <v>1430488740</v>
      </c>
      <c r="J2560" s="9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95"/>
        <v>108.88</v>
      </c>
      <c r="P2560" s="17">
        <f t="shared" si="196"/>
        <v>75.61</v>
      </c>
      <c r="Q2560" s="13" t="s">
        <v>8322</v>
      </c>
      <c r="R2560" t="s">
        <v>8351</v>
      </c>
      <c r="S2560" s="18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11" t="s">
        <v>2558</v>
      </c>
      <c r="C2561" s="3" t="s">
        <v>6668</v>
      </c>
      <c r="D2561" s="5">
        <v>800</v>
      </c>
      <c r="E2561" s="7">
        <v>890</v>
      </c>
      <c r="F2561" t="s">
        <v>8217</v>
      </c>
      <c r="G2561" t="s">
        <v>8222</v>
      </c>
      <c r="H2561" t="s">
        <v>8244</v>
      </c>
      <c r="I2561" s="9">
        <v>1321385820</v>
      </c>
      <c r="J2561" s="9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95"/>
        <v>111.25</v>
      </c>
      <c r="P2561" s="17">
        <f t="shared" si="196"/>
        <v>35.6</v>
      </c>
      <c r="Q2561" s="13" t="s">
        <v>8322</v>
      </c>
      <c r="R2561" t="s">
        <v>8351</v>
      </c>
      <c r="S2561" s="18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11" t="s">
        <v>2559</v>
      </c>
      <c r="C2562" s="3" t="s">
        <v>6669</v>
      </c>
      <c r="D2562" s="5">
        <v>3000</v>
      </c>
      <c r="E2562" s="7">
        <v>3003</v>
      </c>
      <c r="F2562" t="s">
        <v>8217</v>
      </c>
      <c r="G2562" t="s">
        <v>8223</v>
      </c>
      <c r="H2562" t="s">
        <v>8245</v>
      </c>
      <c r="I2562" s="9">
        <v>1425682174</v>
      </c>
      <c r="J2562" s="9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si="195"/>
        <v>100.1</v>
      </c>
      <c r="P2562" s="17">
        <f t="shared" si="196"/>
        <v>143</v>
      </c>
      <c r="Q2562" s="13" t="s">
        <v>8322</v>
      </c>
      <c r="R2562" t="s">
        <v>8351</v>
      </c>
      <c r="S2562" s="18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11" t="s">
        <v>2560</v>
      </c>
      <c r="C2563" s="3" t="s">
        <v>6670</v>
      </c>
      <c r="D2563" s="5">
        <v>100000</v>
      </c>
      <c r="E2563" s="7">
        <v>0</v>
      </c>
      <c r="F2563" t="s">
        <v>8218</v>
      </c>
      <c r="G2563" t="s">
        <v>8227</v>
      </c>
      <c r="H2563" t="s">
        <v>8249</v>
      </c>
      <c r="I2563" s="9">
        <v>1444740089</v>
      </c>
      <c r="J2563" s="9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ref="O2563:O2626" si="200">IFERROR(ROUND(E2563/D2563*100,2),0)</f>
        <v>0</v>
      </c>
      <c r="P2563" s="17" t="str">
        <f t="shared" ref="P2563:P2626" si="201">IFERROR(ROUND(E2563/L2563,2),"N/A")</f>
        <v>N/A</v>
      </c>
      <c r="Q2563" s="13" t="s">
        <v>8333</v>
      </c>
      <c r="R2563" t="s">
        <v>8334</v>
      </c>
      <c r="S2563" s="18">
        <f t="shared" ref="S2563:S2626" si="202">(((J2563/60)/60)/24)+DATE(1970,1,1)</f>
        <v>42260.528807870374</v>
      </c>
      <c r="T2563" s="1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11" t="s">
        <v>2561</v>
      </c>
      <c r="C2564" s="3" t="s">
        <v>6671</v>
      </c>
      <c r="D2564" s="5">
        <v>10000</v>
      </c>
      <c r="E2564" s="7">
        <v>75</v>
      </c>
      <c r="F2564" t="s">
        <v>8218</v>
      </c>
      <c r="G2564" t="s">
        <v>8234</v>
      </c>
      <c r="H2564" t="s">
        <v>8247</v>
      </c>
      <c r="I2564" s="9">
        <v>1476189339</v>
      </c>
      <c r="J2564" s="9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200"/>
        <v>0.75</v>
      </c>
      <c r="P2564" s="17">
        <f t="shared" si="201"/>
        <v>25</v>
      </c>
      <c r="Q2564" s="13" t="s">
        <v>8333</v>
      </c>
      <c r="R2564" t="s">
        <v>8334</v>
      </c>
      <c r="S2564" s="18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11" t="s">
        <v>2562</v>
      </c>
      <c r="C2565" s="3" t="s">
        <v>6672</v>
      </c>
      <c r="D2565" s="5">
        <v>20000</v>
      </c>
      <c r="E2565" s="7">
        <v>0</v>
      </c>
      <c r="F2565" t="s">
        <v>8218</v>
      </c>
      <c r="G2565" t="s">
        <v>8222</v>
      </c>
      <c r="H2565" t="s">
        <v>8244</v>
      </c>
      <c r="I2565" s="9">
        <v>1438226451</v>
      </c>
      <c r="J2565" s="9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200"/>
        <v>0</v>
      </c>
      <c r="P2565" s="17" t="str">
        <f t="shared" si="201"/>
        <v>N/A</v>
      </c>
      <c r="Q2565" s="13" t="s">
        <v>8333</v>
      </c>
      <c r="R2565" t="s">
        <v>8334</v>
      </c>
      <c r="S2565" s="18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11" t="s">
        <v>2563</v>
      </c>
      <c r="C2566" s="3" t="s">
        <v>6673</v>
      </c>
      <c r="D2566" s="5">
        <v>40000</v>
      </c>
      <c r="E2566" s="7">
        <v>0</v>
      </c>
      <c r="F2566" t="s">
        <v>8218</v>
      </c>
      <c r="G2566" t="s">
        <v>8227</v>
      </c>
      <c r="H2566" t="s">
        <v>8249</v>
      </c>
      <c r="I2566" s="9">
        <v>1406854699</v>
      </c>
      <c r="J2566" s="9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200"/>
        <v>0</v>
      </c>
      <c r="P2566" s="17" t="str">
        <f t="shared" si="201"/>
        <v>N/A</v>
      </c>
      <c r="Q2566" s="13" t="s">
        <v>8333</v>
      </c>
      <c r="R2566" t="s">
        <v>8334</v>
      </c>
      <c r="S2566" s="18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11" t="s">
        <v>2564</v>
      </c>
      <c r="C2567" s="3" t="s">
        <v>6674</v>
      </c>
      <c r="D2567" s="5">
        <v>10000</v>
      </c>
      <c r="E2567" s="7">
        <v>100</v>
      </c>
      <c r="F2567" t="s">
        <v>8218</v>
      </c>
      <c r="G2567" t="s">
        <v>8222</v>
      </c>
      <c r="H2567" t="s">
        <v>8244</v>
      </c>
      <c r="I2567" s="9">
        <v>1462827000</v>
      </c>
      <c r="J2567" s="9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200"/>
        <v>1</v>
      </c>
      <c r="P2567" s="17">
        <f t="shared" si="201"/>
        <v>100</v>
      </c>
      <c r="Q2567" s="13" t="s">
        <v>8333</v>
      </c>
      <c r="R2567" t="s">
        <v>8334</v>
      </c>
      <c r="S2567" s="18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11" t="s">
        <v>2565</v>
      </c>
      <c r="C2568" s="3" t="s">
        <v>6675</v>
      </c>
      <c r="D2568" s="5">
        <v>35000</v>
      </c>
      <c r="E2568" s="7">
        <v>0</v>
      </c>
      <c r="F2568" t="s">
        <v>8218</v>
      </c>
      <c r="G2568" t="s">
        <v>8222</v>
      </c>
      <c r="H2568" t="s">
        <v>8244</v>
      </c>
      <c r="I2568" s="9">
        <v>1408663948</v>
      </c>
      <c r="J2568" s="9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200"/>
        <v>0</v>
      </c>
      <c r="P2568" s="17" t="str">
        <f t="shared" si="201"/>
        <v>N/A</v>
      </c>
      <c r="Q2568" s="13" t="s">
        <v>8333</v>
      </c>
      <c r="R2568" t="s">
        <v>8334</v>
      </c>
      <c r="S2568" s="18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11" t="s">
        <v>2566</v>
      </c>
      <c r="C2569" s="3" t="s">
        <v>6676</v>
      </c>
      <c r="D2569" s="5">
        <v>45000</v>
      </c>
      <c r="E2569" s="7">
        <v>120</v>
      </c>
      <c r="F2569" t="s">
        <v>8218</v>
      </c>
      <c r="G2569" t="s">
        <v>8222</v>
      </c>
      <c r="H2569" t="s">
        <v>8244</v>
      </c>
      <c r="I2569" s="9">
        <v>1429823138</v>
      </c>
      <c r="J2569" s="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200"/>
        <v>0.27</v>
      </c>
      <c r="P2569" s="17">
        <f t="shared" si="201"/>
        <v>60</v>
      </c>
      <c r="Q2569" s="13" t="s">
        <v>8333</v>
      </c>
      <c r="R2569" t="s">
        <v>8334</v>
      </c>
      <c r="S2569" s="18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11" t="s">
        <v>2567</v>
      </c>
      <c r="C2570" s="3" t="s">
        <v>6677</v>
      </c>
      <c r="D2570" s="5">
        <v>10000</v>
      </c>
      <c r="E2570" s="7">
        <v>50</v>
      </c>
      <c r="F2570" t="s">
        <v>8218</v>
      </c>
      <c r="G2570" t="s">
        <v>8223</v>
      </c>
      <c r="H2570" t="s">
        <v>8245</v>
      </c>
      <c r="I2570" s="9">
        <v>1472745594</v>
      </c>
      <c r="J2570" s="9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200"/>
        <v>0.5</v>
      </c>
      <c r="P2570" s="17">
        <f t="shared" si="201"/>
        <v>50</v>
      </c>
      <c r="Q2570" s="13" t="s">
        <v>8333</v>
      </c>
      <c r="R2570" t="s">
        <v>8334</v>
      </c>
      <c r="S2570" s="18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11" t="s">
        <v>2568</v>
      </c>
      <c r="C2571" s="3" t="s">
        <v>6678</v>
      </c>
      <c r="D2571" s="5">
        <v>6500</v>
      </c>
      <c r="E2571" s="7">
        <v>145</v>
      </c>
      <c r="F2571" t="s">
        <v>8218</v>
      </c>
      <c r="G2571" t="s">
        <v>8222</v>
      </c>
      <c r="H2571" t="s">
        <v>8244</v>
      </c>
      <c r="I2571" s="9">
        <v>1442457112</v>
      </c>
      <c r="J2571" s="9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200"/>
        <v>2.23</v>
      </c>
      <c r="P2571" s="17">
        <f t="shared" si="201"/>
        <v>72.5</v>
      </c>
      <c r="Q2571" s="13" t="s">
        <v>8333</v>
      </c>
      <c r="R2571" t="s">
        <v>8334</v>
      </c>
      <c r="S2571" s="18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11" t="s">
        <v>2569</v>
      </c>
      <c r="C2572" s="3" t="s">
        <v>6679</v>
      </c>
      <c r="D2572" s="5">
        <v>7000</v>
      </c>
      <c r="E2572" s="7">
        <v>59</v>
      </c>
      <c r="F2572" t="s">
        <v>8218</v>
      </c>
      <c r="G2572" t="s">
        <v>8222</v>
      </c>
      <c r="H2572" t="s">
        <v>8244</v>
      </c>
      <c r="I2572" s="9">
        <v>1486590035</v>
      </c>
      <c r="J2572" s="9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200"/>
        <v>0.84</v>
      </c>
      <c r="P2572" s="17">
        <f t="shared" si="201"/>
        <v>29.5</v>
      </c>
      <c r="Q2572" s="13" t="s">
        <v>8333</v>
      </c>
      <c r="R2572" t="s">
        <v>8334</v>
      </c>
      <c r="S2572" s="18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11" t="s">
        <v>2570</v>
      </c>
      <c r="C2573" s="3" t="s">
        <v>6680</v>
      </c>
      <c r="D2573" s="5">
        <v>100000</v>
      </c>
      <c r="E2573" s="7">
        <v>250</v>
      </c>
      <c r="F2573" t="s">
        <v>8218</v>
      </c>
      <c r="G2573" t="s">
        <v>8224</v>
      </c>
      <c r="H2573" t="s">
        <v>8246</v>
      </c>
      <c r="I2573" s="9">
        <v>1463645521</v>
      </c>
      <c r="J2573" s="9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200"/>
        <v>0.25</v>
      </c>
      <c r="P2573" s="17">
        <f t="shared" si="201"/>
        <v>62.5</v>
      </c>
      <c r="Q2573" s="13" t="s">
        <v>8333</v>
      </c>
      <c r="R2573" t="s">
        <v>8334</v>
      </c>
      <c r="S2573" s="18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11" t="s">
        <v>2571</v>
      </c>
      <c r="C2574" s="3" t="s">
        <v>6681</v>
      </c>
      <c r="D2574" s="5">
        <v>30000</v>
      </c>
      <c r="E2574" s="7">
        <v>0</v>
      </c>
      <c r="F2574" t="s">
        <v>8218</v>
      </c>
      <c r="G2574" t="s">
        <v>8222</v>
      </c>
      <c r="H2574" t="s">
        <v>8244</v>
      </c>
      <c r="I2574" s="9">
        <v>1428893517</v>
      </c>
      <c r="J2574" s="9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200"/>
        <v>0</v>
      </c>
      <c r="P2574" s="17" t="str">
        <f t="shared" si="201"/>
        <v>N/A</v>
      </c>
      <c r="Q2574" s="13" t="s">
        <v>8333</v>
      </c>
      <c r="R2574" t="s">
        <v>8334</v>
      </c>
      <c r="S2574" s="18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11" t="s">
        <v>2572</v>
      </c>
      <c r="C2575" s="3" t="s">
        <v>6682</v>
      </c>
      <c r="D2575" s="5">
        <v>8000</v>
      </c>
      <c r="E2575" s="7">
        <v>0</v>
      </c>
      <c r="F2575" t="s">
        <v>8218</v>
      </c>
      <c r="G2575" t="s">
        <v>8222</v>
      </c>
      <c r="H2575" t="s">
        <v>8244</v>
      </c>
      <c r="I2575" s="9">
        <v>1408803149</v>
      </c>
      <c r="J2575" s="9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200"/>
        <v>0</v>
      </c>
      <c r="P2575" s="17" t="str">
        <f t="shared" si="201"/>
        <v>N/A</v>
      </c>
      <c r="Q2575" s="13" t="s">
        <v>8333</v>
      </c>
      <c r="R2575" t="s">
        <v>8334</v>
      </c>
      <c r="S2575" s="18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11" t="s">
        <v>2573</v>
      </c>
      <c r="C2576" s="3" t="s">
        <v>6683</v>
      </c>
      <c r="D2576" s="5">
        <v>10000</v>
      </c>
      <c r="E2576" s="7">
        <v>0</v>
      </c>
      <c r="F2576" t="s">
        <v>8218</v>
      </c>
      <c r="G2576" t="s">
        <v>8222</v>
      </c>
      <c r="H2576" t="s">
        <v>8244</v>
      </c>
      <c r="I2576" s="9">
        <v>1463600945</v>
      </c>
      <c r="J2576" s="9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200"/>
        <v>0</v>
      </c>
      <c r="P2576" s="17" t="str">
        <f t="shared" si="201"/>
        <v>N/A</v>
      </c>
      <c r="Q2576" s="13" t="s">
        <v>8333</v>
      </c>
      <c r="R2576" t="s">
        <v>8334</v>
      </c>
      <c r="S2576" s="18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11" t="s">
        <v>2574</v>
      </c>
      <c r="C2577" s="3" t="s">
        <v>6684</v>
      </c>
      <c r="D2577" s="5">
        <v>85000</v>
      </c>
      <c r="E2577" s="7">
        <v>0</v>
      </c>
      <c r="F2577" t="s">
        <v>8218</v>
      </c>
      <c r="G2577" t="s">
        <v>8222</v>
      </c>
      <c r="H2577" t="s">
        <v>8244</v>
      </c>
      <c r="I2577" s="9">
        <v>1421030194</v>
      </c>
      <c r="J2577" s="9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200"/>
        <v>0</v>
      </c>
      <c r="P2577" s="17" t="str">
        <f t="shared" si="201"/>
        <v>N/A</v>
      </c>
      <c r="Q2577" s="13" t="s">
        <v>8333</v>
      </c>
      <c r="R2577" t="s">
        <v>8334</v>
      </c>
      <c r="S2577" s="18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11" t="s">
        <v>2575</v>
      </c>
      <c r="C2578" s="3" t="s">
        <v>6685</v>
      </c>
      <c r="D2578" s="5">
        <v>10000</v>
      </c>
      <c r="E2578" s="7">
        <v>0</v>
      </c>
      <c r="F2578" t="s">
        <v>8218</v>
      </c>
      <c r="G2578" t="s">
        <v>8222</v>
      </c>
      <c r="H2578" t="s">
        <v>8244</v>
      </c>
      <c r="I2578" s="9">
        <v>1428707647</v>
      </c>
      <c r="J2578" s="9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200"/>
        <v>0</v>
      </c>
      <c r="P2578" s="17" t="str">
        <f t="shared" si="201"/>
        <v>N/A</v>
      </c>
      <c r="Q2578" s="13" t="s">
        <v>8333</v>
      </c>
      <c r="R2578" t="s">
        <v>8334</v>
      </c>
      <c r="S2578" s="18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11" t="s">
        <v>2576</v>
      </c>
      <c r="C2579" s="3" t="s">
        <v>6686</v>
      </c>
      <c r="D2579" s="5">
        <v>15000</v>
      </c>
      <c r="E2579" s="7">
        <v>0</v>
      </c>
      <c r="F2579" t="s">
        <v>8218</v>
      </c>
      <c r="G2579" t="s">
        <v>8222</v>
      </c>
      <c r="H2579" t="s">
        <v>8244</v>
      </c>
      <c r="I2579" s="9">
        <v>1407181297</v>
      </c>
      <c r="J2579" s="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200"/>
        <v>0</v>
      </c>
      <c r="P2579" s="17" t="str">
        <f t="shared" si="201"/>
        <v>N/A</v>
      </c>
      <c r="Q2579" s="13" t="s">
        <v>8333</v>
      </c>
      <c r="R2579" t="s">
        <v>8334</v>
      </c>
      <c r="S2579" s="18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11" t="s">
        <v>2577</v>
      </c>
      <c r="C2580" s="3" t="s">
        <v>6687</v>
      </c>
      <c r="D2580" s="5">
        <v>6000</v>
      </c>
      <c r="E2580" s="7">
        <v>0</v>
      </c>
      <c r="F2580" t="s">
        <v>8218</v>
      </c>
      <c r="G2580" t="s">
        <v>8222</v>
      </c>
      <c r="H2580" t="s">
        <v>8244</v>
      </c>
      <c r="I2580" s="9">
        <v>1444410000</v>
      </c>
      <c r="J2580" s="9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200"/>
        <v>0</v>
      </c>
      <c r="P2580" s="17" t="str">
        <f t="shared" si="201"/>
        <v>N/A</v>
      </c>
      <c r="Q2580" s="13" t="s">
        <v>8333</v>
      </c>
      <c r="R2580" t="s">
        <v>8334</v>
      </c>
      <c r="S2580" s="18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11" t="s">
        <v>2578</v>
      </c>
      <c r="C2581" s="3" t="s">
        <v>6688</v>
      </c>
      <c r="D2581" s="5">
        <v>200000</v>
      </c>
      <c r="E2581" s="7">
        <v>277</v>
      </c>
      <c r="F2581" t="s">
        <v>8218</v>
      </c>
      <c r="G2581" t="s">
        <v>8222</v>
      </c>
      <c r="H2581" t="s">
        <v>8244</v>
      </c>
      <c r="I2581" s="9">
        <v>1410810903</v>
      </c>
      <c r="J2581" s="9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200"/>
        <v>0.14000000000000001</v>
      </c>
      <c r="P2581" s="17">
        <f t="shared" si="201"/>
        <v>23.08</v>
      </c>
      <c r="Q2581" s="13" t="s">
        <v>8333</v>
      </c>
      <c r="R2581" t="s">
        <v>8334</v>
      </c>
      <c r="S2581" s="18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11" t="s">
        <v>2579</v>
      </c>
      <c r="C2582" s="3" t="s">
        <v>6689</v>
      </c>
      <c r="D2582" s="5">
        <v>8500</v>
      </c>
      <c r="E2582" s="7">
        <v>51</v>
      </c>
      <c r="F2582" t="s">
        <v>8218</v>
      </c>
      <c r="G2582" t="s">
        <v>8222</v>
      </c>
      <c r="H2582" t="s">
        <v>8244</v>
      </c>
      <c r="I2582" s="9">
        <v>1431745200</v>
      </c>
      <c r="J2582" s="9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200"/>
        <v>0.6</v>
      </c>
      <c r="P2582" s="17">
        <f t="shared" si="201"/>
        <v>25.5</v>
      </c>
      <c r="Q2582" s="13" t="s">
        <v>8333</v>
      </c>
      <c r="R2582" t="s">
        <v>8334</v>
      </c>
      <c r="S2582" s="18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11" t="s">
        <v>2580</v>
      </c>
      <c r="C2583" s="3" t="s">
        <v>6690</v>
      </c>
      <c r="D2583" s="5">
        <v>5000</v>
      </c>
      <c r="E2583" s="7">
        <v>530</v>
      </c>
      <c r="F2583" t="s">
        <v>8219</v>
      </c>
      <c r="G2583" t="s">
        <v>8222</v>
      </c>
      <c r="H2583" t="s">
        <v>8244</v>
      </c>
      <c r="I2583" s="9">
        <v>1447689898</v>
      </c>
      <c r="J2583" s="9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200"/>
        <v>10.6</v>
      </c>
      <c r="P2583" s="17">
        <f t="shared" si="201"/>
        <v>48.18</v>
      </c>
      <c r="Q2583" s="13" t="s">
        <v>8333</v>
      </c>
      <c r="R2583" t="s">
        <v>8334</v>
      </c>
      <c r="S2583" s="18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11" t="s">
        <v>2581</v>
      </c>
      <c r="C2584" s="3" t="s">
        <v>6691</v>
      </c>
      <c r="D2584" s="5">
        <v>90000</v>
      </c>
      <c r="E2584" s="7">
        <v>1</v>
      </c>
      <c r="F2584" t="s">
        <v>8219</v>
      </c>
      <c r="G2584" t="s">
        <v>8222</v>
      </c>
      <c r="H2584" t="s">
        <v>8244</v>
      </c>
      <c r="I2584" s="9">
        <v>1477784634</v>
      </c>
      <c r="J2584" s="9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200"/>
        <v>0</v>
      </c>
      <c r="P2584" s="17">
        <f t="shared" si="201"/>
        <v>1</v>
      </c>
      <c r="Q2584" s="13" t="s">
        <v>8333</v>
      </c>
      <c r="R2584" t="s">
        <v>8334</v>
      </c>
      <c r="S2584" s="18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11" t="s">
        <v>2582</v>
      </c>
      <c r="C2585" s="3" t="s">
        <v>6692</v>
      </c>
      <c r="D2585" s="5">
        <v>1000</v>
      </c>
      <c r="E2585" s="7">
        <v>5</v>
      </c>
      <c r="F2585" t="s">
        <v>8219</v>
      </c>
      <c r="G2585" t="s">
        <v>8222</v>
      </c>
      <c r="H2585" t="s">
        <v>8244</v>
      </c>
      <c r="I2585" s="9">
        <v>1426526880</v>
      </c>
      <c r="J2585" s="9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200"/>
        <v>0.5</v>
      </c>
      <c r="P2585" s="17">
        <f t="shared" si="201"/>
        <v>1</v>
      </c>
      <c r="Q2585" s="13" t="s">
        <v>8333</v>
      </c>
      <c r="R2585" t="s">
        <v>8334</v>
      </c>
      <c r="S2585" s="18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11" t="s">
        <v>2583</v>
      </c>
      <c r="C2586" s="3" t="s">
        <v>6693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 s="9">
        <v>1434341369</v>
      </c>
      <c r="J2586" s="9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200"/>
        <v>0</v>
      </c>
      <c r="P2586" s="17" t="str">
        <f t="shared" si="201"/>
        <v>N/A</v>
      </c>
      <c r="Q2586" s="13" t="s">
        <v>8333</v>
      </c>
      <c r="R2586" t="s">
        <v>8334</v>
      </c>
      <c r="S2586" s="18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11" t="s">
        <v>2584</v>
      </c>
      <c r="C2587" s="3" t="s">
        <v>6694</v>
      </c>
      <c r="D2587" s="5">
        <v>30000</v>
      </c>
      <c r="E2587" s="7">
        <v>50</v>
      </c>
      <c r="F2587" t="s">
        <v>8219</v>
      </c>
      <c r="G2587" t="s">
        <v>8222</v>
      </c>
      <c r="H2587" t="s">
        <v>8244</v>
      </c>
      <c r="I2587" s="9">
        <v>1404601632</v>
      </c>
      <c r="J2587" s="9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200"/>
        <v>0.17</v>
      </c>
      <c r="P2587" s="17">
        <f t="shared" si="201"/>
        <v>50</v>
      </c>
      <c r="Q2587" s="13" t="s">
        <v>8333</v>
      </c>
      <c r="R2587" t="s">
        <v>8334</v>
      </c>
      <c r="S2587" s="18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11" t="s">
        <v>2585</v>
      </c>
      <c r="C2588" s="3" t="s">
        <v>6695</v>
      </c>
      <c r="D2588" s="5">
        <v>3000</v>
      </c>
      <c r="E2588" s="7">
        <v>5</v>
      </c>
      <c r="F2588" t="s">
        <v>8219</v>
      </c>
      <c r="G2588" t="s">
        <v>8223</v>
      </c>
      <c r="H2588" t="s">
        <v>8245</v>
      </c>
      <c r="I2588" s="9">
        <v>1451030136</v>
      </c>
      <c r="J2588" s="9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200"/>
        <v>0.17</v>
      </c>
      <c r="P2588" s="17">
        <f t="shared" si="201"/>
        <v>5</v>
      </c>
      <c r="Q2588" s="13" t="s">
        <v>8333</v>
      </c>
      <c r="R2588" t="s">
        <v>8334</v>
      </c>
      <c r="S2588" s="18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11" t="s">
        <v>2586</v>
      </c>
      <c r="C2589" s="3" t="s">
        <v>6696</v>
      </c>
      <c r="D2589" s="5">
        <v>50000</v>
      </c>
      <c r="E2589" s="7">
        <v>1217</v>
      </c>
      <c r="F2589" t="s">
        <v>8219</v>
      </c>
      <c r="G2589" t="s">
        <v>8222</v>
      </c>
      <c r="H2589" t="s">
        <v>8244</v>
      </c>
      <c r="I2589" s="9">
        <v>1451491953</v>
      </c>
      <c r="J2589" s="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200"/>
        <v>2.4300000000000002</v>
      </c>
      <c r="P2589" s="17">
        <f t="shared" si="201"/>
        <v>202.83</v>
      </c>
      <c r="Q2589" s="13" t="s">
        <v>8333</v>
      </c>
      <c r="R2589" t="s">
        <v>8334</v>
      </c>
      <c r="S2589" s="18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11" t="s">
        <v>2587</v>
      </c>
      <c r="C2590" s="3" t="s">
        <v>6697</v>
      </c>
      <c r="D2590" s="5">
        <v>6000</v>
      </c>
      <c r="E2590" s="7">
        <v>233</v>
      </c>
      <c r="F2590" t="s">
        <v>8219</v>
      </c>
      <c r="G2590" t="s">
        <v>8222</v>
      </c>
      <c r="H2590" t="s">
        <v>8244</v>
      </c>
      <c r="I2590" s="9">
        <v>1427807640</v>
      </c>
      <c r="J2590" s="9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200"/>
        <v>3.88</v>
      </c>
      <c r="P2590" s="17">
        <f t="shared" si="201"/>
        <v>29.13</v>
      </c>
      <c r="Q2590" s="13" t="s">
        <v>8333</v>
      </c>
      <c r="R2590" t="s">
        <v>8334</v>
      </c>
      <c r="S2590" s="18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11" t="s">
        <v>2588</v>
      </c>
      <c r="C2591" s="3" t="s">
        <v>6698</v>
      </c>
      <c r="D2591" s="5">
        <v>50000</v>
      </c>
      <c r="E2591" s="7">
        <v>5</v>
      </c>
      <c r="F2591" t="s">
        <v>8219</v>
      </c>
      <c r="G2591" t="s">
        <v>8230</v>
      </c>
      <c r="H2591" t="s">
        <v>8251</v>
      </c>
      <c r="I2591" s="9">
        <v>1458733927</v>
      </c>
      <c r="J2591" s="9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200"/>
        <v>0.01</v>
      </c>
      <c r="P2591" s="17">
        <f t="shared" si="201"/>
        <v>5</v>
      </c>
      <c r="Q2591" s="13" t="s">
        <v>8333</v>
      </c>
      <c r="R2591" t="s">
        <v>8334</v>
      </c>
      <c r="S2591" s="18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11" t="s">
        <v>2589</v>
      </c>
      <c r="C2592" s="3" t="s">
        <v>6699</v>
      </c>
      <c r="D2592" s="5">
        <v>3000</v>
      </c>
      <c r="E2592" s="7">
        <v>0</v>
      </c>
      <c r="F2592" t="s">
        <v>8219</v>
      </c>
      <c r="G2592" t="s">
        <v>8224</v>
      </c>
      <c r="H2592" t="s">
        <v>8246</v>
      </c>
      <c r="I2592" s="9">
        <v>1453817297</v>
      </c>
      <c r="J2592" s="9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200"/>
        <v>0</v>
      </c>
      <c r="P2592" s="17" t="str">
        <f t="shared" si="201"/>
        <v>N/A</v>
      </c>
      <c r="Q2592" s="13" t="s">
        <v>8333</v>
      </c>
      <c r="R2592" t="s">
        <v>8334</v>
      </c>
      <c r="S2592" s="18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11" t="s">
        <v>2590</v>
      </c>
      <c r="C2593" s="3" t="s">
        <v>6700</v>
      </c>
      <c r="D2593" s="5">
        <v>1500</v>
      </c>
      <c r="E2593" s="7">
        <v>26</v>
      </c>
      <c r="F2593" t="s">
        <v>8219</v>
      </c>
      <c r="G2593" t="s">
        <v>8222</v>
      </c>
      <c r="H2593" t="s">
        <v>8244</v>
      </c>
      <c r="I2593" s="9">
        <v>1457901924</v>
      </c>
      <c r="J2593" s="9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200"/>
        <v>1.73</v>
      </c>
      <c r="P2593" s="17">
        <f t="shared" si="201"/>
        <v>13</v>
      </c>
      <c r="Q2593" s="13" t="s">
        <v>8333</v>
      </c>
      <c r="R2593" t="s">
        <v>8334</v>
      </c>
      <c r="S2593" s="18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11" t="s">
        <v>2591</v>
      </c>
      <c r="C2594" s="3" t="s">
        <v>6701</v>
      </c>
      <c r="D2594" s="5">
        <v>30000</v>
      </c>
      <c r="E2594" s="7">
        <v>50</v>
      </c>
      <c r="F2594" t="s">
        <v>8219</v>
      </c>
      <c r="G2594" t="s">
        <v>8222</v>
      </c>
      <c r="H2594" t="s">
        <v>8244</v>
      </c>
      <c r="I2594" s="9">
        <v>1412536421</v>
      </c>
      <c r="J2594" s="9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200"/>
        <v>0.17</v>
      </c>
      <c r="P2594" s="17">
        <f t="shared" si="201"/>
        <v>50</v>
      </c>
      <c r="Q2594" s="13" t="s">
        <v>8333</v>
      </c>
      <c r="R2594" t="s">
        <v>8334</v>
      </c>
      <c r="S2594" s="18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11" t="s">
        <v>2592</v>
      </c>
      <c r="C2595" s="3" t="s">
        <v>6702</v>
      </c>
      <c r="D2595" s="5">
        <v>10000</v>
      </c>
      <c r="E2595" s="7">
        <v>0</v>
      </c>
      <c r="F2595" t="s">
        <v>8219</v>
      </c>
      <c r="G2595" t="s">
        <v>8222</v>
      </c>
      <c r="H2595" t="s">
        <v>8244</v>
      </c>
      <c r="I2595" s="9">
        <v>1429993026</v>
      </c>
      <c r="J2595" s="9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200"/>
        <v>0</v>
      </c>
      <c r="P2595" s="17" t="str">
        <f t="shared" si="201"/>
        <v>N/A</v>
      </c>
      <c r="Q2595" s="13" t="s">
        <v>8333</v>
      </c>
      <c r="R2595" t="s">
        <v>8334</v>
      </c>
      <c r="S2595" s="18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11" t="s">
        <v>2593</v>
      </c>
      <c r="C2596" s="3" t="s">
        <v>6703</v>
      </c>
      <c r="D2596" s="5">
        <v>80000</v>
      </c>
      <c r="E2596" s="7">
        <v>1</v>
      </c>
      <c r="F2596" t="s">
        <v>8219</v>
      </c>
      <c r="G2596" t="s">
        <v>8222</v>
      </c>
      <c r="H2596" t="s">
        <v>8244</v>
      </c>
      <c r="I2596" s="9">
        <v>1407453228</v>
      </c>
      <c r="J2596" s="9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200"/>
        <v>0</v>
      </c>
      <c r="P2596" s="17">
        <f t="shared" si="201"/>
        <v>1</v>
      </c>
      <c r="Q2596" s="13" t="s">
        <v>8333</v>
      </c>
      <c r="R2596" t="s">
        <v>8334</v>
      </c>
      <c r="S2596" s="18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11" t="s">
        <v>2594</v>
      </c>
      <c r="C2597" s="3" t="s">
        <v>6704</v>
      </c>
      <c r="D2597" s="5">
        <v>15000</v>
      </c>
      <c r="E2597" s="7">
        <v>1825</v>
      </c>
      <c r="F2597" t="s">
        <v>8219</v>
      </c>
      <c r="G2597" t="s">
        <v>8222</v>
      </c>
      <c r="H2597" t="s">
        <v>8244</v>
      </c>
      <c r="I2597" s="9">
        <v>1487915500</v>
      </c>
      <c r="J2597" s="9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200"/>
        <v>12.17</v>
      </c>
      <c r="P2597" s="17">
        <f t="shared" si="201"/>
        <v>96.05</v>
      </c>
      <c r="Q2597" s="13" t="s">
        <v>8333</v>
      </c>
      <c r="R2597" t="s">
        <v>8334</v>
      </c>
      <c r="S2597" s="18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11" t="s">
        <v>2595</v>
      </c>
      <c r="C2598" s="3" t="s">
        <v>6705</v>
      </c>
      <c r="D2598" s="5">
        <v>35000</v>
      </c>
      <c r="E2598" s="7">
        <v>8256</v>
      </c>
      <c r="F2598" t="s">
        <v>8219</v>
      </c>
      <c r="G2598" t="s">
        <v>8227</v>
      </c>
      <c r="H2598" t="s">
        <v>8249</v>
      </c>
      <c r="I2598" s="9">
        <v>1407427009</v>
      </c>
      <c r="J2598" s="9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200"/>
        <v>23.59</v>
      </c>
      <c r="P2598" s="17">
        <f t="shared" si="201"/>
        <v>305.77999999999997</v>
      </c>
      <c r="Q2598" s="13" t="s">
        <v>8333</v>
      </c>
      <c r="R2598" t="s">
        <v>8334</v>
      </c>
      <c r="S2598" s="18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11" t="s">
        <v>2596</v>
      </c>
      <c r="C2599" s="3" t="s">
        <v>6706</v>
      </c>
      <c r="D2599" s="5">
        <v>1500</v>
      </c>
      <c r="E2599" s="7">
        <v>85</v>
      </c>
      <c r="F2599" t="s">
        <v>8219</v>
      </c>
      <c r="G2599" t="s">
        <v>8223</v>
      </c>
      <c r="H2599" t="s">
        <v>8245</v>
      </c>
      <c r="I2599" s="9">
        <v>1466323917</v>
      </c>
      <c r="J2599" s="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200"/>
        <v>5.67</v>
      </c>
      <c r="P2599" s="17">
        <f t="shared" si="201"/>
        <v>12.14</v>
      </c>
      <c r="Q2599" s="13" t="s">
        <v>8333</v>
      </c>
      <c r="R2599" t="s">
        <v>8334</v>
      </c>
      <c r="S2599" s="18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11" t="s">
        <v>2597</v>
      </c>
      <c r="C2600" s="3" t="s">
        <v>6707</v>
      </c>
      <c r="D2600" s="5">
        <v>3000</v>
      </c>
      <c r="E2600" s="7">
        <v>1170</v>
      </c>
      <c r="F2600" t="s">
        <v>8219</v>
      </c>
      <c r="G2600" t="s">
        <v>8222</v>
      </c>
      <c r="H2600" t="s">
        <v>8244</v>
      </c>
      <c r="I2600" s="9">
        <v>1443039001</v>
      </c>
      <c r="J2600" s="9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200"/>
        <v>39</v>
      </c>
      <c r="P2600" s="17">
        <f t="shared" si="201"/>
        <v>83.57</v>
      </c>
      <c r="Q2600" s="13" t="s">
        <v>8333</v>
      </c>
      <c r="R2600" t="s">
        <v>8334</v>
      </c>
      <c r="S2600" s="18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11" t="s">
        <v>2598</v>
      </c>
      <c r="C2601" s="3" t="s">
        <v>6708</v>
      </c>
      <c r="D2601" s="5">
        <v>9041</v>
      </c>
      <c r="E2601" s="7">
        <v>90</v>
      </c>
      <c r="F2601" t="s">
        <v>8219</v>
      </c>
      <c r="G2601" t="s">
        <v>8222</v>
      </c>
      <c r="H2601" t="s">
        <v>8244</v>
      </c>
      <c r="I2601" s="9">
        <v>1407089147</v>
      </c>
      <c r="J2601" s="9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200"/>
        <v>1</v>
      </c>
      <c r="P2601" s="17">
        <f t="shared" si="201"/>
        <v>18</v>
      </c>
      <c r="Q2601" s="13" t="s">
        <v>8333</v>
      </c>
      <c r="R2601" t="s">
        <v>8334</v>
      </c>
      <c r="S2601" s="18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11" t="s">
        <v>2599</v>
      </c>
      <c r="C2602" s="3" t="s">
        <v>6709</v>
      </c>
      <c r="D2602" s="5">
        <v>50000</v>
      </c>
      <c r="E2602" s="7">
        <v>3466</v>
      </c>
      <c r="F2602" t="s">
        <v>8219</v>
      </c>
      <c r="G2602" t="s">
        <v>8222</v>
      </c>
      <c r="H2602" t="s">
        <v>8244</v>
      </c>
      <c r="I2602" s="9">
        <v>1458938200</v>
      </c>
      <c r="J2602" s="9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200"/>
        <v>6.93</v>
      </c>
      <c r="P2602" s="17">
        <f t="shared" si="201"/>
        <v>115.53</v>
      </c>
      <c r="Q2602" s="13" t="s">
        <v>8333</v>
      </c>
      <c r="R2602" t="s">
        <v>8334</v>
      </c>
      <c r="S2602" s="18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11" t="s">
        <v>2600</v>
      </c>
      <c r="C2603" s="3" t="s">
        <v>6710</v>
      </c>
      <c r="D2603" s="5">
        <v>500</v>
      </c>
      <c r="E2603" s="7">
        <v>3307</v>
      </c>
      <c r="F2603" t="s">
        <v>8217</v>
      </c>
      <c r="G2603" t="s">
        <v>8222</v>
      </c>
      <c r="H2603" t="s">
        <v>8244</v>
      </c>
      <c r="I2603" s="9">
        <v>1347508740</v>
      </c>
      <c r="J2603" s="9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200"/>
        <v>661.4</v>
      </c>
      <c r="P2603" s="17">
        <f t="shared" si="201"/>
        <v>21.9</v>
      </c>
      <c r="Q2603" s="13" t="s">
        <v>8316</v>
      </c>
      <c r="R2603" t="s">
        <v>8352</v>
      </c>
      <c r="S2603" s="18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11" t="s">
        <v>2601</v>
      </c>
      <c r="C2604" s="3" t="s">
        <v>6711</v>
      </c>
      <c r="D2604" s="5">
        <v>12000</v>
      </c>
      <c r="E2604" s="7">
        <v>39131</v>
      </c>
      <c r="F2604" t="s">
        <v>8217</v>
      </c>
      <c r="G2604" t="s">
        <v>8222</v>
      </c>
      <c r="H2604" t="s">
        <v>8244</v>
      </c>
      <c r="I2604" s="9">
        <v>1415827200</v>
      </c>
      <c r="J2604" s="9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200"/>
        <v>326.08999999999997</v>
      </c>
      <c r="P2604" s="17">
        <f t="shared" si="201"/>
        <v>80.02</v>
      </c>
      <c r="Q2604" s="13" t="s">
        <v>8316</v>
      </c>
      <c r="R2604" t="s">
        <v>8352</v>
      </c>
      <c r="S2604" s="18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11" t="s">
        <v>2602</v>
      </c>
      <c r="C2605" s="3" t="s">
        <v>6712</v>
      </c>
      <c r="D2605" s="5">
        <v>1750</v>
      </c>
      <c r="E2605" s="7">
        <v>1776</v>
      </c>
      <c r="F2605" t="s">
        <v>8217</v>
      </c>
      <c r="G2605" t="s">
        <v>8222</v>
      </c>
      <c r="H2605" t="s">
        <v>8244</v>
      </c>
      <c r="I2605" s="9">
        <v>1387835654</v>
      </c>
      <c r="J2605" s="9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200"/>
        <v>101.49</v>
      </c>
      <c r="P2605" s="17">
        <f t="shared" si="201"/>
        <v>35.520000000000003</v>
      </c>
      <c r="Q2605" s="13" t="s">
        <v>8316</v>
      </c>
      <c r="R2605" t="s">
        <v>8352</v>
      </c>
      <c r="S2605" s="18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11" t="s">
        <v>2603</v>
      </c>
      <c r="C2606" s="3" t="s">
        <v>6713</v>
      </c>
      <c r="D2606" s="5">
        <v>20000</v>
      </c>
      <c r="E2606" s="7">
        <v>20843.599999999999</v>
      </c>
      <c r="F2606" t="s">
        <v>8217</v>
      </c>
      <c r="G2606" t="s">
        <v>8222</v>
      </c>
      <c r="H2606" t="s">
        <v>8244</v>
      </c>
      <c r="I2606" s="9">
        <v>1335662023</v>
      </c>
      <c r="J2606" s="9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200"/>
        <v>104.22</v>
      </c>
      <c r="P2606" s="17">
        <f t="shared" si="201"/>
        <v>64.930000000000007</v>
      </c>
      <c r="Q2606" s="13" t="s">
        <v>8316</v>
      </c>
      <c r="R2606" t="s">
        <v>8352</v>
      </c>
      <c r="S2606" s="18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11" t="s">
        <v>2604</v>
      </c>
      <c r="C2607" s="3" t="s">
        <v>6714</v>
      </c>
      <c r="D2607" s="5">
        <v>100000</v>
      </c>
      <c r="E2607" s="7">
        <v>107421.57</v>
      </c>
      <c r="F2607" t="s">
        <v>8217</v>
      </c>
      <c r="G2607" t="s">
        <v>8222</v>
      </c>
      <c r="H2607" t="s">
        <v>8244</v>
      </c>
      <c r="I2607" s="9">
        <v>1466168390</v>
      </c>
      <c r="J2607" s="9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200"/>
        <v>107.42</v>
      </c>
      <c r="P2607" s="17">
        <f t="shared" si="201"/>
        <v>60.97</v>
      </c>
      <c r="Q2607" s="13" t="s">
        <v>8316</v>
      </c>
      <c r="R2607" t="s">
        <v>8352</v>
      </c>
      <c r="S2607" s="18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11" t="s">
        <v>2605</v>
      </c>
      <c r="C2608" s="3" t="s">
        <v>6715</v>
      </c>
      <c r="D2608" s="5">
        <v>11000</v>
      </c>
      <c r="E2608" s="7">
        <v>12106</v>
      </c>
      <c r="F2608" t="s">
        <v>8217</v>
      </c>
      <c r="G2608" t="s">
        <v>8222</v>
      </c>
      <c r="H2608" t="s">
        <v>8244</v>
      </c>
      <c r="I2608" s="9">
        <v>1398791182</v>
      </c>
      <c r="J2608" s="9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200"/>
        <v>110.05</v>
      </c>
      <c r="P2608" s="17">
        <f t="shared" si="201"/>
        <v>31.44</v>
      </c>
      <c r="Q2608" s="13" t="s">
        <v>8316</v>
      </c>
      <c r="R2608" t="s">
        <v>8352</v>
      </c>
      <c r="S2608" s="18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11" t="s">
        <v>2606</v>
      </c>
      <c r="C2609" s="3" t="s">
        <v>6716</v>
      </c>
      <c r="D2609" s="5">
        <v>8000</v>
      </c>
      <c r="E2609" s="7">
        <v>32616</v>
      </c>
      <c r="F2609" t="s">
        <v>8217</v>
      </c>
      <c r="G2609" t="s">
        <v>8222</v>
      </c>
      <c r="H2609" t="s">
        <v>8244</v>
      </c>
      <c r="I2609" s="9">
        <v>1439344800</v>
      </c>
      <c r="J2609" s="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200"/>
        <v>407.7</v>
      </c>
      <c r="P2609" s="17">
        <f t="shared" si="201"/>
        <v>81.95</v>
      </c>
      <c r="Q2609" s="13" t="s">
        <v>8316</v>
      </c>
      <c r="R2609" t="s">
        <v>8352</v>
      </c>
      <c r="S2609" s="18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11" t="s">
        <v>2607</v>
      </c>
      <c r="C2610" s="3" t="s">
        <v>6717</v>
      </c>
      <c r="D2610" s="5">
        <v>8000</v>
      </c>
      <c r="E2610" s="7">
        <v>17914</v>
      </c>
      <c r="F2610" t="s">
        <v>8217</v>
      </c>
      <c r="G2610" t="s">
        <v>8222</v>
      </c>
      <c r="H2610" t="s">
        <v>8244</v>
      </c>
      <c r="I2610" s="9">
        <v>1489536000</v>
      </c>
      <c r="J2610" s="9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200"/>
        <v>223.93</v>
      </c>
      <c r="P2610" s="17">
        <f t="shared" si="201"/>
        <v>58.93</v>
      </c>
      <c r="Q2610" s="13" t="s">
        <v>8316</v>
      </c>
      <c r="R2610" t="s">
        <v>8352</v>
      </c>
      <c r="S2610" s="18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11" t="s">
        <v>2608</v>
      </c>
      <c r="C2611" s="3" t="s">
        <v>6718</v>
      </c>
      <c r="D2611" s="5">
        <v>35000</v>
      </c>
      <c r="E2611" s="7">
        <v>106330.39</v>
      </c>
      <c r="F2611" t="s">
        <v>8217</v>
      </c>
      <c r="G2611" t="s">
        <v>8222</v>
      </c>
      <c r="H2611" t="s">
        <v>8244</v>
      </c>
      <c r="I2611" s="9">
        <v>1342330951</v>
      </c>
      <c r="J2611" s="9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200"/>
        <v>303.8</v>
      </c>
      <c r="P2611" s="17">
        <f t="shared" si="201"/>
        <v>157.29</v>
      </c>
      <c r="Q2611" s="13" t="s">
        <v>8316</v>
      </c>
      <c r="R2611" t="s">
        <v>8352</v>
      </c>
      <c r="S2611" s="18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11" t="s">
        <v>2609</v>
      </c>
      <c r="C2612" s="3" t="s">
        <v>6719</v>
      </c>
      <c r="D2612" s="5">
        <v>22765</v>
      </c>
      <c r="E2612" s="7">
        <v>32172.66</v>
      </c>
      <c r="F2612" t="s">
        <v>8217</v>
      </c>
      <c r="G2612" t="s">
        <v>8222</v>
      </c>
      <c r="H2612" t="s">
        <v>8244</v>
      </c>
      <c r="I2612" s="9">
        <v>1471849140</v>
      </c>
      <c r="J2612" s="9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200"/>
        <v>141.33000000000001</v>
      </c>
      <c r="P2612" s="17">
        <f t="shared" si="201"/>
        <v>55.76</v>
      </c>
      <c r="Q2612" s="13" t="s">
        <v>8316</v>
      </c>
      <c r="R2612" t="s">
        <v>8352</v>
      </c>
      <c r="S2612" s="18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11" t="s">
        <v>2610</v>
      </c>
      <c r="C2613" s="3" t="s">
        <v>6720</v>
      </c>
      <c r="D2613" s="5">
        <v>11000</v>
      </c>
      <c r="E2613" s="7">
        <v>306970</v>
      </c>
      <c r="F2613" t="s">
        <v>8217</v>
      </c>
      <c r="G2613" t="s">
        <v>8234</v>
      </c>
      <c r="H2613" t="s">
        <v>8247</v>
      </c>
      <c r="I2613" s="9">
        <v>1483397940</v>
      </c>
      <c r="J2613" s="9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200"/>
        <v>2790.64</v>
      </c>
      <c r="P2613" s="17">
        <f t="shared" si="201"/>
        <v>83.8</v>
      </c>
      <c r="Q2613" s="13" t="s">
        <v>8316</v>
      </c>
      <c r="R2613" t="s">
        <v>8352</v>
      </c>
      <c r="S2613" s="18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11" t="s">
        <v>2611</v>
      </c>
      <c r="C2614" s="3" t="s">
        <v>6721</v>
      </c>
      <c r="D2614" s="5">
        <v>10000</v>
      </c>
      <c r="E2614" s="7">
        <v>17176.13</v>
      </c>
      <c r="F2614" t="s">
        <v>8217</v>
      </c>
      <c r="G2614" t="s">
        <v>8222</v>
      </c>
      <c r="H2614" t="s">
        <v>8244</v>
      </c>
      <c r="I2614" s="9">
        <v>1420773970</v>
      </c>
      <c r="J2614" s="9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200"/>
        <v>171.76</v>
      </c>
      <c r="P2614" s="17">
        <f t="shared" si="201"/>
        <v>58.42</v>
      </c>
      <c r="Q2614" s="13" t="s">
        <v>8316</v>
      </c>
      <c r="R2614" t="s">
        <v>8352</v>
      </c>
      <c r="S2614" s="18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11" t="s">
        <v>2612</v>
      </c>
      <c r="C2615" s="3" t="s">
        <v>6722</v>
      </c>
      <c r="D2615" s="5">
        <v>7500</v>
      </c>
      <c r="E2615" s="7">
        <v>7576</v>
      </c>
      <c r="F2615" t="s">
        <v>8217</v>
      </c>
      <c r="G2615" t="s">
        <v>8222</v>
      </c>
      <c r="H2615" t="s">
        <v>8244</v>
      </c>
      <c r="I2615" s="9">
        <v>1348256294</v>
      </c>
      <c r="J2615" s="9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200"/>
        <v>101.01</v>
      </c>
      <c r="P2615" s="17">
        <f t="shared" si="201"/>
        <v>270.57</v>
      </c>
      <c r="Q2615" s="13" t="s">
        <v>8316</v>
      </c>
      <c r="R2615" t="s">
        <v>8352</v>
      </c>
      <c r="S2615" s="18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11" t="s">
        <v>2613</v>
      </c>
      <c r="C2616" s="3" t="s">
        <v>6723</v>
      </c>
      <c r="D2616" s="5">
        <v>10500</v>
      </c>
      <c r="E2616" s="7">
        <v>10710</v>
      </c>
      <c r="F2616" t="s">
        <v>8217</v>
      </c>
      <c r="G2616" t="s">
        <v>8222</v>
      </c>
      <c r="H2616" t="s">
        <v>8244</v>
      </c>
      <c r="I2616" s="9">
        <v>1398834000</v>
      </c>
      <c r="J2616" s="9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200"/>
        <v>102</v>
      </c>
      <c r="P2616" s="17">
        <f t="shared" si="201"/>
        <v>107.1</v>
      </c>
      <c r="Q2616" s="13" t="s">
        <v>8316</v>
      </c>
      <c r="R2616" t="s">
        <v>8352</v>
      </c>
      <c r="S2616" s="18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11" t="s">
        <v>2614</v>
      </c>
      <c r="C2617" s="3" t="s">
        <v>6724</v>
      </c>
      <c r="D2617" s="5">
        <v>2001</v>
      </c>
      <c r="E2617" s="7">
        <v>3397</v>
      </c>
      <c r="F2617" t="s">
        <v>8217</v>
      </c>
      <c r="G2617" t="s">
        <v>8223</v>
      </c>
      <c r="H2617" t="s">
        <v>8245</v>
      </c>
      <c r="I2617" s="9">
        <v>1462017600</v>
      </c>
      <c r="J2617" s="9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200"/>
        <v>169.77</v>
      </c>
      <c r="P2617" s="17">
        <f t="shared" si="201"/>
        <v>47.18</v>
      </c>
      <c r="Q2617" s="13" t="s">
        <v>8316</v>
      </c>
      <c r="R2617" t="s">
        <v>8352</v>
      </c>
      <c r="S2617" s="18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11" t="s">
        <v>2615</v>
      </c>
      <c r="C2618" s="3" t="s">
        <v>6725</v>
      </c>
      <c r="D2618" s="5">
        <v>25000</v>
      </c>
      <c r="E2618" s="7">
        <v>28633.5</v>
      </c>
      <c r="F2618" t="s">
        <v>8217</v>
      </c>
      <c r="G2618" t="s">
        <v>8222</v>
      </c>
      <c r="H2618" t="s">
        <v>8244</v>
      </c>
      <c r="I2618" s="9">
        <v>1440546729</v>
      </c>
      <c r="J2618" s="9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200"/>
        <v>114.53</v>
      </c>
      <c r="P2618" s="17">
        <f t="shared" si="201"/>
        <v>120.31</v>
      </c>
      <c r="Q2618" s="13" t="s">
        <v>8316</v>
      </c>
      <c r="R2618" t="s">
        <v>8352</v>
      </c>
      <c r="S2618" s="18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11" t="s">
        <v>2616</v>
      </c>
      <c r="C2619" s="3" t="s">
        <v>6726</v>
      </c>
      <c r="D2619" s="5">
        <v>500</v>
      </c>
      <c r="E2619" s="7">
        <v>4388</v>
      </c>
      <c r="F2619" t="s">
        <v>8217</v>
      </c>
      <c r="G2619" t="s">
        <v>8222</v>
      </c>
      <c r="H2619" t="s">
        <v>8244</v>
      </c>
      <c r="I2619" s="9">
        <v>1413838751</v>
      </c>
      <c r="J2619" s="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200"/>
        <v>877.6</v>
      </c>
      <c r="P2619" s="17">
        <f t="shared" si="201"/>
        <v>27.6</v>
      </c>
      <c r="Q2619" s="13" t="s">
        <v>8316</v>
      </c>
      <c r="R2619" t="s">
        <v>8352</v>
      </c>
      <c r="S2619" s="18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11" t="s">
        <v>2617</v>
      </c>
      <c r="C2620" s="3" t="s">
        <v>6727</v>
      </c>
      <c r="D2620" s="5">
        <v>15000</v>
      </c>
      <c r="E2620" s="7">
        <v>15808</v>
      </c>
      <c r="F2620" t="s">
        <v>8217</v>
      </c>
      <c r="G2620" t="s">
        <v>8222</v>
      </c>
      <c r="H2620" t="s">
        <v>8244</v>
      </c>
      <c r="I2620" s="9">
        <v>1449000061</v>
      </c>
      <c r="J2620" s="9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200"/>
        <v>105.39</v>
      </c>
      <c r="P2620" s="17">
        <f t="shared" si="201"/>
        <v>205.3</v>
      </c>
      <c r="Q2620" s="13" t="s">
        <v>8316</v>
      </c>
      <c r="R2620" t="s">
        <v>8352</v>
      </c>
      <c r="S2620" s="18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11" t="s">
        <v>2618</v>
      </c>
      <c r="C2621" s="3" t="s">
        <v>6728</v>
      </c>
      <c r="D2621" s="5">
        <v>1000</v>
      </c>
      <c r="E2621" s="7">
        <v>1884</v>
      </c>
      <c r="F2621" t="s">
        <v>8217</v>
      </c>
      <c r="G2621" t="s">
        <v>8222</v>
      </c>
      <c r="H2621" t="s">
        <v>8244</v>
      </c>
      <c r="I2621" s="9">
        <v>1445598000</v>
      </c>
      <c r="J2621" s="9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200"/>
        <v>188.4</v>
      </c>
      <c r="P2621" s="17">
        <f t="shared" si="201"/>
        <v>35.549999999999997</v>
      </c>
      <c r="Q2621" s="13" t="s">
        <v>8316</v>
      </c>
      <c r="R2621" t="s">
        <v>8352</v>
      </c>
      <c r="S2621" s="18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11" t="s">
        <v>2619</v>
      </c>
      <c r="C2622" s="3" t="s">
        <v>6729</v>
      </c>
      <c r="D2622" s="5">
        <v>65000</v>
      </c>
      <c r="E2622" s="7">
        <v>93374</v>
      </c>
      <c r="F2622" t="s">
        <v>8217</v>
      </c>
      <c r="G2622" t="s">
        <v>8224</v>
      </c>
      <c r="H2622" t="s">
        <v>8246</v>
      </c>
      <c r="I2622" s="9">
        <v>1444525200</v>
      </c>
      <c r="J2622" s="9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200"/>
        <v>143.65</v>
      </c>
      <c r="P2622" s="17">
        <f t="shared" si="201"/>
        <v>74.64</v>
      </c>
      <c r="Q2622" s="13" t="s">
        <v>8316</v>
      </c>
      <c r="R2622" t="s">
        <v>8352</v>
      </c>
      <c r="S2622" s="18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11" t="s">
        <v>2620</v>
      </c>
      <c r="C2623" s="3" t="s">
        <v>6730</v>
      </c>
      <c r="D2623" s="5">
        <v>15000</v>
      </c>
      <c r="E2623" s="7">
        <v>21882</v>
      </c>
      <c r="F2623" t="s">
        <v>8217</v>
      </c>
      <c r="G2623" t="s">
        <v>8222</v>
      </c>
      <c r="H2623" t="s">
        <v>8244</v>
      </c>
      <c r="I2623" s="9">
        <v>1432230988</v>
      </c>
      <c r="J2623" s="9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200"/>
        <v>145.88</v>
      </c>
      <c r="P2623" s="17">
        <f t="shared" si="201"/>
        <v>47.06</v>
      </c>
      <c r="Q2623" s="13" t="s">
        <v>8316</v>
      </c>
      <c r="R2623" t="s">
        <v>8352</v>
      </c>
      <c r="S2623" s="18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11" t="s">
        <v>2621</v>
      </c>
      <c r="C2624" s="3" t="s">
        <v>6731</v>
      </c>
      <c r="D2624" s="5">
        <v>1500</v>
      </c>
      <c r="E2624" s="7">
        <v>1967.76</v>
      </c>
      <c r="F2624" t="s">
        <v>8217</v>
      </c>
      <c r="G2624" t="s">
        <v>8235</v>
      </c>
      <c r="H2624" t="s">
        <v>8247</v>
      </c>
      <c r="I2624" s="9">
        <v>1483120216</v>
      </c>
      <c r="J2624" s="9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200"/>
        <v>131.18</v>
      </c>
      <c r="P2624" s="17">
        <f t="shared" si="201"/>
        <v>26.59</v>
      </c>
      <c r="Q2624" s="13" t="s">
        <v>8316</v>
      </c>
      <c r="R2624" t="s">
        <v>8352</v>
      </c>
      <c r="S2624" s="18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11" t="s">
        <v>2622</v>
      </c>
      <c r="C2625" s="3" t="s">
        <v>6732</v>
      </c>
      <c r="D2625" s="5">
        <v>2000</v>
      </c>
      <c r="E2625" s="7">
        <v>2280</v>
      </c>
      <c r="F2625" t="s">
        <v>8217</v>
      </c>
      <c r="G2625" t="s">
        <v>8222</v>
      </c>
      <c r="H2625" t="s">
        <v>8244</v>
      </c>
      <c r="I2625" s="9">
        <v>1480658966</v>
      </c>
      <c r="J2625" s="9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200"/>
        <v>114</v>
      </c>
      <c r="P2625" s="17">
        <f t="shared" si="201"/>
        <v>36.770000000000003</v>
      </c>
      <c r="Q2625" s="13" t="s">
        <v>8316</v>
      </c>
      <c r="R2625" t="s">
        <v>8352</v>
      </c>
      <c r="S2625" s="18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11" t="s">
        <v>2623</v>
      </c>
      <c r="C2626" s="3" t="s">
        <v>6733</v>
      </c>
      <c r="D2626" s="5">
        <v>8000</v>
      </c>
      <c r="E2626" s="7">
        <v>110353.65</v>
      </c>
      <c r="F2626" t="s">
        <v>8217</v>
      </c>
      <c r="G2626" t="s">
        <v>8222</v>
      </c>
      <c r="H2626" t="s">
        <v>8244</v>
      </c>
      <c r="I2626" s="9">
        <v>1347530822</v>
      </c>
      <c r="J2626" s="9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si="200"/>
        <v>1379.42</v>
      </c>
      <c r="P2626" s="17">
        <f t="shared" si="201"/>
        <v>31.82</v>
      </c>
      <c r="Q2626" s="13" t="s">
        <v>8316</v>
      </c>
      <c r="R2626" t="s">
        <v>8352</v>
      </c>
      <c r="S2626" s="18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11" t="s">
        <v>2624</v>
      </c>
      <c r="C2627" s="3" t="s">
        <v>6734</v>
      </c>
      <c r="D2627" s="5">
        <v>150</v>
      </c>
      <c r="E2627" s="7">
        <v>1434</v>
      </c>
      <c r="F2627" t="s">
        <v>8217</v>
      </c>
      <c r="G2627" t="s">
        <v>8234</v>
      </c>
      <c r="H2627" t="s">
        <v>8247</v>
      </c>
      <c r="I2627" s="9">
        <v>1478723208</v>
      </c>
      <c r="J2627" s="9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ref="O2627:O2690" si="205">IFERROR(ROUND(E2627/D2627*100,2),0)</f>
        <v>956</v>
      </c>
      <c r="P2627" s="17">
        <f t="shared" ref="P2627:P2690" si="206">IFERROR(ROUND(E2627/L2627,2),"N/A")</f>
        <v>27.58</v>
      </c>
      <c r="Q2627" s="13" t="s">
        <v>8316</v>
      </c>
      <c r="R2627" t="s">
        <v>8352</v>
      </c>
      <c r="S2627" s="18">
        <f t="shared" ref="S2627:S2690" si="207">(((J2627/60)/60)/24)+DATE(1970,1,1)</f>
        <v>42658.810277777782</v>
      </c>
      <c r="T2627" s="1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11" t="s">
        <v>2625</v>
      </c>
      <c r="C2628" s="3" t="s">
        <v>6735</v>
      </c>
      <c r="D2628" s="5">
        <v>2500</v>
      </c>
      <c r="E2628" s="7">
        <v>2800</v>
      </c>
      <c r="F2628" t="s">
        <v>8217</v>
      </c>
      <c r="G2628" t="s">
        <v>8222</v>
      </c>
      <c r="H2628" t="s">
        <v>8244</v>
      </c>
      <c r="I2628" s="9">
        <v>1433343869</v>
      </c>
      <c r="J2628" s="9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205"/>
        <v>112</v>
      </c>
      <c r="P2628" s="17">
        <f t="shared" si="206"/>
        <v>56</v>
      </c>
      <c r="Q2628" s="13" t="s">
        <v>8316</v>
      </c>
      <c r="R2628" t="s">
        <v>8352</v>
      </c>
      <c r="S2628" s="18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11" t="s">
        <v>2626</v>
      </c>
      <c r="C2629" s="3" t="s">
        <v>6736</v>
      </c>
      <c r="D2629" s="5">
        <v>150</v>
      </c>
      <c r="E2629" s="7">
        <v>970</v>
      </c>
      <c r="F2629" t="s">
        <v>8217</v>
      </c>
      <c r="G2629" t="s">
        <v>8222</v>
      </c>
      <c r="H2629" t="s">
        <v>8244</v>
      </c>
      <c r="I2629" s="9">
        <v>1448571261</v>
      </c>
      <c r="J2629" s="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205"/>
        <v>646.66999999999996</v>
      </c>
      <c r="P2629" s="17">
        <f t="shared" si="206"/>
        <v>21.56</v>
      </c>
      <c r="Q2629" s="13" t="s">
        <v>8316</v>
      </c>
      <c r="R2629" t="s">
        <v>8352</v>
      </c>
      <c r="S2629" s="18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11" t="s">
        <v>2627</v>
      </c>
      <c r="C2630" s="3" t="s">
        <v>6737</v>
      </c>
      <c r="D2630" s="5">
        <v>839</v>
      </c>
      <c r="E2630" s="7">
        <v>926</v>
      </c>
      <c r="F2630" t="s">
        <v>8217</v>
      </c>
      <c r="G2630" t="s">
        <v>8222</v>
      </c>
      <c r="H2630" t="s">
        <v>8244</v>
      </c>
      <c r="I2630" s="9">
        <v>1417389067</v>
      </c>
      <c r="J2630" s="9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205"/>
        <v>110.37</v>
      </c>
      <c r="P2630" s="17">
        <f t="shared" si="206"/>
        <v>44.1</v>
      </c>
      <c r="Q2630" s="13" t="s">
        <v>8316</v>
      </c>
      <c r="R2630" t="s">
        <v>8352</v>
      </c>
      <c r="S2630" s="18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11" t="s">
        <v>2628</v>
      </c>
      <c r="C2631" s="3" t="s">
        <v>6738</v>
      </c>
      <c r="D2631" s="5">
        <v>5000</v>
      </c>
      <c r="E2631" s="7">
        <v>6387</v>
      </c>
      <c r="F2631" t="s">
        <v>8217</v>
      </c>
      <c r="G2631" t="s">
        <v>8223</v>
      </c>
      <c r="H2631" t="s">
        <v>8245</v>
      </c>
      <c r="I2631" s="9">
        <v>1431608122</v>
      </c>
      <c r="J2631" s="9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205"/>
        <v>127.74</v>
      </c>
      <c r="P2631" s="17">
        <f t="shared" si="206"/>
        <v>63.87</v>
      </c>
      <c r="Q2631" s="13" t="s">
        <v>8316</v>
      </c>
      <c r="R2631" t="s">
        <v>8352</v>
      </c>
      <c r="S2631" s="18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11" t="s">
        <v>2629</v>
      </c>
      <c r="C2632" s="3" t="s">
        <v>6739</v>
      </c>
      <c r="D2632" s="5">
        <v>2000</v>
      </c>
      <c r="E2632" s="7">
        <v>3158</v>
      </c>
      <c r="F2632" t="s">
        <v>8217</v>
      </c>
      <c r="G2632" t="s">
        <v>8224</v>
      </c>
      <c r="H2632" t="s">
        <v>8246</v>
      </c>
      <c r="I2632" s="9">
        <v>1467280800</v>
      </c>
      <c r="J2632" s="9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205"/>
        <v>157.9</v>
      </c>
      <c r="P2632" s="17">
        <f t="shared" si="206"/>
        <v>38.99</v>
      </c>
      <c r="Q2632" s="13" t="s">
        <v>8316</v>
      </c>
      <c r="R2632" t="s">
        <v>8352</v>
      </c>
      <c r="S2632" s="18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11" t="s">
        <v>2630</v>
      </c>
      <c r="C2633" s="3" t="s">
        <v>6740</v>
      </c>
      <c r="D2633" s="5">
        <v>20000</v>
      </c>
      <c r="E2633" s="7">
        <v>22933.05</v>
      </c>
      <c r="F2633" t="s">
        <v>8217</v>
      </c>
      <c r="G2633" t="s">
        <v>8222</v>
      </c>
      <c r="H2633" t="s">
        <v>8244</v>
      </c>
      <c r="I2633" s="9">
        <v>1440907427</v>
      </c>
      <c r="J2633" s="9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205"/>
        <v>114.67</v>
      </c>
      <c r="P2633" s="17">
        <f t="shared" si="206"/>
        <v>80.19</v>
      </c>
      <c r="Q2633" s="13" t="s">
        <v>8316</v>
      </c>
      <c r="R2633" t="s">
        <v>8352</v>
      </c>
      <c r="S2633" s="18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11" t="s">
        <v>2631</v>
      </c>
      <c r="C2634" s="3" t="s">
        <v>6741</v>
      </c>
      <c r="D2634" s="5">
        <v>1070</v>
      </c>
      <c r="E2634" s="7">
        <v>1466</v>
      </c>
      <c r="F2634" t="s">
        <v>8217</v>
      </c>
      <c r="G2634" t="s">
        <v>8222</v>
      </c>
      <c r="H2634" t="s">
        <v>8244</v>
      </c>
      <c r="I2634" s="9">
        <v>1464485339</v>
      </c>
      <c r="J2634" s="9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205"/>
        <v>137.01</v>
      </c>
      <c r="P2634" s="17">
        <f t="shared" si="206"/>
        <v>34.9</v>
      </c>
      <c r="Q2634" s="13" t="s">
        <v>8316</v>
      </c>
      <c r="R2634" t="s">
        <v>8352</v>
      </c>
      <c r="S2634" s="18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11" t="s">
        <v>2632</v>
      </c>
      <c r="C2635" s="3" t="s">
        <v>6742</v>
      </c>
      <c r="D2635" s="5">
        <v>5000</v>
      </c>
      <c r="E2635" s="7">
        <v>17731</v>
      </c>
      <c r="F2635" t="s">
        <v>8217</v>
      </c>
      <c r="G2635" t="s">
        <v>8222</v>
      </c>
      <c r="H2635" t="s">
        <v>8244</v>
      </c>
      <c r="I2635" s="9">
        <v>1393542000</v>
      </c>
      <c r="J2635" s="9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205"/>
        <v>354.62</v>
      </c>
      <c r="P2635" s="17">
        <f t="shared" si="206"/>
        <v>89.1</v>
      </c>
      <c r="Q2635" s="13" t="s">
        <v>8316</v>
      </c>
      <c r="R2635" t="s">
        <v>8352</v>
      </c>
      <c r="S2635" s="18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11" t="s">
        <v>2633</v>
      </c>
      <c r="C2636" s="3" t="s">
        <v>6743</v>
      </c>
      <c r="D2636" s="5">
        <v>930</v>
      </c>
      <c r="E2636" s="7">
        <v>986</v>
      </c>
      <c r="F2636" t="s">
        <v>8217</v>
      </c>
      <c r="G2636" t="s">
        <v>8222</v>
      </c>
      <c r="H2636" t="s">
        <v>8244</v>
      </c>
      <c r="I2636" s="9">
        <v>1475163921</v>
      </c>
      <c r="J2636" s="9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205"/>
        <v>106.02</v>
      </c>
      <c r="P2636" s="17">
        <f t="shared" si="206"/>
        <v>39.44</v>
      </c>
      <c r="Q2636" s="13" t="s">
        <v>8316</v>
      </c>
      <c r="R2636" t="s">
        <v>8352</v>
      </c>
      <c r="S2636" s="18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11" t="s">
        <v>2634</v>
      </c>
      <c r="C2637" s="3" t="s">
        <v>6744</v>
      </c>
      <c r="D2637" s="5">
        <v>11500</v>
      </c>
      <c r="E2637" s="7">
        <v>11500</v>
      </c>
      <c r="F2637" t="s">
        <v>8217</v>
      </c>
      <c r="G2637" t="s">
        <v>8227</v>
      </c>
      <c r="H2637" t="s">
        <v>8249</v>
      </c>
      <c r="I2637" s="9">
        <v>1425937761</v>
      </c>
      <c r="J2637" s="9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205"/>
        <v>100</v>
      </c>
      <c r="P2637" s="17">
        <f t="shared" si="206"/>
        <v>136.9</v>
      </c>
      <c r="Q2637" s="13" t="s">
        <v>8316</v>
      </c>
      <c r="R2637" t="s">
        <v>8352</v>
      </c>
      <c r="S2637" s="18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11" t="s">
        <v>2635</v>
      </c>
      <c r="C2638" s="3" t="s">
        <v>6745</v>
      </c>
      <c r="D2638" s="5">
        <v>1000</v>
      </c>
      <c r="E2638" s="7">
        <v>1873</v>
      </c>
      <c r="F2638" t="s">
        <v>8217</v>
      </c>
      <c r="G2638" t="s">
        <v>8222</v>
      </c>
      <c r="H2638" t="s">
        <v>8244</v>
      </c>
      <c r="I2638" s="9">
        <v>1476579600</v>
      </c>
      <c r="J2638" s="9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205"/>
        <v>187.3</v>
      </c>
      <c r="P2638" s="17">
        <f t="shared" si="206"/>
        <v>37.46</v>
      </c>
      <c r="Q2638" s="13" t="s">
        <v>8316</v>
      </c>
      <c r="R2638" t="s">
        <v>8352</v>
      </c>
      <c r="S2638" s="18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11" t="s">
        <v>2636</v>
      </c>
      <c r="C2639" s="3" t="s">
        <v>6746</v>
      </c>
      <c r="D2639" s="5">
        <v>500</v>
      </c>
      <c r="E2639" s="7">
        <v>831</v>
      </c>
      <c r="F2639" t="s">
        <v>8217</v>
      </c>
      <c r="G2639" t="s">
        <v>8222</v>
      </c>
      <c r="H2639" t="s">
        <v>8244</v>
      </c>
      <c r="I2639" s="9">
        <v>1476277875</v>
      </c>
      <c r="J2639" s="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205"/>
        <v>166.2</v>
      </c>
      <c r="P2639" s="17">
        <f t="shared" si="206"/>
        <v>31.96</v>
      </c>
      <c r="Q2639" s="13" t="s">
        <v>8316</v>
      </c>
      <c r="R2639" t="s">
        <v>8352</v>
      </c>
      <c r="S2639" s="18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11" t="s">
        <v>2637</v>
      </c>
      <c r="C2640" s="3" t="s">
        <v>6747</v>
      </c>
      <c r="D2640" s="5">
        <v>347</v>
      </c>
      <c r="E2640" s="7">
        <v>353</v>
      </c>
      <c r="F2640" t="s">
        <v>8217</v>
      </c>
      <c r="G2640" t="s">
        <v>8222</v>
      </c>
      <c r="H2640" t="s">
        <v>8244</v>
      </c>
      <c r="I2640" s="9">
        <v>1421358895</v>
      </c>
      <c r="J2640" s="9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205"/>
        <v>101.73</v>
      </c>
      <c r="P2640" s="17">
        <f t="shared" si="206"/>
        <v>25.21</v>
      </c>
      <c r="Q2640" s="13" t="s">
        <v>8316</v>
      </c>
      <c r="R2640" t="s">
        <v>8352</v>
      </c>
      <c r="S2640" s="18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11" t="s">
        <v>2638</v>
      </c>
      <c r="C2641" s="3" t="s">
        <v>6748</v>
      </c>
      <c r="D2641" s="5">
        <v>300</v>
      </c>
      <c r="E2641" s="7">
        <v>492</v>
      </c>
      <c r="F2641" t="s">
        <v>8217</v>
      </c>
      <c r="G2641" t="s">
        <v>8223</v>
      </c>
      <c r="H2641" t="s">
        <v>8245</v>
      </c>
      <c r="I2641" s="9">
        <v>1424378748</v>
      </c>
      <c r="J2641" s="9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205"/>
        <v>164</v>
      </c>
      <c r="P2641" s="17">
        <f t="shared" si="206"/>
        <v>10.039999999999999</v>
      </c>
      <c r="Q2641" s="13" t="s">
        <v>8316</v>
      </c>
      <c r="R2641" t="s">
        <v>8352</v>
      </c>
      <c r="S2641" s="18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11" t="s">
        <v>2639</v>
      </c>
      <c r="C2642" s="3" t="s">
        <v>6749</v>
      </c>
      <c r="D2642" s="5">
        <v>3000</v>
      </c>
      <c r="E2642" s="7">
        <v>3170</v>
      </c>
      <c r="F2642" t="s">
        <v>8217</v>
      </c>
      <c r="G2642" t="s">
        <v>8222</v>
      </c>
      <c r="H2642" t="s">
        <v>8244</v>
      </c>
      <c r="I2642" s="9">
        <v>1433735474</v>
      </c>
      <c r="J2642" s="9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205"/>
        <v>105.67</v>
      </c>
      <c r="P2642" s="17">
        <f t="shared" si="206"/>
        <v>45.94</v>
      </c>
      <c r="Q2642" s="13" t="s">
        <v>8316</v>
      </c>
      <c r="R2642" t="s">
        <v>8352</v>
      </c>
      <c r="S2642" s="18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11" t="s">
        <v>2640</v>
      </c>
      <c r="C2643" s="3" t="s">
        <v>6750</v>
      </c>
      <c r="D2643" s="5">
        <v>1500</v>
      </c>
      <c r="E2643" s="7">
        <v>15</v>
      </c>
      <c r="F2643" t="s">
        <v>8219</v>
      </c>
      <c r="G2643" t="s">
        <v>8222</v>
      </c>
      <c r="H2643" t="s">
        <v>8244</v>
      </c>
      <c r="I2643" s="9">
        <v>1410811740</v>
      </c>
      <c r="J2643" s="9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205"/>
        <v>1</v>
      </c>
      <c r="P2643" s="17">
        <f t="shared" si="206"/>
        <v>15</v>
      </c>
      <c r="Q2643" s="13" t="s">
        <v>8316</v>
      </c>
      <c r="R2643" t="s">
        <v>8352</v>
      </c>
      <c r="S2643" s="18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11" t="s">
        <v>2641</v>
      </c>
      <c r="C2644" s="3" t="s">
        <v>6751</v>
      </c>
      <c r="D2644" s="5">
        <v>500000</v>
      </c>
      <c r="E2644" s="7">
        <v>0</v>
      </c>
      <c r="F2644" t="s">
        <v>8219</v>
      </c>
      <c r="G2644" t="s">
        <v>8234</v>
      </c>
      <c r="H2644" t="s">
        <v>8247</v>
      </c>
      <c r="I2644" s="9">
        <v>1468565820</v>
      </c>
      <c r="J2644" s="9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205"/>
        <v>0</v>
      </c>
      <c r="P2644" s="17" t="str">
        <f t="shared" si="206"/>
        <v>N/A</v>
      </c>
      <c r="Q2644" s="13" t="s">
        <v>8316</v>
      </c>
      <c r="R2644" t="s">
        <v>8352</v>
      </c>
      <c r="S2644" s="18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11" t="s">
        <v>2642</v>
      </c>
      <c r="C2645" s="3" t="s">
        <v>6752</v>
      </c>
      <c r="D2645" s="5">
        <v>1000000</v>
      </c>
      <c r="E2645" s="7">
        <v>335597.31</v>
      </c>
      <c r="F2645" t="s">
        <v>8218</v>
      </c>
      <c r="G2645" t="s">
        <v>8222</v>
      </c>
      <c r="H2645" t="s">
        <v>8244</v>
      </c>
      <c r="I2645" s="9">
        <v>1482307140</v>
      </c>
      <c r="J2645" s="9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205"/>
        <v>33.56</v>
      </c>
      <c r="P2645" s="17">
        <f t="shared" si="206"/>
        <v>223.58</v>
      </c>
      <c r="Q2645" s="13" t="s">
        <v>8316</v>
      </c>
      <c r="R2645" t="s">
        <v>8352</v>
      </c>
      <c r="S2645" s="18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11" t="s">
        <v>2643</v>
      </c>
      <c r="C2646" s="3" t="s">
        <v>6753</v>
      </c>
      <c r="D2646" s="5">
        <v>100000</v>
      </c>
      <c r="E2646" s="7">
        <v>2053</v>
      </c>
      <c r="F2646" t="s">
        <v>8218</v>
      </c>
      <c r="G2646" t="s">
        <v>8222</v>
      </c>
      <c r="H2646" t="s">
        <v>8244</v>
      </c>
      <c r="I2646" s="9">
        <v>1489172435</v>
      </c>
      <c r="J2646" s="9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205"/>
        <v>2.0499999999999998</v>
      </c>
      <c r="P2646" s="17">
        <f t="shared" si="206"/>
        <v>39.479999999999997</v>
      </c>
      <c r="Q2646" s="13" t="s">
        <v>8316</v>
      </c>
      <c r="R2646" t="s">
        <v>8352</v>
      </c>
      <c r="S2646" s="18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11" t="s">
        <v>2644</v>
      </c>
      <c r="C2647" s="3" t="s">
        <v>6754</v>
      </c>
      <c r="D2647" s="5">
        <v>20000</v>
      </c>
      <c r="E2647" s="7">
        <v>2100</v>
      </c>
      <c r="F2647" t="s">
        <v>8218</v>
      </c>
      <c r="G2647" t="s">
        <v>8224</v>
      </c>
      <c r="H2647" t="s">
        <v>8246</v>
      </c>
      <c r="I2647" s="9">
        <v>1415481203</v>
      </c>
      <c r="J2647" s="9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205"/>
        <v>10.5</v>
      </c>
      <c r="P2647" s="17">
        <f t="shared" si="206"/>
        <v>91.3</v>
      </c>
      <c r="Q2647" s="13" t="s">
        <v>8316</v>
      </c>
      <c r="R2647" t="s">
        <v>8352</v>
      </c>
      <c r="S2647" s="18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11" t="s">
        <v>2645</v>
      </c>
      <c r="C2648" s="3" t="s">
        <v>6755</v>
      </c>
      <c r="D2648" s="5">
        <v>500000</v>
      </c>
      <c r="E2648" s="7">
        <v>42086.42</v>
      </c>
      <c r="F2648" t="s">
        <v>8218</v>
      </c>
      <c r="G2648" t="s">
        <v>8222</v>
      </c>
      <c r="H2648" t="s">
        <v>8244</v>
      </c>
      <c r="I2648" s="9">
        <v>1441783869</v>
      </c>
      <c r="J2648" s="9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205"/>
        <v>8.42</v>
      </c>
      <c r="P2648" s="17">
        <f t="shared" si="206"/>
        <v>78.67</v>
      </c>
      <c r="Q2648" s="13" t="s">
        <v>8316</v>
      </c>
      <c r="R2648" t="s">
        <v>8352</v>
      </c>
      <c r="S2648" s="18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11" t="s">
        <v>2646</v>
      </c>
      <c r="C2649" s="3" t="s">
        <v>6756</v>
      </c>
      <c r="D2649" s="5">
        <v>2500</v>
      </c>
      <c r="E2649" s="7">
        <v>36</v>
      </c>
      <c r="F2649" t="s">
        <v>8218</v>
      </c>
      <c r="G2649" t="s">
        <v>8227</v>
      </c>
      <c r="H2649" t="s">
        <v>8249</v>
      </c>
      <c r="I2649" s="9">
        <v>1439533019</v>
      </c>
      <c r="J2649" s="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205"/>
        <v>1.44</v>
      </c>
      <c r="P2649" s="17">
        <f t="shared" si="206"/>
        <v>12</v>
      </c>
      <c r="Q2649" s="13" t="s">
        <v>8316</v>
      </c>
      <c r="R2649" t="s">
        <v>8352</v>
      </c>
      <c r="S2649" s="18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11" t="s">
        <v>2647</v>
      </c>
      <c r="C2650" s="3" t="s">
        <v>6757</v>
      </c>
      <c r="D2650" s="5">
        <v>12000</v>
      </c>
      <c r="E2650" s="7">
        <v>106</v>
      </c>
      <c r="F2650" t="s">
        <v>8218</v>
      </c>
      <c r="G2650" t="s">
        <v>8222</v>
      </c>
      <c r="H2650" t="s">
        <v>8244</v>
      </c>
      <c r="I2650" s="9">
        <v>1457543360</v>
      </c>
      <c r="J2650" s="9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205"/>
        <v>0.88</v>
      </c>
      <c r="P2650" s="17">
        <f t="shared" si="206"/>
        <v>17.670000000000002</v>
      </c>
      <c r="Q2650" s="13" t="s">
        <v>8316</v>
      </c>
      <c r="R2650" t="s">
        <v>8352</v>
      </c>
      <c r="S2650" s="18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11" t="s">
        <v>2648</v>
      </c>
      <c r="C2651" s="3" t="s">
        <v>6758</v>
      </c>
      <c r="D2651" s="5">
        <v>125000</v>
      </c>
      <c r="E2651" s="7">
        <v>124</v>
      </c>
      <c r="F2651" t="s">
        <v>8218</v>
      </c>
      <c r="G2651" t="s">
        <v>8222</v>
      </c>
      <c r="H2651" t="s">
        <v>8244</v>
      </c>
      <c r="I2651" s="9">
        <v>1454370941</v>
      </c>
      <c r="J2651" s="9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205"/>
        <v>0.1</v>
      </c>
      <c r="P2651" s="17">
        <f t="shared" si="206"/>
        <v>41.33</v>
      </c>
      <c r="Q2651" s="13" t="s">
        <v>8316</v>
      </c>
      <c r="R2651" t="s">
        <v>8352</v>
      </c>
      <c r="S2651" s="18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11" t="s">
        <v>2649</v>
      </c>
      <c r="C2652" s="3" t="s">
        <v>6759</v>
      </c>
      <c r="D2652" s="5">
        <v>60000</v>
      </c>
      <c r="E2652" s="7">
        <v>358</v>
      </c>
      <c r="F2652" t="s">
        <v>8218</v>
      </c>
      <c r="G2652" t="s">
        <v>8222</v>
      </c>
      <c r="H2652" t="s">
        <v>8244</v>
      </c>
      <c r="I2652" s="9">
        <v>1482332343</v>
      </c>
      <c r="J2652" s="9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205"/>
        <v>0.6</v>
      </c>
      <c r="P2652" s="17">
        <f t="shared" si="206"/>
        <v>71.599999999999994</v>
      </c>
      <c r="Q2652" s="13" t="s">
        <v>8316</v>
      </c>
      <c r="R2652" t="s">
        <v>8352</v>
      </c>
      <c r="S2652" s="18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11" t="s">
        <v>2650</v>
      </c>
      <c r="C2653" s="3" t="s">
        <v>6760</v>
      </c>
      <c r="D2653" s="5">
        <v>280000</v>
      </c>
      <c r="E2653" s="7">
        <v>5233</v>
      </c>
      <c r="F2653" t="s">
        <v>8218</v>
      </c>
      <c r="G2653" t="s">
        <v>8222</v>
      </c>
      <c r="H2653" t="s">
        <v>8244</v>
      </c>
      <c r="I2653" s="9">
        <v>1450380009</v>
      </c>
      <c r="J2653" s="9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205"/>
        <v>1.87</v>
      </c>
      <c r="P2653" s="17">
        <f t="shared" si="206"/>
        <v>307.82</v>
      </c>
      <c r="Q2653" s="13" t="s">
        <v>8316</v>
      </c>
      <c r="R2653" t="s">
        <v>8352</v>
      </c>
      <c r="S2653" s="18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11" t="s">
        <v>2651</v>
      </c>
      <c r="C2654" s="3" t="s">
        <v>6761</v>
      </c>
      <c r="D2654" s="5">
        <v>100000</v>
      </c>
      <c r="E2654" s="7">
        <v>885</v>
      </c>
      <c r="F2654" t="s">
        <v>8218</v>
      </c>
      <c r="G2654" t="s">
        <v>8224</v>
      </c>
      <c r="H2654" t="s">
        <v>8246</v>
      </c>
      <c r="I2654" s="9">
        <v>1418183325</v>
      </c>
      <c r="J2654" s="9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205"/>
        <v>0.89</v>
      </c>
      <c r="P2654" s="17">
        <f t="shared" si="206"/>
        <v>80.45</v>
      </c>
      <c r="Q2654" s="13" t="s">
        <v>8316</v>
      </c>
      <c r="R2654" t="s">
        <v>8352</v>
      </c>
      <c r="S2654" s="18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11" t="s">
        <v>2652</v>
      </c>
      <c r="C2655" s="3" t="s">
        <v>6762</v>
      </c>
      <c r="D2655" s="5">
        <v>51000</v>
      </c>
      <c r="E2655" s="7">
        <v>5876</v>
      </c>
      <c r="F2655" t="s">
        <v>8218</v>
      </c>
      <c r="G2655" t="s">
        <v>8222</v>
      </c>
      <c r="H2655" t="s">
        <v>8244</v>
      </c>
      <c r="I2655" s="9">
        <v>1402632000</v>
      </c>
      <c r="J2655" s="9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205"/>
        <v>11.52</v>
      </c>
      <c r="P2655" s="17">
        <f t="shared" si="206"/>
        <v>83.94</v>
      </c>
      <c r="Q2655" s="13" t="s">
        <v>8316</v>
      </c>
      <c r="R2655" t="s">
        <v>8352</v>
      </c>
      <c r="S2655" s="18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11" t="s">
        <v>2653</v>
      </c>
      <c r="C2656" s="3" t="s">
        <v>6763</v>
      </c>
      <c r="D2656" s="5">
        <v>100000</v>
      </c>
      <c r="E2656" s="7">
        <v>51</v>
      </c>
      <c r="F2656" t="s">
        <v>8218</v>
      </c>
      <c r="G2656" t="s">
        <v>8222</v>
      </c>
      <c r="H2656" t="s">
        <v>8244</v>
      </c>
      <c r="I2656" s="9">
        <v>1429622726</v>
      </c>
      <c r="J2656" s="9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205"/>
        <v>0.05</v>
      </c>
      <c r="P2656" s="17">
        <f t="shared" si="206"/>
        <v>8.5</v>
      </c>
      <c r="Q2656" s="13" t="s">
        <v>8316</v>
      </c>
      <c r="R2656" t="s">
        <v>8352</v>
      </c>
      <c r="S2656" s="18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11" t="s">
        <v>2654</v>
      </c>
      <c r="C2657" s="3" t="s">
        <v>6764</v>
      </c>
      <c r="D2657" s="5">
        <v>15000</v>
      </c>
      <c r="E2657" s="7">
        <v>3155</v>
      </c>
      <c r="F2657" t="s">
        <v>8218</v>
      </c>
      <c r="G2657" t="s">
        <v>8222</v>
      </c>
      <c r="H2657" t="s">
        <v>8244</v>
      </c>
      <c r="I2657" s="9">
        <v>1455048000</v>
      </c>
      <c r="J2657" s="9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205"/>
        <v>21.03</v>
      </c>
      <c r="P2657" s="17">
        <f t="shared" si="206"/>
        <v>73.37</v>
      </c>
      <c r="Q2657" s="13" t="s">
        <v>8316</v>
      </c>
      <c r="R2657" t="s">
        <v>8352</v>
      </c>
      <c r="S2657" s="18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11" t="s">
        <v>2655</v>
      </c>
      <c r="C2658" s="3" t="s">
        <v>6765</v>
      </c>
      <c r="D2658" s="5">
        <v>150000</v>
      </c>
      <c r="E2658" s="7">
        <v>17155</v>
      </c>
      <c r="F2658" t="s">
        <v>8218</v>
      </c>
      <c r="G2658" t="s">
        <v>8222</v>
      </c>
      <c r="H2658" t="s">
        <v>8244</v>
      </c>
      <c r="I2658" s="9">
        <v>1489345200</v>
      </c>
      <c r="J2658" s="9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205"/>
        <v>11.44</v>
      </c>
      <c r="P2658" s="17">
        <f t="shared" si="206"/>
        <v>112.86</v>
      </c>
      <c r="Q2658" s="13" t="s">
        <v>8316</v>
      </c>
      <c r="R2658" t="s">
        <v>8352</v>
      </c>
      <c r="S2658" s="18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11" t="s">
        <v>2656</v>
      </c>
      <c r="C2659" s="3" t="s">
        <v>6766</v>
      </c>
      <c r="D2659" s="5">
        <v>30000</v>
      </c>
      <c r="E2659" s="7">
        <v>5621.38</v>
      </c>
      <c r="F2659" t="s">
        <v>8218</v>
      </c>
      <c r="G2659" t="s">
        <v>8222</v>
      </c>
      <c r="H2659" t="s">
        <v>8244</v>
      </c>
      <c r="I2659" s="9">
        <v>1470187800</v>
      </c>
      <c r="J2659" s="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205"/>
        <v>18.739999999999998</v>
      </c>
      <c r="P2659" s="17">
        <f t="shared" si="206"/>
        <v>95.28</v>
      </c>
      <c r="Q2659" s="13" t="s">
        <v>8316</v>
      </c>
      <c r="R2659" t="s">
        <v>8352</v>
      </c>
      <c r="S2659" s="18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11" t="s">
        <v>2657</v>
      </c>
      <c r="C2660" s="3" t="s">
        <v>6767</v>
      </c>
      <c r="D2660" s="5">
        <v>98000</v>
      </c>
      <c r="E2660" s="7">
        <v>91</v>
      </c>
      <c r="F2660" t="s">
        <v>8218</v>
      </c>
      <c r="G2660" t="s">
        <v>8222</v>
      </c>
      <c r="H2660" t="s">
        <v>8244</v>
      </c>
      <c r="I2660" s="9">
        <v>1469913194</v>
      </c>
      <c r="J2660" s="9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205"/>
        <v>0.09</v>
      </c>
      <c r="P2660" s="17">
        <f t="shared" si="206"/>
        <v>22.75</v>
      </c>
      <c r="Q2660" s="13" t="s">
        <v>8316</v>
      </c>
      <c r="R2660" t="s">
        <v>8352</v>
      </c>
      <c r="S2660" s="18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11" t="s">
        <v>2658</v>
      </c>
      <c r="C2661" s="3" t="s">
        <v>6768</v>
      </c>
      <c r="D2661" s="5">
        <v>49000</v>
      </c>
      <c r="E2661" s="7">
        <v>1333</v>
      </c>
      <c r="F2661" t="s">
        <v>8218</v>
      </c>
      <c r="G2661" t="s">
        <v>8222</v>
      </c>
      <c r="H2661" t="s">
        <v>8244</v>
      </c>
      <c r="I2661" s="9">
        <v>1429321210</v>
      </c>
      <c r="J2661" s="9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205"/>
        <v>2.72</v>
      </c>
      <c r="P2661" s="17">
        <f t="shared" si="206"/>
        <v>133.30000000000001</v>
      </c>
      <c r="Q2661" s="13" t="s">
        <v>8316</v>
      </c>
      <c r="R2661" t="s">
        <v>8352</v>
      </c>
      <c r="S2661" s="18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11" t="s">
        <v>2659</v>
      </c>
      <c r="C2662" s="3" t="s">
        <v>6769</v>
      </c>
      <c r="D2662" s="5">
        <v>20000</v>
      </c>
      <c r="E2662" s="7">
        <v>19</v>
      </c>
      <c r="F2662" t="s">
        <v>8218</v>
      </c>
      <c r="G2662" t="s">
        <v>8222</v>
      </c>
      <c r="H2662" t="s">
        <v>8244</v>
      </c>
      <c r="I2662" s="9">
        <v>1448388418</v>
      </c>
      <c r="J2662" s="9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205"/>
        <v>0.1</v>
      </c>
      <c r="P2662" s="17">
        <f t="shared" si="206"/>
        <v>3.8</v>
      </c>
      <c r="Q2662" s="13" t="s">
        <v>8316</v>
      </c>
      <c r="R2662" t="s">
        <v>8352</v>
      </c>
      <c r="S2662" s="18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11" t="s">
        <v>2660</v>
      </c>
      <c r="C2663" s="3" t="s">
        <v>6770</v>
      </c>
      <c r="D2663" s="5">
        <v>5000</v>
      </c>
      <c r="E2663" s="7">
        <v>5145</v>
      </c>
      <c r="F2663" t="s">
        <v>8217</v>
      </c>
      <c r="G2663" t="s">
        <v>8222</v>
      </c>
      <c r="H2663" t="s">
        <v>8244</v>
      </c>
      <c r="I2663" s="9">
        <v>1382742010</v>
      </c>
      <c r="J2663" s="9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205"/>
        <v>102.9</v>
      </c>
      <c r="P2663" s="17">
        <f t="shared" si="206"/>
        <v>85.75</v>
      </c>
      <c r="Q2663" s="13" t="s">
        <v>8316</v>
      </c>
      <c r="R2663" t="s">
        <v>8353</v>
      </c>
      <c r="S2663" s="18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11" t="s">
        <v>2661</v>
      </c>
      <c r="C2664" s="3" t="s">
        <v>6771</v>
      </c>
      <c r="D2664" s="5">
        <v>20000</v>
      </c>
      <c r="E2664" s="7">
        <v>21360</v>
      </c>
      <c r="F2664" t="s">
        <v>8217</v>
      </c>
      <c r="G2664" t="s">
        <v>8222</v>
      </c>
      <c r="H2664" t="s">
        <v>8244</v>
      </c>
      <c r="I2664" s="9">
        <v>1440179713</v>
      </c>
      <c r="J2664" s="9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205"/>
        <v>106.8</v>
      </c>
      <c r="P2664" s="17">
        <f t="shared" si="206"/>
        <v>267</v>
      </c>
      <c r="Q2664" s="13" t="s">
        <v>8316</v>
      </c>
      <c r="R2664" t="s">
        <v>8353</v>
      </c>
      <c r="S2664" s="18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11" t="s">
        <v>2662</v>
      </c>
      <c r="C2665" s="3" t="s">
        <v>6772</v>
      </c>
      <c r="D2665" s="5">
        <v>20000</v>
      </c>
      <c r="E2665" s="7">
        <v>20919.25</v>
      </c>
      <c r="F2665" t="s">
        <v>8217</v>
      </c>
      <c r="G2665" t="s">
        <v>8227</v>
      </c>
      <c r="H2665" t="s">
        <v>8249</v>
      </c>
      <c r="I2665" s="9">
        <v>1441378800</v>
      </c>
      <c r="J2665" s="9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205"/>
        <v>104.6</v>
      </c>
      <c r="P2665" s="17">
        <f t="shared" si="206"/>
        <v>373.56</v>
      </c>
      <c r="Q2665" s="13" t="s">
        <v>8316</v>
      </c>
      <c r="R2665" t="s">
        <v>8353</v>
      </c>
      <c r="S2665" s="18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11" t="s">
        <v>2663</v>
      </c>
      <c r="C2666" s="3" t="s">
        <v>6773</v>
      </c>
      <c r="D2666" s="5">
        <v>17500</v>
      </c>
      <c r="E2666" s="7">
        <v>18100</v>
      </c>
      <c r="F2666" t="s">
        <v>8217</v>
      </c>
      <c r="G2666" t="s">
        <v>8222</v>
      </c>
      <c r="H2666" t="s">
        <v>8244</v>
      </c>
      <c r="I2666" s="9">
        <v>1449644340</v>
      </c>
      <c r="J2666" s="9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205"/>
        <v>103.43</v>
      </c>
      <c r="P2666" s="17">
        <f t="shared" si="206"/>
        <v>174.04</v>
      </c>
      <c r="Q2666" s="13" t="s">
        <v>8316</v>
      </c>
      <c r="R2666" t="s">
        <v>8353</v>
      </c>
      <c r="S2666" s="18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11" t="s">
        <v>2664</v>
      </c>
      <c r="C2667" s="3" t="s">
        <v>6774</v>
      </c>
      <c r="D2667" s="5">
        <v>3500</v>
      </c>
      <c r="E2667" s="7">
        <v>4310</v>
      </c>
      <c r="F2667" t="s">
        <v>8217</v>
      </c>
      <c r="G2667" t="s">
        <v>8222</v>
      </c>
      <c r="H2667" t="s">
        <v>8244</v>
      </c>
      <c r="I2667" s="9">
        <v>1430774974</v>
      </c>
      <c r="J2667" s="9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205"/>
        <v>123.14</v>
      </c>
      <c r="P2667" s="17">
        <f t="shared" si="206"/>
        <v>93.7</v>
      </c>
      <c r="Q2667" s="13" t="s">
        <v>8316</v>
      </c>
      <c r="R2667" t="s">
        <v>8353</v>
      </c>
      <c r="S2667" s="18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11" t="s">
        <v>2665</v>
      </c>
      <c r="C2668" s="3" t="s">
        <v>6775</v>
      </c>
      <c r="D2668" s="5">
        <v>10000</v>
      </c>
      <c r="E2668" s="7">
        <v>15929.51</v>
      </c>
      <c r="F2668" t="s">
        <v>8217</v>
      </c>
      <c r="G2668" t="s">
        <v>8222</v>
      </c>
      <c r="H2668" t="s">
        <v>8244</v>
      </c>
      <c r="I2668" s="9">
        <v>1443214800</v>
      </c>
      <c r="J2668" s="9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205"/>
        <v>159.30000000000001</v>
      </c>
      <c r="P2668" s="17">
        <f t="shared" si="206"/>
        <v>77.33</v>
      </c>
      <c r="Q2668" s="13" t="s">
        <v>8316</v>
      </c>
      <c r="R2668" t="s">
        <v>8353</v>
      </c>
      <c r="S2668" s="18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11" t="s">
        <v>2666</v>
      </c>
      <c r="C2669" s="3" t="s">
        <v>6776</v>
      </c>
      <c r="D2669" s="5">
        <v>1500</v>
      </c>
      <c r="E2669" s="7">
        <v>1660</v>
      </c>
      <c r="F2669" t="s">
        <v>8217</v>
      </c>
      <c r="G2669" t="s">
        <v>8222</v>
      </c>
      <c r="H2669" t="s">
        <v>8244</v>
      </c>
      <c r="I2669" s="9">
        <v>1455142416</v>
      </c>
      <c r="J2669" s="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205"/>
        <v>110.67</v>
      </c>
      <c r="P2669" s="17">
        <f t="shared" si="206"/>
        <v>92.22</v>
      </c>
      <c r="Q2669" s="13" t="s">
        <v>8316</v>
      </c>
      <c r="R2669" t="s">
        <v>8353</v>
      </c>
      <c r="S2669" s="18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11" t="s">
        <v>2667</v>
      </c>
      <c r="C2670" s="3" t="s">
        <v>6777</v>
      </c>
      <c r="D2670" s="5">
        <v>1000</v>
      </c>
      <c r="E2670" s="7">
        <v>1707</v>
      </c>
      <c r="F2670" t="s">
        <v>8217</v>
      </c>
      <c r="G2670" t="s">
        <v>8227</v>
      </c>
      <c r="H2670" t="s">
        <v>8249</v>
      </c>
      <c r="I2670" s="9">
        <v>1447079520</v>
      </c>
      <c r="J2670" s="9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205"/>
        <v>170.7</v>
      </c>
      <c r="P2670" s="17">
        <f t="shared" si="206"/>
        <v>60.96</v>
      </c>
      <c r="Q2670" s="13" t="s">
        <v>8316</v>
      </c>
      <c r="R2670" t="s">
        <v>8353</v>
      </c>
      <c r="S2670" s="18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11" t="s">
        <v>2668</v>
      </c>
      <c r="C2671" s="3" t="s">
        <v>6778</v>
      </c>
      <c r="D2671" s="5">
        <v>800</v>
      </c>
      <c r="E2671" s="7">
        <v>1001</v>
      </c>
      <c r="F2671" t="s">
        <v>8217</v>
      </c>
      <c r="G2671" t="s">
        <v>8222</v>
      </c>
      <c r="H2671" t="s">
        <v>8244</v>
      </c>
      <c r="I2671" s="9">
        <v>1452387096</v>
      </c>
      <c r="J2671" s="9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205"/>
        <v>125.13</v>
      </c>
      <c r="P2671" s="17">
        <f t="shared" si="206"/>
        <v>91</v>
      </c>
      <c r="Q2671" s="13" t="s">
        <v>8316</v>
      </c>
      <c r="R2671" t="s">
        <v>8353</v>
      </c>
      <c r="S2671" s="18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11" t="s">
        <v>2669</v>
      </c>
      <c r="C2672" s="3" t="s">
        <v>6779</v>
      </c>
      <c r="D2672" s="5">
        <v>38888</v>
      </c>
      <c r="E2672" s="7">
        <v>2495</v>
      </c>
      <c r="F2672" t="s">
        <v>8219</v>
      </c>
      <c r="G2672" t="s">
        <v>8224</v>
      </c>
      <c r="H2672" t="s">
        <v>8246</v>
      </c>
      <c r="I2672" s="9">
        <v>1406593780</v>
      </c>
      <c r="J2672" s="9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205"/>
        <v>6.42</v>
      </c>
      <c r="P2672" s="17">
        <f t="shared" si="206"/>
        <v>41.58</v>
      </c>
      <c r="Q2672" s="13" t="s">
        <v>8316</v>
      </c>
      <c r="R2672" t="s">
        <v>8353</v>
      </c>
      <c r="S2672" s="18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11" t="s">
        <v>2670</v>
      </c>
      <c r="C2673" s="3" t="s">
        <v>6780</v>
      </c>
      <c r="D2673" s="5">
        <v>25000</v>
      </c>
      <c r="E2673" s="7">
        <v>2836</v>
      </c>
      <c r="F2673" t="s">
        <v>8219</v>
      </c>
      <c r="G2673" t="s">
        <v>8222</v>
      </c>
      <c r="H2673" t="s">
        <v>8244</v>
      </c>
      <c r="I2673" s="9">
        <v>1419017880</v>
      </c>
      <c r="J2673" s="9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205"/>
        <v>11.34</v>
      </c>
      <c r="P2673" s="17">
        <f t="shared" si="206"/>
        <v>33.76</v>
      </c>
      <c r="Q2673" s="13" t="s">
        <v>8316</v>
      </c>
      <c r="R2673" t="s">
        <v>8353</v>
      </c>
      <c r="S2673" s="18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11" t="s">
        <v>2671</v>
      </c>
      <c r="C2674" s="3" t="s">
        <v>6781</v>
      </c>
      <c r="D2674" s="5">
        <v>10000</v>
      </c>
      <c r="E2674" s="7">
        <v>3319</v>
      </c>
      <c r="F2674" t="s">
        <v>8219</v>
      </c>
      <c r="G2674" t="s">
        <v>8222</v>
      </c>
      <c r="H2674" t="s">
        <v>8244</v>
      </c>
      <c r="I2674" s="9">
        <v>1451282400</v>
      </c>
      <c r="J2674" s="9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205"/>
        <v>33.19</v>
      </c>
      <c r="P2674" s="17">
        <f t="shared" si="206"/>
        <v>70.62</v>
      </c>
      <c r="Q2674" s="13" t="s">
        <v>8316</v>
      </c>
      <c r="R2674" t="s">
        <v>8353</v>
      </c>
      <c r="S2674" s="18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11" t="s">
        <v>2672</v>
      </c>
      <c r="C2675" s="3" t="s">
        <v>6782</v>
      </c>
      <c r="D2675" s="5">
        <v>40000</v>
      </c>
      <c r="E2675" s="7">
        <v>11032</v>
      </c>
      <c r="F2675" t="s">
        <v>8219</v>
      </c>
      <c r="G2675" t="s">
        <v>8222</v>
      </c>
      <c r="H2675" t="s">
        <v>8244</v>
      </c>
      <c r="I2675" s="9">
        <v>1414622700</v>
      </c>
      <c r="J2675" s="9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205"/>
        <v>27.58</v>
      </c>
      <c r="P2675" s="17">
        <f t="shared" si="206"/>
        <v>167.15</v>
      </c>
      <c r="Q2675" s="13" t="s">
        <v>8316</v>
      </c>
      <c r="R2675" t="s">
        <v>8353</v>
      </c>
      <c r="S2675" s="18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11" t="s">
        <v>2673</v>
      </c>
      <c r="C2676" s="3" t="s">
        <v>6783</v>
      </c>
      <c r="D2676" s="5">
        <v>35000</v>
      </c>
      <c r="E2676" s="7">
        <v>21994</v>
      </c>
      <c r="F2676" t="s">
        <v>8219</v>
      </c>
      <c r="G2676" t="s">
        <v>8222</v>
      </c>
      <c r="H2676" t="s">
        <v>8244</v>
      </c>
      <c r="I2676" s="9">
        <v>1467694740</v>
      </c>
      <c r="J2676" s="9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205"/>
        <v>62.84</v>
      </c>
      <c r="P2676" s="17">
        <f t="shared" si="206"/>
        <v>128.62</v>
      </c>
      <c r="Q2676" s="13" t="s">
        <v>8316</v>
      </c>
      <c r="R2676" t="s">
        <v>8353</v>
      </c>
      <c r="S2676" s="18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11" t="s">
        <v>2674</v>
      </c>
      <c r="C2677" s="3" t="s">
        <v>6784</v>
      </c>
      <c r="D2677" s="5">
        <v>25000</v>
      </c>
      <c r="E2677" s="7">
        <v>1897</v>
      </c>
      <c r="F2677" t="s">
        <v>8219</v>
      </c>
      <c r="G2677" t="s">
        <v>8222</v>
      </c>
      <c r="H2677" t="s">
        <v>8244</v>
      </c>
      <c r="I2677" s="9">
        <v>1415655289</v>
      </c>
      <c r="J2677" s="9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205"/>
        <v>7.59</v>
      </c>
      <c r="P2677" s="17">
        <f t="shared" si="206"/>
        <v>65.41</v>
      </c>
      <c r="Q2677" s="13" t="s">
        <v>8316</v>
      </c>
      <c r="R2677" t="s">
        <v>8353</v>
      </c>
      <c r="S2677" s="18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11" t="s">
        <v>2675</v>
      </c>
      <c r="C2678" s="3" t="s">
        <v>6785</v>
      </c>
      <c r="D2678" s="5">
        <v>2100</v>
      </c>
      <c r="E2678" s="7">
        <v>1058</v>
      </c>
      <c r="F2678" t="s">
        <v>8219</v>
      </c>
      <c r="G2678" t="s">
        <v>8227</v>
      </c>
      <c r="H2678" t="s">
        <v>8249</v>
      </c>
      <c r="I2678" s="9">
        <v>1463929174</v>
      </c>
      <c r="J2678" s="9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205"/>
        <v>50.38</v>
      </c>
      <c r="P2678" s="17">
        <f t="shared" si="206"/>
        <v>117.56</v>
      </c>
      <c r="Q2678" s="13" t="s">
        <v>8316</v>
      </c>
      <c r="R2678" t="s">
        <v>8353</v>
      </c>
      <c r="S2678" s="18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11" t="s">
        <v>2676</v>
      </c>
      <c r="C2679" s="3" t="s">
        <v>6786</v>
      </c>
      <c r="D2679" s="5">
        <v>19500</v>
      </c>
      <c r="E2679" s="7">
        <v>3415</v>
      </c>
      <c r="F2679" t="s">
        <v>8219</v>
      </c>
      <c r="G2679" t="s">
        <v>8222</v>
      </c>
      <c r="H2679" t="s">
        <v>8244</v>
      </c>
      <c r="I2679" s="9">
        <v>1404348143</v>
      </c>
      <c r="J2679" s="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205"/>
        <v>17.510000000000002</v>
      </c>
      <c r="P2679" s="17">
        <f t="shared" si="206"/>
        <v>126.48</v>
      </c>
      <c r="Q2679" s="13" t="s">
        <v>8316</v>
      </c>
      <c r="R2679" t="s">
        <v>8353</v>
      </c>
      <c r="S2679" s="18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11" t="s">
        <v>2677</v>
      </c>
      <c r="C2680" s="3" t="s">
        <v>6787</v>
      </c>
      <c r="D2680" s="5">
        <v>8000000</v>
      </c>
      <c r="E2680" s="7">
        <v>1100</v>
      </c>
      <c r="F2680" t="s">
        <v>8219</v>
      </c>
      <c r="G2680" t="s">
        <v>8225</v>
      </c>
      <c r="H2680" t="s">
        <v>8247</v>
      </c>
      <c r="I2680" s="9">
        <v>1443121765</v>
      </c>
      <c r="J2680" s="9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205"/>
        <v>0.01</v>
      </c>
      <c r="P2680" s="17">
        <f t="shared" si="206"/>
        <v>550</v>
      </c>
      <c r="Q2680" s="13" t="s">
        <v>8316</v>
      </c>
      <c r="R2680" t="s">
        <v>8353</v>
      </c>
      <c r="S2680" s="18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11" t="s">
        <v>2678</v>
      </c>
      <c r="C2681" s="3" t="s">
        <v>6788</v>
      </c>
      <c r="D2681" s="5">
        <v>40000</v>
      </c>
      <c r="E2681" s="7">
        <v>132</v>
      </c>
      <c r="F2681" t="s">
        <v>8219</v>
      </c>
      <c r="G2681" t="s">
        <v>8222</v>
      </c>
      <c r="H2681" t="s">
        <v>8244</v>
      </c>
      <c r="I2681" s="9">
        <v>1425081694</v>
      </c>
      <c r="J2681" s="9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205"/>
        <v>0.33</v>
      </c>
      <c r="P2681" s="17">
        <f t="shared" si="206"/>
        <v>44</v>
      </c>
      <c r="Q2681" s="13" t="s">
        <v>8316</v>
      </c>
      <c r="R2681" t="s">
        <v>8353</v>
      </c>
      <c r="S2681" s="18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11" t="s">
        <v>2679</v>
      </c>
      <c r="C2682" s="3" t="s">
        <v>6789</v>
      </c>
      <c r="D2682" s="5">
        <v>32000</v>
      </c>
      <c r="E2682" s="7">
        <v>276</v>
      </c>
      <c r="F2682" t="s">
        <v>8219</v>
      </c>
      <c r="G2682" t="s">
        <v>8225</v>
      </c>
      <c r="H2682" t="s">
        <v>8247</v>
      </c>
      <c r="I2682" s="9">
        <v>1459915491</v>
      </c>
      <c r="J2682" s="9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205"/>
        <v>0.86</v>
      </c>
      <c r="P2682" s="17">
        <f t="shared" si="206"/>
        <v>69</v>
      </c>
      <c r="Q2682" s="13" t="s">
        <v>8316</v>
      </c>
      <c r="R2682" t="s">
        <v>8353</v>
      </c>
      <c r="S2682" s="18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11" t="s">
        <v>2680</v>
      </c>
      <c r="C2683" s="3" t="s">
        <v>6790</v>
      </c>
      <c r="D2683" s="5">
        <v>8000</v>
      </c>
      <c r="E2683" s="7">
        <v>55</v>
      </c>
      <c r="F2683" t="s">
        <v>8219</v>
      </c>
      <c r="G2683" t="s">
        <v>8222</v>
      </c>
      <c r="H2683" t="s">
        <v>8244</v>
      </c>
      <c r="I2683" s="9">
        <v>1405027750</v>
      </c>
      <c r="J2683" s="9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205"/>
        <v>0.69</v>
      </c>
      <c r="P2683" s="17">
        <f t="shared" si="206"/>
        <v>27.5</v>
      </c>
      <c r="Q2683" s="13" t="s">
        <v>8333</v>
      </c>
      <c r="R2683" t="s">
        <v>8334</v>
      </c>
      <c r="S2683" s="18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11" t="s">
        <v>2681</v>
      </c>
      <c r="C2684" s="3" t="s">
        <v>6791</v>
      </c>
      <c r="D2684" s="5">
        <v>6000</v>
      </c>
      <c r="E2684" s="7">
        <v>1698</v>
      </c>
      <c r="F2684" t="s">
        <v>8219</v>
      </c>
      <c r="G2684" t="s">
        <v>8222</v>
      </c>
      <c r="H2684" t="s">
        <v>8244</v>
      </c>
      <c r="I2684" s="9">
        <v>1416635940</v>
      </c>
      <c r="J2684" s="9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205"/>
        <v>28.3</v>
      </c>
      <c r="P2684" s="17">
        <f t="shared" si="206"/>
        <v>84.9</v>
      </c>
      <c r="Q2684" s="13" t="s">
        <v>8333</v>
      </c>
      <c r="R2684" t="s">
        <v>8334</v>
      </c>
      <c r="S2684" s="18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11" t="s">
        <v>2682</v>
      </c>
      <c r="C2685" s="3" t="s">
        <v>6792</v>
      </c>
      <c r="D2685" s="5">
        <v>15000</v>
      </c>
      <c r="E2685" s="7">
        <v>36</v>
      </c>
      <c r="F2685" t="s">
        <v>8219</v>
      </c>
      <c r="G2685" t="s">
        <v>8222</v>
      </c>
      <c r="H2685" t="s">
        <v>8244</v>
      </c>
      <c r="I2685" s="9">
        <v>1425233240</v>
      </c>
      <c r="J2685" s="9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205"/>
        <v>0.24</v>
      </c>
      <c r="P2685" s="17">
        <f t="shared" si="206"/>
        <v>12</v>
      </c>
      <c r="Q2685" s="13" t="s">
        <v>8333</v>
      </c>
      <c r="R2685" t="s">
        <v>8334</v>
      </c>
      <c r="S2685" s="18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11" t="s">
        <v>2683</v>
      </c>
      <c r="C2686" s="3" t="s">
        <v>6793</v>
      </c>
      <c r="D2686" s="5">
        <v>70000</v>
      </c>
      <c r="E2686" s="7">
        <v>800</v>
      </c>
      <c r="F2686" t="s">
        <v>8219</v>
      </c>
      <c r="G2686" t="s">
        <v>8222</v>
      </c>
      <c r="H2686" t="s">
        <v>8244</v>
      </c>
      <c r="I2686" s="9">
        <v>1407621425</v>
      </c>
      <c r="J2686" s="9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205"/>
        <v>1.1399999999999999</v>
      </c>
      <c r="P2686" s="17">
        <f t="shared" si="206"/>
        <v>200</v>
      </c>
      <c r="Q2686" s="13" t="s">
        <v>8333</v>
      </c>
      <c r="R2686" t="s">
        <v>8334</v>
      </c>
      <c r="S2686" s="18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11" t="s">
        <v>2684</v>
      </c>
      <c r="C2687" s="3" t="s">
        <v>6794</v>
      </c>
      <c r="D2687" s="5">
        <v>50000</v>
      </c>
      <c r="E2687" s="7">
        <v>10</v>
      </c>
      <c r="F2687" t="s">
        <v>8219</v>
      </c>
      <c r="G2687" t="s">
        <v>8222</v>
      </c>
      <c r="H2687" t="s">
        <v>8244</v>
      </c>
      <c r="I2687" s="9">
        <v>1430149330</v>
      </c>
      <c r="J2687" s="9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205"/>
        <v>0.02</v>
      </c>
      <c r="P2687" s="17">
        <f t="shared" si="206"/>
        <v>10</v>
      </c>
      <c r="Q2687" s="13" t="s">
        <v>8333</v>
      </c>
      <c r="R2687" t="s">
        <v>8334</v>
      </c>
      <c r="S2687" s="18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11" t="s">
        <v>2685</v>
      </c>
      <c r="C2688" s="3" t="s">
        <v>6795</v>
      </c>
      <c r="D2688" s="5">
        <v>30000</v>
      </c>
      <c r="E2688" s="7">
        <v>0</v>
      </c>
      <c r="F2688" t="s">
        <v>8219</v>
      </c>
      <c r="G2688" t="s">
        <v>8222</v>
      </c>
      <c r="H2688" t="s">
        <v>8244</v>
      </c>
      <c r="I2688" s="9">
        <v>1412119423</v>
      </c>
      <c r="J2688" s="9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205"/>
        <v>0</v>
      </c>
      <c r="P2688" s="17" t="str">
        <f t="shared" si="206"/>
        <v>N/A</v>
      </c>
      <c r="Q2688" s="13" t="s">
        <v>8333</v>
      </c>
      <c r="R2688" t="s">
        <v>8334</v>
      </c>
      <c r="S2688" s="18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11" t="s">
        <v>2686</v>
      </c>
      <c r="C2689" s="3" t="s">
        <v>6796</v>
      </c>
      <c r="D2689" s="5">
        <v>15000</v>
      </c>
      <c r="E2689" s="7">
        <v>0</v>
      </c>
      <c r="F2689" t="s">
        <v>8219</v>
      </c>
      <c r="G2689" t="s">
        <v>8222</v>
      </c>
      <c r="H2689" t="s">
        <v>8244</v>
      </c>
      <c r="I2689" s="9">
        <v>1435591318</v>
      </c>
      <c r="J2689" s="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205"/>
        <v>0</v>
      </c>
      <c r="P2689" s="17" t="str">
        <f t="shared" si="206"/>
        <v>N/A</v>
      </c>
      <c r="Q2689" s="13" t="s">
        <v>8333</v>
      </c>
      <c r="R2689" t="s">
        <v>8334</v>
      </c>
      <c r="S2689" s="18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11" t="s">
        <v>2687</v>
      </c>
      <c r="C2690" s="3" t="s">
        <v>6797</v>
      </c>
      <c r="D2690" s="5">
        <v>50000</v>
      </c>
      <c r="E2690" s="7">
        <v>74</v>
      </c>
      <c r="F2690" t="s">
        <v>8219</v>
      </c>
      <c r="G2690" t="s">
        <v>8222</v>
      </c>
      <c r="H2690" t="s">
        <v>8244</v>
      </c>
      <c r="I2690" s="9">
        <v>1424746800</v>
      </c>
      <c r="J2690" s="9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si="205"/>
        <v>0.15</v>
      </c>
      <c r="P2690" s="17">
        <f t="shared" si="206"/>
        <v>5.29</v>
      </c>
      <c r="Q2690" s="13" t="s">
        <v>8333</v>
      </c>
      <c r="R2690" t="s">
        <v>8334</v>
      </c>
      <c r="S2690" s="18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11" t="s">
        <v>2688</v>
      </c>
      <c r="C2691" s="3" t="s">
        <v>6798</v>
      </c>
      <c r="D2691" s="5">
        <v>35000</v>
      </c>
      <c r="E2691" s="7">
        <v>1</v>
      </c>
      <c r="F2691" t="s">
        <v>8219</v>
      </c>
      <c r="G2691" t="s">
        <v>8222</v>
      </c>
      <c r="H2691" t="s">
        <v>8244</v>
      </c>
      <c r="I2691" s="9">
        <v>1469919890</v>
      </c>
      <c r="J2691" s="9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ref="O2691:O2754" si="210">IFERROR(ROUND(E2691/D2691*100,2),0)</f>
        <v>0</v>
      </c>
      <c r="P2691" s="17">
        <f t="shared" ref="P2691:P2754" si="211">IFERROR(ROUND(E2691/L2691,2),"N/A")</f>
        <v>1</v>
      </c>
      <c r="Q2691" s="13" t="s">
        <v>8333</v>
      </c>
      <c r="R2691" t="s">
        <v>8334</v>
      </c>
      <c r="S2691" s="18">
        <f t="shared" ref="S2691:S2754" si="212">(((J2691/60)/60)/24)+DATE(1970,1,1)</f>
        <v>42551.961689814809</v>
      </c>
      <c r="T2691" s="1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11" t="s">
        <v>2689</v>
      </c>
      <c r="C2692" s="3" t="s">
        <v>6799</v>
      </c>
      <c r="D2692" s="5">
        <v>80000</v>
      </c>
      <c r="E2692" s="7">
        <v>8586</v>
      </c>
      <c r="F2692" t="s">
        <v>8219</v>
      </c>
      <c r="G2692" t="s">
        <v>8222</v>
      </c>
      <c r="H2692" t="s">
        <v>8244</v>
      </c>
      <c r="I2692" s="9">
        <v>1433298676</v>
      </c>
      <c r="J2692" s="9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210"/>
        <v>10.73</v>
      </c>
      <c r="P2692" s="17">
        <f t="shared" si="211"/>
        <v>72.760000000000005</v>
      </c>
      <c r="Q2692" s="13" t="s">
        <v>8333</v>
      </c>
      <c r="R2692" t="s">
        <v>8334</v>
      </c>
      <c r="S2692" s="18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11" t="s">
        <v>2690</v>
      </c>
      <c r="C2693" s="3" t="s">
        <v>6800</v>
      </c>
      <c r="D2693" s="5">
        <v>65000</v>
      </c>
      <c r="E2693" s="7">
        <v>35</v>
      </c>
      <c r="F2693" t="s">
        <v>8219</v>
      </c>
      <c r="G2693" t="s">
        <v>8227</v>
      </c>
      <c r="H2693" t="s">
        <v>8249</v>
      </c>
      <c r="I2693" s="9">
        <v>1431278557</v>
      </c>
      <c r="J2693" s="9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210"/>
        <v>0.05</v>
      </c>
      <c r="P2693" s="17">
        <f t="shared" si="211"/>
        <v>17.5</v>
      </c>
      <c r="Q2693" s="13" t="s">
        <v>8333</v>
      </c>
      <c r="R2693" t="s">
        <v>8334</v>
      </c>
      <c r="S2693" s="18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11" t="s">
        <v>2691</v>
      </c>
      <c r="C2694" s="3" t="s">
        <v>6801</v>
      </c>
      <c r="D2694" s="5">
        <v>3500</v>
      </c>
      <c r="E2694" s="7">
        <v>25</v>
      </c>
      <c r="F2694" t="s">
        <v>8219</v>
      </c>
      <c r="G2694" t="s">
        <v>8222</v>
      </c>
      <c r="H2694" t="s">
        <v>8244</v>
      </c>
      <c r="I2694" s="9">
        <v>1427266860</v>
      </c>
      <c r="J2694" s="9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210"/>
        <v>0.71</v>
      </c>
      <c r="P2694" s="17">
        <f t="shared" si="211"/>
        <v>25</v>
      </c>
      <c r="Q2694" s="13" t="s">
        <v>8333</v>
      </c>
      <c r="R2694" t="s">
        <v>8334</v>
      </c>
      <c r="S2694" s="18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11" t="s">
        <v>2692</v>
      </c>
      <c r="C2695" s="3" t="s">
        <v>6802</v>
      </c>
      <c r="D2695" s="5">
        <v>5000</v>
      </c>
      <c r="E2695" s="7">
        <v>40</v>
      </c>
      <c r="F2695" t="s">
        <v>8219</v>
      </c>
      <c r="G2695" t="s">
        <v>8222</v>
      </c>
      <c r="H2695" t="s">
        <v>8244</v>
      </c>
      <c r="I2695" s="9">
        <v>1407899966</v>
      </c>
      <c r="J2695" s="9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210"/>
        <v>0.8</v>
      </c>
      <c r="P2695" s="17">
        <f t="shared" si="211"/>
        <v>13.33</v>
      </c>
      <c r="Q2695" s="13" t="s">
        <v>8333</v>
      </c>
      <c r="R2695" t="s">
        <v>8334</v>
      </c>
      <c r="S2695" s="18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11" t="s">
        <v>2693</v>
      </c>
      <c r="C2696" s="3" t="s">
        <v>6803</v>
      </c>
      <c r="D2696" s="5">
        <v>30000</v>
      </c>
      <c r="E2696" s="7">
        <v>1</v>
      </c>
      <c r="F2696" t="s">
        <v>8219</v>
      </c>
      <c r="G2696" t="s">
        <v>8222</v>
      </c>
      <c r="H2696" t="s">
        <v>8244</v>
      </c>
      <c r="I2696" s="9">
        <v>1411701739</v>
      </c>
      <c r="J2696" s="9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210"/>
        <v>0</v>
      </c>
      <c r="P2696" s="17">
        <f t="shared" si="211"/>
        <v>1</v>
      </c>
      <c r="Q2696" s="13" t="s">
        <v>8333</v>
      </c>
      <c r="R2696" t="s">
        <v>8334</v>
      </c>
      <c r="S2696" s="18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11" t="s">
        <v>2694</v>
      </c>
      <c r="C2697" s="3" t="s">
        <v>6804</v>
      </c>
      <c r="D2697" s="5">
        <v>15000</v>
      </c>
      <c r="E2697" s="7">
        <v>71</v>
      </c>
      <c r="F2697" t="s">
        <v>8219</v>
      </c>
      <c r="G2697" t="s">
        <v>8222</v>
      </c>
      <c r="H2697" t="s">
        <v>8244</v>
      </c>
      <c r="I2697" s="9">
        <v>1428981718</v>
      </c>
      <c r="J2697" s="9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210"/>
        <v>0.47</v>
      </c>
      <c r="P2697" s="17">
        <f t="shared" si="211"/>
        <v>23.67</v>
      </c>
      <c r="Q2697" s="13" t="s">
        <v>8333</v>
      </c>
      <c r="R2697" t="s">
        <v>8334</v>
      </c>
      <c r="S2697" s="18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11" t="s">
        <v>2695</v>
      </c>
      <c r="C2698" s="3" t="s">
        <v>6805</v>
      </c>
      <c r="D2698" s="5">
        <v>60000</v>
      </c>
      <c r="E2698" s="7">
        <v>3390</v>
      </c>
      <c r="F2698" t="s">
        <v>8219</v>
      </c>
      <c r="G2698" t="s">
        <v>8222</v>
      </c>
      <c r="H2698" t="s">
        <v>8244</v>
      </c>
      <c r="I2698" s="9">
        <v>1419538560</v>
      </c>
      <c r="J2698" s="9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210"/>
        <v>5.65</v>
      </c>
      <c r="P2698" s="17">
        <f t="shared" si="211"/>
        <v>89.21</v>
      </c>
      <c r="Q2698" s="13" t="s">
        <v>8333</v>
      </c>
      <c r="R2698" t="s">
        <v>8334</v>
      </c>
      <c r="S2698" s="18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11" t="s">
        <v>2696</v>
      </c>
      <c r="C2699" s="3" t="s">
        <v>6806</v>
      </c>
      <c r="D2699" s="5">
        <v>23000</v>
      </c>
      <c r="E2699" s="7">
        <v>6061</v>
      </c>
      <c r="F2699" t="s">
        <v>8219</v>
      </c>
      <c r="G2699" t="s">
        <v>8222</v>
      </c>
      <c r="H2699" t="s">
        <v>8244</v>
      </c>
      <c r="I2699" s="9">
        <v>1438552800</v>
      </c>
      <c r="J2699" s="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210"/>
        <v>26.35</v>
      </c>
      <c r="P2699" s="17">
        <f t="shared" si="211"/>
        <v>116.56</v>
      </c>
      <c r="Q2699" s="13" t="s">
        <v>8333</v>
      </c>
      <c r="R2699" t="s">
        <v>8334</v>
      </c>
      <c r="S2699" s="18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11" t="s">
        <v>2697</v>
      </c>
      <c r="C2700" s="3" t="s">
        <v>6807</v>
      </c>
      <c r="D2700" s="5">
        <v>8000</v>
      </c>
      <c r="E2700" s="7">
        <v>26.01</v>
      </c>
      <c r="F2700" t="s">
        <v>8219</v>
      </c>
      <c r="G2700" t="s">
        <v>8222</v>
      </c>
      <c r="H2700" t="s">
        <v>8244</v>
      </c>
      <c r="I2700" s="9">
        <v>1403904808</v>
      </c>
      <c r="J2700" s="9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210"/>
        <v>0.33</v>
      </c>
      <c r="P2700" s="17">
        <f t="shared" si="211"/>
        <v>13.01</v>
      </c>
      <c r="Q2700" s="13" t="s">
        <v>8333</v>
      </c>
      <c r="R2700" t="s">
        <v>8334</v>
      </c>
      <c r="S2700" s="18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11" t="s">
        <v>2698</v>
      </c>
      <c r="C2701" s="3" t="s">
        <v>6808</v>
      </c>
      <c r="D2701" s="5">
        <v>2</v>
      </c>
      <c r="E2701" s="7">
        <v>0</v>
      </c>
      <c r="F2701" t="s">
        <v>8219</v>
      </c>
      <c r="G2701" t="s">
        <v>8227</v>
      </c>
      <c r="H2701" t="s">
        <v>8249</v>
      </c>
      <c r="I2701" s="9">
        <v>1407533463</v>
      </c>
      <c r="J2701" s="9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210"/>
        <v>0</v>
      </c>
      <c r="P2701" s="17" t="str">
        <f t="shared" si="211"/>
        <v>N/A</v>
      </c>
      <c r="Q2701" s="13" t="s">
        <v>8333</v>
      </c>
      <c r="R2701" t="s">
        <v>8334</v>
      </c>
      <c r="S2701" s="18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11" t="s">
        <v>2699</v>
      </c>
      <c r="C2702" s="3" t="s">
        <v>6809</v>
      </c>
      <c r="D2702" s="5">
        <v>9999</v>
      </c>
      <c r="E2702" s="7">
        <v>70</v>
      </c>
      <c r="F2702" t="s">
        <v>8219</v>
      </c>
      <c r="G2702" t="s">
        <v>8222</v>
      </c>
      <c r="H2702" t="s">
        <v>8244</v>
      </c>
      <c r="I2702" s="9">
        <v>1411073972</v>
      </c>
      <c r="J2702" s="9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210"/>
        <v>0.7</v>
      </c>
      <c r="P2702" s="17">
        <f t="shared" si="211"/>
        <v>17.5</v>
      </c>
      <c r="Q2702" s="13" t="s">
        <v>8333</v>
      </c>
      <c r="R2702" t="s">
        <v>8334</v>
      </c>
      <c r="S2702" s="18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11" t="s">
        <v>2700</v>
      </c>
      <c r="C2703" s="3" t="s">
        <v>6810</v>
      </c>
      <c r="D2703" s="5">
        <v>3400</v>
      </c>
      <c r="E2703" s="7">
        <v>1570</v>
      </c>
      <c r="F2703" t="s">
        <v>8220</v>
      </c>
      <c r="G2703" t="s">
        <v>8239</v>
      </c>
      <c r="H2703" t="s">
        <v>8247</v>
      </c>
      <c r="I2703" s="9">
        <v>1491586534</v>
      </c>
      <c r="J2703" s="9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210"/>
        <v>46.18</v>
      </c>
      <c r="P2703" s="17">
        <f t="shared" si="211"/>
        <v>34.130000000000003</v>
      </c>
      <c r="Q2703" s="13" t="s">
        <v>8314</v>
      </c>
      <c r="R2703" t="s">
        <v>8354</v>
      </c>
      <c r="S2703" s="18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11" t="s">
        <v>2701</v>
      </c>
      <c r="C2704" s="3" t="s">
        <v>6811</v>
      </c>
      <c r="D2704" s="5">
        <v>10000</v>
      </c>
      <c r="E2704" s="7">
        <v>3441</v>
      </c>
      <c r="F2704" t="s">
        <v>8220</v>
      </c>
      <c r="G2704" t="s">
        <v>8222</v>
      </c>
      <c r="H2704" t="s">
        <v>8244</v>
      </c>
      <c r="I2704" s="9">
        <v>1491416077</v>
      </c>
      <c r="J2704" s="9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210"/>
        <v>34.409999999999997</v>
      </c>
      <c r="P2704" s="17">
        <f t="shared" si="211"/>
        <v>132.35</v>
      </c>
      <c r="Q2704" s="13" t="s">
        <v>8314</v>
      </c>
      <c r="R2704" t="s">
        <v>8354</v>
      </c>
      <c r="S2704" s="18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11" t="s">
        <v>2702</v>
      </c>
      <c r="C2705" s="3" t="s">
        <v>6812</v>
      </c>
      <c r="D2705" s="5">
        <v>40000</v>
      </c>
      <c r="E2705" s="7">
        <v>41500</v>
      </c>
      <c r="F2705" t="s">
        <v>8220</v>
      </c>
      <c r="G2705" t="s">
        <v>8236</v>
      </c>
      <c r="H2705" t="s">
        <v>8254</v>
      </c>
      <c r="I2705" s="9">
        <v>1490196830</v>
      </c>
      <c r="J2705" s="9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210"/>
        <v>103.75</v>
      </c>
      <c r="P2705" s="17">
        <f t="shared" si="211"/>
        <v>922.22</v>
      </c>
      <c r="Q2705" s="13" t="s">
        <v>8314</v>
      </c>
      <c r="R2705" t="s">
        <v>8354</v>
      </c>
      <c r="S2705" s="18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11" t="s">
        <v>2703</v>
      </c>
      <c r="C2706" s="3" t="s">
        <v>6813</v>
      </c>
      <c r="D2706" s="5">
        <v>19000</v>
      </c>
      <c r="E2706" s="7">
        <v>1145</v>
      </c>
      <c r="F2706" t="s">
        <v>8220</v>
      </c>
      <c r="G2706" t="s">
        <v>8222</v>
      </c>
      <c r="H2706" t="s">
        <v>8244</v>
      </c>
      <c r="I2706" s="9">
        <v>1491421314</v>
      </c>
      <c r="J2706" s="9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210"/>
        <v>6.03</v>
      </c>
      <c r="P2706" s="17">
        <f t="shared" si="211"/>
        <v>163.57</v>
      </c>
      <c r="Q2706" s="13" t="s">
        <v>8314</v>
      </c>
      <c r="R2706" t="s">
        <v>8354</v>
      </c>
      <c r="S2706" s="18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11" t="s">
        <v>2704</v>
      </c>
      <c r="C2707" s="3" t="s">
        <v>6814</v>
      </c>
      <c r="D2707" s="5">
        <v>16500</v>
      </c>
      <c r="E2707" s="7">
        <v>1739</v>
      </c>
      <c r="F2707" t="s">
        <v>8220</v>
      </c>
      <c r="G2707" t="s">
        <v>8222</v>
      </c>
      <c r="H2707" t="s">
        <v>8244</v>
      </c>
      <c r="I2707" s="9">
        <v>1490389158</v>
      </c>
      <c r="J2707" s="9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210"/>
        <v>10.54</v>
      </c>
      <c r="P2707" s="17">
        <f t="shared" si="211"/>
        <v>217.38</v>
      </c>
      <c r="Q2707" s="13" t="s">
        <v>8314</v>
      </c>
      <c r="R2707" t="s">
        <v>8354</v>
      </c>
      <c r="S2707" s="18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11" t="s">
        <v>2705</v>
      </c>
      <c r="C2708" s="3" t="s">
        <v>6815</v>
      </c>
      <c r="D2708" s="5">
        <v>35000</v>
      </c>
      <c r="E2708" s="7">
        <v>39304</v>
      </c>
      <c r="F2708" t="s">
        <v>8217</v>
      </c>
      <c r="G2708" t="s">
        <v>8222</v>
      </c>
      <c r="H2708" t="s">
        <v>8244</v>
      </c>
      <c r="I2708" s="9">
        <v>1413442740</v>
      </c>
      <c r="J2708" s="9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210"/>
        <v>112.3</v>
      </c>
      <c r="P2708" s="17">
        <f t="shared" si="211"/>
        <v>149.44</v>
      </c>
      <c r="Q2708" s="13" t="s">
        <v>8314</v>
      </c>
      <c r="R2708" t="s">
        <v>8354</v>
      </c>
      <c r="S2708" s="18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11" t="s">
        <v>2706</v>
      </c>
      <c r="C2709" s="3" t="s">
        <v>6816</v>
      </c>
      <c r="D2709" s="5">
        <v>8000</v>
      </c>
      <c r="E2709" s="7">
        <v>28067.57</v>
      </c>
      <c r="F2709" t="s">
        <v>8217</v>
      </c>
      <c r="G2709" t="s">
        <v>8222</v>
      </c>
      <c r="H2709" t="s">
        <v>8244</v>
      </c>
      <c r="I2709" s="9">
        <v>1369637940</v>
      </c>
      <c r="J2709" s="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210"/>
        <v>350.84</v>
      </c>
      <c r="P2709" s="17">
        <f t="shared" si="211"/>
        <v>71.239999999999995</v>
      </c>
      <c r="Q2709" s="13" t="s">
        <v>8314</v>
      </c>
      <c r="R2709" t="s">
        <v>8354</v>
      </c>
      <c r="S2709" s="18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11" t="s">
        <v>2707</v>
      </c>
      <c r="C2710" s="3" t="s">
        <v>6817</v>
      </c>
      <c r="D2710" s="5">
        <v>20000</v>
      </c>
      <c r="E2710" s="7">
        <v>46643.07</v>
      </c>
      <c r="F2710" t="s">
        <v>8217</v>
      </c>
      <c r="G2710" t="s">
        <v>8223</v>
      </c>
      <c r="H2710" t="s">
        <v>8245</v>
      </c>
      <c r="I2710" s="9">
        <v>1469119526</v>
      </c>
      <c r="J2710" s="9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210"/>
        <v>233.22</v>
      </c>
      <c r="P2710" s="17">
        <f t="shared" si="211"/>
        <v>44.46</v>
      </c>
      <c r="Q2710" s="13" t="s">
        <v>8314</v>
      </c>
      <c r="R2710" t="s">
        <v>8354</v>
      </c>
      <c r="S2710" s="18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11" t="s">
        <v>2708</v>
      </c>
      <c r="C2711" s="3" t="s">
        <v>6818</v>
      </c>
      <c r="D2711" s="5">
        <v>50000</v>
      </c>
      <c r="E2711" s="7">
        <v>50803</v>
      </c>
      <c r="F2711" t="s">
        <v>8217</v>
      </c>
      <c r="G2711" t="s">
        <v>8222</v>
      </c>
      <c r="H2711" t="s">
        <v>8244</v>
      </c>
      <c r="I2711" s="9">
        <v>1475553540</v>
      </c>
      <c r="J2711" s="9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210"/>
        <v>101.61</v>
      </c>
      <c r="P2711" s="17">
        <f t="shared" si="211"/>
        <v>164.94</v>
      </c>
      <c r="Q2711" s="13" t="s">
        <v>8314</v>
      </c>
      <c r="R2711" t="s">
        <v>8354</v>
      </c>
      <c r="S2711" s="18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11" t="s">
        <v>2709</v>
      </c>
      <c r="C2712" s="3" t="s">
        <v>6819</v>
      </c>
      <c r="D2712" s="5">
        <v>60000</v>
      </c>
      <c r="E2712" s="7">
        <v>92340.21</v>
      </c>
      <c r="F2712" t="s">
        <v>8217</v>
      </c>
      <c r="G2712" t="s">
        <v>8222</v>
      </c>
      <c r="H2712" t="s">
        <v>8244</v>
      </c>
      <c r="I2712" s="9">
        <v>1407549600</v>
      </c>
      <c r="J2712" s="9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210"/>
        <v>153.9</v>
      </c>
      <c r="P2712" s="17">
        <f t="shared" si="211"/>
        <v>84.87</v>
      </c>
      <c r="Q2712" s="13" t="s">
        <v>8314</v>
      </c>
      <c r="R2712" t="s">
        <v>8354</v>
      </c>
      <c r="S2712" s="18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11" t="s">
        <v>2710</v>
      </c>
      <c r="C2713" s="3" t="s">
        <v>6820</v>
      </c>
      <c r="D2713" s="5">
        <v>3910</v>
      </c>
      <c r="E2713" s="7">
        <v>3938</v>
      </c>
      <c r="F2713" t="s">
        <v>8217</v>
      </c>
      <c r="G2713" t="s">
        <v>8223</v>
      </c>
      <c r="H2713" t="s">
        <v>8245</v>
      </c>
      <c r="I2713" s="9">
        <v>1403301660</v>
      </c>
      <c r="J2713" s="9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210"/>
        <v>100.72</v>
      </c>
      <c r="P2713" s="17">
        <f t="shared" si="211"/>
        <v>53.95</v>
      </c>
      <c r="Q2713" s="13" t="s">
        <v>8314</v>
      </c>
      <c r="R2713" t="s">
        <v>8354</v>
      </c>
      <c r="S2713" s="18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11" t="s">
        <v>2711</v>
      </c>
      <c r="C2714" s="3" t="s">
        <v>6821</v>
      </c>
      <c r="D2714" s="5">
        <v>5500</v>
      </c>
      <c r="E2714" s="7">
        <v>7226</v>
      </c>
      <c r="F2714" t="s">
        <v>8217</v>
      </c>
      <c r="G2714" t="s">
        <v>8222</v>
      </c>
      <c r="H2714" t="s">
        <v>8244</v>
      </c>
      <c r="I2714" s="9">
        <v>1373738400</v>
      </c>
      <c r="J2714" s="9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210"/>
        <v>131.38</v>
      </c>
      <c r="P2714" s="17">
        <f t="shared" si="211"/>
        <v>50.53</v>
      </c>
      <c r="Q2714" s="13" t="s">
        <v>8314</v>
      </c>
      <c r="R2714" t="s">
        <v>8354</v>
      </c>
      <c r="S2714" s="18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11" t="s">
        <v>2712</v>
      </c>
      <c r="C2715" s="3" t="s">
        <v>6822</v>
      </c>
      <c r="D2715" s="5">
        <v>150000</v>
      </c>
      <c r="E2715" s="7">
        <v>153362</v>
      </c>
      <c r="F2715" t="s">
        <v>8217</v>
      </c>
      <c r="G2715" t="s">
        <v>8222</v>
      </c>
      <c r="H2715" t="s">
        <v>8244</v>
      </c>
      <c r="I2715" s="9">
        <v>1450971684</v>
      </c>
      <c r="J2715" s="9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210"/>
        <v>102.24</v>
      </c>
      <c r="P2715" s="17">
        <f t="shared" si="211"/>
        <v>108</v>
      </c>
      <c r="Q2715" s="13" t="s">
        <v>8314</v>
      </c>
      <c r="R2715" t="s">
        <v>8354</v>
      </c>
      <c r="S2715" s="18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11" t="s">
        <v>2713</v>
      </c>
      <c r="C2716" s="3" t="s">
        <v>6823</v>
      </c>
      <c r="D2716" s="5">
        <v>25000</v>
      </c>
      <c r="E2716" s="7">
        <v>29089</v>
      </c>
      <c r="F2716" t="s">
        <v>8217</v>
      </c>
      <c r="G2716" t="s">
        <v>8222</v>
      </c>
      <c r="H2716" t="s">
        <v>8244</v>
      </c>
      <c r="I2716" s="9">
        <v>1476486000</v>
      </c>
      <c r="J2716" s="9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210"/>
        <v>116.36</v>
      </c>
      <c r="P2716" s="17">
        <f t="shared" si="211"/>
        <v>95.37</v>
      </c>
      <c r="Q2716" s="13" t="s">
        <v>8314</v>
      </c>
      <c r="R2716" t="s">
        <v>8354</v>
      </c>
      <c r="S2716" s="18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11" t="s">
        <v>2714</v>
      </c>
      <c r="C2717" s="3" t="s">
        <v>6824</v>
      </c>
      <c r="D2717" s="5">
        <v>12000</v>
      </c>
      <c r="E2717" s="7">
        <v>31754.69</v>
      </c>
      <c r="F2717" t="s">
        <v>8217</v>
      </c>
      <c r="G2717" t="s">
        <v>8222</v>
      </c>
      <c r="H2717" t="s">
        <v>8244</v>
      </c>
      <c r="I2717" s="9">
        <v>1456047228</v>
      </c>
      <c r="J2717" s="9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210"/>
        <v>264.62</v>
      </c>
      <c r="P2717" s="17">
        <f t="shared" si="211"/>
        <v>57.63</v>
      </c>
      <c r="Q2717" s="13" t="s">
        <v>8314</v>
      </c>
      <c r="R2717" t="s">
        <v>8354</v>
      </c>
      <c r="S2717" s="18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11" t="s">
        <v>2715</v>
      </c>
      <c r="C2718" s="3" t="s">
        <v>6825</v>
      </c>
      <c r="D2718" s="5">
        <v>10000</v>
      </c>
      <c r="E2718" s="7">
        <v>11998.01</v>
      </c>
      <c r="F2718" t="s">
        <v>8217</v>
      </c>
      <c r="G2718" t="s">
        <v>8234</v>
      </c>
      <c r="H2718" t="s">
        <v>8247</v>
      </c>
      <c r="I2718" s="9">
        <v>1444291193</v>
      </c>
      <c r="J2718" s="9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210"/>
        <v>119.98</v>
      </c>
      <c r="P2718" s="17">
        <f t="shared" si="211"/>
        <v>64.16</v>
      </c>
      <c r="Q2718" s="13" t="s">
        <v>8314</v>
      </c>
      <c r="R2718" t="s">
        <v>8354</v>
      </c>
      <c r="S2718" s="18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11" t="s">
        <v>2716</v>
      </c>
      <c r="C2719" s="3" t="s">
        <v>6826</v>
      </c>
      <c r="D2719" s="5">
        <v>25000</v>
      </c>
      <c r="E2719" s="7">
        <v>30026</v>
      </c>
      <c r="F2719" t="s">
        <v>8217</v>
      </c>
      <c r="G2719" t="s">
        <v>8222</v>
      </c>
      <c r="H2719" t="s">
        <v>8244</v>
      </c>
      <c r="I2719" s="9">
        <v>1417906649</v>
      </c>
      <c r="J2719" s="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210"/>
        <v>120.1</v>
      </c>
      <c r="P2719" s="17">
        <f t="shared" si="211"/>
        <v>92.39</v>
      </c>
      <c r="Q2719" s="13" t="s">
        <v>8314</v>
      </c>
      <c r="R2719" t="s">
        <v>8354</v>
      </c>
      <c r="S2719" s="18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11" t="s">
        <v>2717</v>
      </c>
      <c r="C2720" s="3" t="s">
        <v>6827</v>
      </c>
      <c r="D2720" s="5">
        <v>18000</v>
      </c>
      <c r="E2720" s="7">
        <v>18645</v>
      </c>
      <c r="F2720" t="s">
        <v>8217</v>
      </c>
      <c r="G2720" t="s">
        <v>8222</v>
      </c>
      <c r="H2720" t="s">
        <v>8244</v>
      </c>
      <c r="I2720" s="9">
        <v>1462316400</v>
      </c>
      <c r="J2720" s="9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210"/>
        <v>103.58</v>
      </c>
      <c r="P2720" s="17">
        <f t="shared" si="211"/>
        <v>125.98</v>
      </c>
      <c r="Q2720" s="13" t="s">
        <v>8314</v>
      </c>
      <c r="R2720" t="s">
        <v>8354</v>
      </c>
      <c r="S2720" s="18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11" t="s">
        <v>2718</v>
      </c>
      <c r="C2721" s="3" t="s">
        <v>6828</v>
      </c>
      <c r="D2721" s="5">
        <v>6000</v>
      </c>
      <c r="E2721" s="7">
        <v>6530</v>
      </c>
      <c r="F2721" t="s">
        <v>8217</v>
      </c>
      <c r="G2721" t="s">
        <v>8222</v>
      </c>
      <c r="H2721" t="s">
        <v>8244</v>
      </c>
      <c r="I2721" s="9">
        <v>1460936694</v>
      </c>
      <c r="J2721" s="9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210"/>
        <v>108.83</v>
      </c>
      <c r="P2721" s="17">
        <f t="shared" si="211"/>
        <v>94.64</v>
      </c>
      <c r="Q2721" s="13" t="s">
        <v>8314</v>
      </c>
      <c r="R2721" t="s">
        <v>8354</v>
      </c>
      <c r="S2721" s="18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11" t="s">
        <v>2719</v>
      </c>
      <c r="C2722" s="3" t="s">
        <v>6829</v>
      </c>
      <c r="D2722" s="5">
        <v>25000</v>
      </c>
      <c r="E2722" s="7">
        <v>29531</v>
      </c>
      <c r="F2722" t="s">
        <v>8217</v>
      </c>
      <c r="G2722" t="s">
        <v>8222</v>
      </c>
      <c r="H2722" t="s">
        <v>8244</v>
      </c>
      <c r="I2722" s="9">
        <v>1478866253</v>
      </c>
      <c r="J2722" s="9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210"/>
        <v>118.12</v>
      </c>
      <c r="P2722" s="17">
        <f t="shared" si="211"/>
        <v>170.7</v>
      </c>
      <c r="Q2722" s="13" t="s">
        <v>8314</v>
      </c>
      <c r="R2722" t="s">
        <v>8354</v>
      </c>
      <c r="S2722" s="18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11" t="s">
        <v>2720</v>
      </c>
      <c r="C2723" s="3" t="s">
        <v>6830</v>
      </c>
      <c r="D2723" s="5">
        <v>750</v>
      </c>
      <c r="E2723" s="7">
        <v>10965</v>
      </c>
      <c r="F2723" t="s">
        <v>8217</v>
      </c>
      <c r="G2723" t="s">
        <v>8223</v>
      </c>
      <c r="H2723" t="s">
        <v>8245</v>
      </c>
      <c r="I2723" s="9">
        <v>1378494000</v>
      </c>
      <c r="J2723" s="9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210"/>
        <v>1462</v>
      </c>
      <c r="P2723" s="17">
        <f t="shared" si="211"/>
        <v>40.76</v>
      </c>
      <c r="Q2723" s="13" t="s">
        <v>8316</v>
      </c>
      <c r="R2723" t="s">
        <v>8346</v>
      </c>
      <c r="S2723" s="18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11" t="s">
        <v>2721</v>
      </c>
      <c r="C2724" s="3" t="s">
        <v>6831</v>
      </c>
      <c r="D2724" s="5">
        <v>5000</v>
      </c>
      <c r="E2724" s="7">
        <v>12627</v>
      </c>
      <c r="F2724" t="s">
        <v>8217</v>
      </c>
      <c r="G2724" t="s">
        <v>8222</v>
      </c>
      <c r="H2724" t="s">
        <v>8244</v>
      </c>
      <c r="I2724" s="9">
        <v>1485722053</v>
      </c>
      <c r="J2724" s="9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210"/>
        <v>252.54</v>
      </c>
      <c r="P2724" s="17">
        <f t="shared" si="211"/>
        <v>68.25</v>
      </c>
      <c r="Q2724" s="13" t="s">
        <v>8316</v>
      </c>
      <c r="R2724" t="s">
        <v>8346</v>
      </c>
      <c r="S2724" s="18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11" t="s">
        <v>2722</v>
      </c>
      <c r="C2725" s="3" t="s">
        <v>6832</v>
      </c>
      <c r="D2725" s="5">
        <v>12000</v>
      </c>
      <c r="E2725" s="7">
        <v>16806</v>
      </c>
      <c r="F2725" t="s">
        <v>8217</v>
      </c>
      <c r="G2725" t="s">
        <v>8222</v>
      </c>
      <c r="H2725" t="s">
        <v>8244</v>
      </c>
      <c r="I2725" s="9">
        <v>1420060088</v>
      </c>
      <c r="J2725" s="9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210"/>
        <v>140.05000000000001</v>
      </c>
      <c r="P2725" s="17">
        <f t="shared" si="211"/>
        <v>95.49</v>
      </c>
      <c r="Q2725" s="13" t="s">
        <v>8316</v>
      </c>
      <c r="R2725" t="s">
        <v>8346</v>
      </c>
      <c r="S2725" s="18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11" t="s">
        <v>2723</v>
      </c>
      <c r="C2726" s="3" t="s">
        <v>6833</v>
      </c>
      <c r="D2726" s="5">
        <v>2468</v>
      </c>
      <c r="E2726" s="7">
        <v>7326.88</v>
      </c>
      <c r="F2726" t="s">
        <v>8217</v>
      </c>
      <c r="G2726" t="s">
        <v>8223</v>
      </c>
      <c r="H2726" t="s">
        <v>8245</v>
      </c>
      <c r="I2726" s="9">
        <v>1439625059</v>
      </c>
      <c r="J2726" s="9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210"/>
        <v>296.88</v>
      </c>
      <c r="P2726" s="17">
        <f t="shared" si="211"/>
        <v>7.19</v>
      </c>
      <c r="Q2726" s="13" t="s">
        <v>8316</v>
      </c>
      <c r="R2726" t="s">
        <v>8346</v>
      </c>
      <c r="S2726" s="18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11" t="s">
        <v>2724</v>
      </c>
      <c r="C2727" s="3" t="s">
        <v>6834</v>
      </c>
      <c r="D2727" s="5">
        <v>40000</v>
      </c>
      <c r="E2727" s="7">
        <v>57817</v>
      </c>
      <c r="F2727" t="s">
        <v>8217</v>
      </c>
      <c r="G2727" t="s">
        <v>8227</v>
      </c>
      <c r="H2727" t="s">
        <v>8249</v>
      </c>
      <c r="I2727" s="9">
        <v>1488390735</v>
      </c>
      <c r="J2727" s="9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210"/>
        <v>144.54</v>
      </c>
      <c r="P2727" s="17">
        <f t="shared" si="211"/>
        <v>511.65</v>
      </c>
      <c r="Q2727" s="13" t="s">
        <v>8316</v>
      </c>
      <c r="R2727" t="s">
        <v>8346</v>
      </c>
      <c r="S2727" s="18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11" t="s">
        <v>2725</v>
      </c>
      <c r="C2728" s="3" t="s">
        <v>6835</v>
      </c>
      <c r="D2728" s="5">
        <v>100000</v>
      </c>
      <c r="E2728" s="7">
        <v>105745</v>
      </c>
      <c r="F2728" t="s">
        <v>8217</v>
      </c>
      <c r="G2728" t="s">
        <v>8222</v>
      </c>
      <c r="H2728" t="s">
        <v>8244</v>
      </c>
      <c r="I2728" s="9">
        <v>1461333311</v>
      </c>
      <c r="J2728" s="9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210"/>
        <v>105.75</v>
      </c>
      <c r="P2728" s="17">
        <f t="shared" si="211"/>
        <v>261.75</v>
      </c>
      <c r="Q2728" s="13" t="s">
        <v>8316</v>
      </c>
      <c r="R2728" t="s">
        <v>8346</v>
      </c>
      <c r="S2728" s="18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11" t="s">
        <v>2726</v>
      </c>
      <c r="C2729" s="3" t="s">
        <v>6836</v>
      </c>
      <c r="D2729" s="5">
        <v>10000</v>
      </c>
      <c r="E2729" s="7">
        <v>49321</v>
      </c>
      <c r="F2729" t="s">
        <v>8217</v>
      </c>
      <c r="G2729" t="s">
        <v>8222</v>
      </c>
      <c r="H2729" t="s">
        <v>8244</v>
      </c>
      <c r="I2729" s="9">
        <v>1438964063</v>
      </c>
      <c r="J2729" s="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210"/>
        <v>493.21</v>
      </c>
      <c r="P2729" s="17">
        <f t="shared" si="211"/>
        <v>69.760000000000005</v>
      </c>
      <c r="Q2729" s="13" t="s">
        <v>8316</v>
      </c>
      <c r="R2729" t="s">
        <v>8346</v>
      </c>
      <c r="S2729" s="18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11" t="s">
        <v>2727</v>
      </c>
      <c r="C2730" s="3" t="s">
        <v>6837</v>
      </c>
      <c r="D2730" s="5">
        <v>15000</v>
      </c>
      <c r="E2730" s="7">
        <v>30274</v>
      </c>
      <c r="F2730" t="s">
        <v>8217</v>
      </c>
      <c r="G2730" t="s">
        <v>8222</v>
      </c>
      <c r="H2730" t="s">
        <v>8244</v>
      </c>
      <c r="I2730" s="9">
        <v>1451485434</v>
      </c>
      <c r="J2730" s="9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210"/>
        <v>201.83</v>
      </c>
      <c r="P2730" s="17">
        <f t="shared" si="211"/>
        <v>77.23</v>
      </c>
      <c r="Q2730" s="13" t="s">
        <v>8316</v>
      </c>
      <c r="R2730" t="s">
        <v>8346</v>
      </c>
      <c r="S2730" s="18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11" t="s">
        <v>2728</v>
      </c>
      <c r="C2731" s="3" t="s">
        <v>6838</v>
      </c>
      <c r="D2731" s="5">
        <v>7500</v>
      </c>
      <c r="E2731" s="7">
        <v>7833</v>
      </c>
      <c r="F2731" t="s">
        <v>8217</v>
      </c>
      <c r="G2731" t="s">
        <v>8222</v>
      </c>
      <c r="H2731" t="s">
        <v>8244</v>
      </c>
      <c r="I2731" s="9">
        <v>1430459197</v>
      </c>
      <c r="J2731" s="9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210"/>
        <v>104.44</v>
      </c>
      <c r="P2731" s="17">
        <f t="shared" si="211"/>
        <v>340.57</v>
      </c>
      <c r="Q2731" s="13" t="s">
        <v>8316</v>
      </c>
      <c r="R2731" t="s">
        <v>8346</v>
      </c>
      <c r="S2731" s="18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11" t="s">
        <v>2729</v>
      </c>
      <c r="C2732" s="3" t="s">
        <v>6839</v>
      </c>
      <c r="D2732" s="5">
        <v>27000</v>
      </c>
      <c r="E2732" s="7">
        <v>45979.01</v>
      </c>
      <c r="F2732" t="s">
        <v>8217</v>
      </c>
      <c r="G2732" t="s">
        <v>8222</v>
      </c>
      <c r="H2732" t="s">
        <v>8244</v>
      </c>
      <c r="I2732" s="9">
        <v>1366635575</v>
      </c>
      <c r="J2732" s="9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210"/>
        <v>170.29</v>
      </c>
      <c r="P2732" s="17">
        <f t="shared" si="211"/>
        <v>67.42</v>
      </c>
      <c r="Q2732" s="13" t="s">
        <v>8316</v>
      </c>
      <c r="R2732" t="s">
        <v>8346</v>
      </c>
      <c r="S2732" s="18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11" t="s">
        <v>2730</v>
      </c>
      <c r="C2733" s="3" t="s">
        <v>6840</v>
      </c>
      <c r="D2733" s="5">
        <v>30000</v>
      </c>
      <c r="E2733" s="7">
        <v>31291</v>
      </c>
      <c r="F2733" t="s">
        <v>8217</v>
      </c>
      <c r="G2733" t="s">
        <v>8222</v>
      </c>
      <c r="H2733" t="s">
        <v>8244</v>
      </c>
      <c r="I2733" s="9">
        <v>1413604800</v>
      </c>
      <c r="J2733" s="9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210"/>
        <v>104.3</v>
      </c>
      <c r="P2733" s="17">
        <f t="shared" si="211"/>
        <v>845.7</v>
      </c>
      <c r="Q2733" s="13" t="s">
        <v>8316</v>
      </c>
      <c r="R2733" t="s">
        <v>8346</v>
      </c>
      <c r="S2733" s="18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11" t="s">
        <v>2731</v>
      </c>
      <c r="C2734" s="3" t="s">
        <v>6841</v>
      </c>
      <c r="D2734" s="5">
        <v>12000</v>
      </c>
      <c r="E2734" s="7">
        <v>14190</v>
      </c>
      <c r="F2734" t="s">
        <v>8217</v>
      </c>
      <c r="G2734" t="s">
        <v>8222</v>
      </c>
      <c r="H2734" t="s">
        <v>8244</v>
      </c>
      <c r="I2734" s="9">
        <v>1369699200</v>
      </c>
      <c r="J2734" s="9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210"/>
        <v>118.25</v>
      </c>
      <c r="P2734" s="17">
        <f t="shared" si="211"/>
        <v>97.19</v>
      </c>
      <c r="Q2734" s="13" t="s">
        <v>8316</v>
      </c>
      <c r="R2734" t="s">
        <v>8346</v>
      </c>
      <c r="S2734" s="18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11" t="s">
        <v>2732</v>
      </c>
      <c r="C2735" s="3" t="s">
        <v>6842</v>
      </c>
      <c r="D2735" s="5">
        <v>50000</v>
      </c>
      <c r="E2735" s="7">
        <v>53769</v>
      </c>
      <c r="F2735" t="s">
        <v>8217</v>
      </c>
      <c r="G2735" t="s">
        <v>8222</v>
      </c>
      <c r="H2735" t="s">
        <v>8244</v>
      </c>
      <c r="I2735" s="9">
        <v>1428643974</v>
      </c>
      <c r="J2735" s="9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210"/>
        <v>107.54</v>
      </c>
      <c r="P2735" s="17">
        <f t="shared" si="211"/>
        <v>451.84</v>
      </c>
      <c r="Q2735" s="13" t="s">
        <v>8316</v>
      </c>
      <c r="R2735" t="s">
        <v>8346</v>
      </c>
      <c r="S2735" s="18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11" t="s">
        <v>2733</v>
      </c>
      <c r="C2736" s="3" t="s">
        <v>6843</v>
      </c>
      <c r="D2736" s="5">
        <v>1</v>
      </c>
      <c r="E2736" s="7">
        <v>22603</v>
      </c>
      <c r="F2736" t="s">
        <v>8217</v>
      </c>
      <c r="G2736" t="s">
        <v>8222</v>
      </c>
      <c r="H2736" t="s">
        <v>8244</v>
      </c>
      <c r="I2736" s="9">
        <v>1476395940</v>
      </c>
      <c r="J2736" s="9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210"/>
        <v>2260300</v>
      </c>
      <c r="P2736" s="17">
        <f t="shared" si="211"/>
        <v>138.66999999999999</v>
      </c>
      <c r="Q2736" s="13" t="s">
        <v>8316</v>
      </c>
      <c r="R2736" t="s">
        <v>8346</v>
      </c>
      <c r="S2736" s="18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11" t="s">
        <v>2734</v>
      </c>
      <c r="C2737" s="3" t="s">
        <v>6844</v>
      </c>
      <c r="D2737" s="5">
        <v>750</v>
      </c>
      <c r="E2737" s="7">
        <v>7336.01</v>
      </c>
      <c r="F2737" t="s">
        <v>8217</v>
      </c>
      <c r="G2737" t="s">
        <v>8223</v>
      </c>
      <c r="H2737" t="s">
        <v>8245</v>
      </c>
      <c r="I2737" s="9">
        <v>1363204800</v>
      </c>
      <c r="J2737" s="9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210"/>
        <v>978.13</v>
      </c>
      <c r="P2737" s="17">
        <f t="shared" si="211"/>
        <v>21.64</v>
      </c>
      <c r="Q2737" s="13" t="s">
        <v>8316</v>
      </c>
      <c r="R2737" t="s">
        <v>8346</v>
      </c>
      <c r="S2737" s="18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11" t="s">
        <v>2735</v>
      </c>
      <c r="C2738" s="3" t="s">
        <v>6845</v>
      </c>
      <c r="D2738" s="5">
        <v>8000</v>
      </c>
      <c r="E2738" s="7">
        <v>9832</v>
      </c>
      <c r="F2738" t="s">
        <v>8217</v>
      </c>
      <c r="G2738" t="s">
        <v>8227</v>
      </c>
      <c r="H2738" t="s">
        <v>8249</v>
      </c>
      <c r="I2738" s="9">
        <v>1398268773</v>
      </c>
      <c r="J2738" s="9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210"/>
        <v>122.9</v>
      </c>
      <c r="P2738" s="17">
        <f t="shared" si="211"/>
        <v>169.52</v>
      </c>
      <c r="Q2738" s="13" t="s">
        <v>8316</v>
      </c>
      <c r="R2738" t="s">
        <v>8346</v>
      </c>
      <c r="S2738" s="18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11" t="s">
        <v>2736</v>
      </c>
      <c r="C2739" s="3" t="s">
        <v>6846</v>
      </c>
      <c r="D2739" s="5">
        <v>30000</v>
      </c>
      <c r="E2739" s="7">
        <v>73818.240000000005</v>
      </c>
      <c r="F2739" t="s">
        <v>8217</v>
      </c>
      <c r="G2739" t="s">
        <v>8222</v>
      </c>
      <c r="H2739" t="s">
        <v>8244</v>
      </c>
      <c r="I2739" s="9">
        <v>1389812400</v>
      </c>
      <c r="J2739" s="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210"/>
        <v>246.06</v>
      </c>
      <c r="P2739" s="17">
        <f t="shared" si="211"/>
        <v>161.88</v>
      </c>
      <c r="Q2739" s="13" t="s">
        <v>8316</v>
      </c>
      <c r="R2739" t="s">
        <v>8346</v>
      </c>
      <c r="S2739" s="18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11" t="s">
        <v>2737</v>
      </c>
      <c r="C2740" s="3" t="s">
        <v>6847</v>
      </c>
      <c r="D2740" s="5">
        <v>5000</v>
      </c>
      <c r="E2740" s="7">
        <v>7397</v>
      </c>
      <c r="F2740" t="s">
        <v>8217</v>
      </c>
      <c r="G2740" t="s">
        <v>8222</v>
      </c>
      <c r="H2740" t="s">
        <v>8244</v>
      </c>
      <c r="I2740" s="9">
        <v>1478402804</v>
      </c>
      <c r="J2740" s="9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210"/>
        <v>147.94</v>
      </c>
      <c r="P2740" s="17">
        <f t="shared" si="211"/>
        <v>493.13</v>
      </c>
      <c r="Q2740" s="13" t="s">
        <v>8316</v>
      </c>
      <c r="R2740" t="s">
        <v>8346</v>
      </c>
      <c r="S2740" s="18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11" t="s">
        <v>2738</v>
      </c>
      <c r="C2741" s="3" t="s">
        <v>6848</v>
      </c>
      <c r="D2741" s="5">
        <v>1100</v>
      </c>
      <c r="E2741" s="7">
        <v>4225</v>
      </c>
      <c r="F2741" t="s">
        <v>8217</v>
      </c>
      <c r="G2741" t="s">
        <v>8223</v>
      </c>
      <c r="H2741" t="s">
        <v>8245</v>
      </c>
      <c r="I2741" s="9">
        <v>1399324717</v>
      </c>
      <c r="J2741" s="9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210"/>
        <v>384.09</v>
      </c>
      <c r="P2741" s="17">
        <f t="shared" si="211"/>
        <v>22.12</v>
      </c>
      <c r="Q2741" s="13" t="s">
        <v>8316</v>
      </c>
      <c r="R2741" t="s">
        <v>8346</v>
      </c>
      <c r="S2741" s="18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11" t="s">
        <v>2739</v>
      </c>
      <c r="C2742" s="3" t="s">
        <v>6849</v>
      </c>
      <c r="D2742" s="5">
        <v>300</v>
      </c>
      <c r="E2742" s="7">
        <v>310</v>
      </c>
      <c r="F2742" t="s">
        <v>8217</v>
      </c>
      <c r="G2742" t="s">
        <v>8222</v>
      </c>
      <c r="H2742" t="s">
        <v>8244</v>
      </c>
      <c r="I2742" s="9">
        <v>1426117552</v>
      </c>
      <c r="J2742" s="9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210"/>
        <v>103.33</v>
      </c>
      <c r="P2742" s="17">
        <f t="shared" si="211"/>
        <v>18.239999999999998</v>
      </c>
      <c r="Q2742" s="13" t="s">
        <v>8316</v>
      </c>
      <c r="R2742" t="s">
        <v>8346</v>
      </c>
      <c r="S2742" s="18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11" t="s">
        <v>2740</v>
      </c>
      <c r="C2743" s="3" t="s">
        <v>6850</v>
      </c>
      <c r="D2743" s="5">
        <v>8000</v>
      </c>
      <c r="E2743" s="7">
        <v>35</v>
      </c>
      <c r="F2743" t="s">
        <v>8219</v>
      </c>
      <c r="G2743" t="s">
        <v>8222</v>
      </c>
      <c r="H2743" t="s">
        <v>8244</v>
      </c>
      <c r="I2743" s="9">
        <v>1413770820</v>
      </c>
      <c r="J2743" s="9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210"/>
        <v>0.44</v>
      </c>
      <c r="P2743" s="17">
        <f t="shared" si="211"/>
        <v>8.75</v>
      </c>
      <c r="Q2743" s="13" t="s">
        <v>8319</v>
      </c>
      <c r="R2743" t="s">
        <v>8355</v>
      </c>
      <c r="S2743" s="18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11" t="s">
        <v>2741</v>
      </c>
      <c r="C2744" s="3" t="s">
        <v>6851</v>
      </c>
      <c r="D2744" s="5">
        <v>2500</v>
      </c>
      <c r="E2744" s="7">
        <v>731</v>
      </c>
      <c r="F2744" t="s">
        <v>8219</v>
      </c>
      <c r="G2744" t="s">
        <v>8222</v>
      </c>
      <c r="H2744" t="s">
        <v>8244</v>
      </c>
      <c r="I2744" s="9">
        <v>1337102187</v>
      </c>
      <c r="J2744" s="9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210"/>
        <v>29.24</v>
      </c>
      <c r="P2744" s="17">
        <f t="shared" si="211"/>
        <v>40.61</v>
      </c>
      <c r="Q2744" s="13" t="s">
        <v>8319</v>
      </c>
      <c r="R2744" t="s">
        <v>8355</v>
      </c>
      <c r="S2744" s="18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11" t="s">
        <v>2742</v>
      </c>
      <c r="C2745" s="3" t="s">
        <v>6852</v>
      </c>
      <c r="D2745" s="5">
        <v>5999</v>
      </c>
      <c r="E2745" s="7">
        <v>0</v>
      </c>
      <c r="F2745" t="s">
        <v>8219</v>
      </c>
      <c r="G2745" t="s">
        <v>8222</v>
      </c>
      <c r="H2745" t="s">
        <v>8244</v>
      </c>
      <c r="I2745" s="9">
        <v>1476863607</v>
      </c>
      <c r="J2745" s="9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210"/>
        <v>0</v>
      </c>
      <c r="P2745" s="17" t="str">
        <f t="shared" si="211"/>
        <v>N/A</v>
      </c>
      <c r="Q2745" s="13" t="s">
        <v>8319</v>
      </c>
      <c r="R2745" t="s">
        <v>8355</v>
      </c>
      <c r="S2745" s="18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11" t="s">
        <v>2743</v>
      </c>
      <c r="C2746" s="3" t="s">
        <v>6853</v>
      </c>
      <c r="D2746" s="5">
        <v>16000</v>
      </c>
      <c r="E2746" s="7">
        <v>835</v>
      </c>
      <c r="F2746" t="s">
        <v>8219</v>
      </c>
      <c r="G2746" t="s">
        <v>8222</v>
      </c>
      <c r="H2746" t="s">
        <v>8244</v>
      </c>
      <c r="I2746" s="9">
        <v>1330478998</v>
      </c>
      <c r="J2746" s="9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210"/>
        <v>5.22</v>
      </c>
      <c r="P2746" s="17">
        <f t="shared" si="211"/>
        <v>37.950000000000003</v>
      </c>
      <c r="Q2746" s="13" t="s">
        <v>8319</v>
      </c>
      <c r="R2746" t="s">
        <v>8355</v>
      </c>
      <c r="S2746" s="18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11" t="s">
        <v>2744</v>
      </c>
      <c r="C2747" s="3" t="s">
        <v>6854</v>
      </c>
      <c r="D2747" s="5">
        <v>8000</v>
      </c>
      <c r="E2747" s="7">
        <v>1751</v>
      </c>
      <c r="F2747" t="s">
        <v>8219</v>
      </c>
      <c r="G2747" t="s">
        <v>8222</v>
      </c>
      <c r="H2747" t="s">
        <v>8244</v>
      </c>
      <c r="I2747" s="9">
        <v>1342309368</v>
      </c>
      <c r="J2747" s="9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210"/>
        <v>21.89</v>
      </c>
      <c r="P2747" s="17">
        <f t="shared" si="211"/>
        <v>35.729999999999997</v>
      </c>
      <c r="Q2747" s="13" t="s">
        <v>8319</v>
      </c>
      <c r="R2747" t="s">
        <v>8355</v>
      </c>
      <c r="S2747" s="18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11" t="s">
        <v>2745</v>
      </c>
      <c r="C2748" s="3" t="s">
        <v>6855</v>
      </c>
      <c r="D2748" s="5">
        <v>3000</v>
      </c>
      <c r="E2748" s="7">
        <v>801</v>
      </c>
      <c r="F2748" t="s">
        <v>8219</v>
      </c>
      <c r="G2748" t="s">
        <v>8222</v>
      </c>
      <c r="H2748" t="s">
        <v>8244</v>
      </c>
      <c r="I2748" s="9">
        <v>1409337911</v>
      </c>
      <c r="J2748" s="9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210"/>
        <v>26.7</v>
      </c>
      <c r="P2748" s="17">
        <f t="shared" si="211"/>
        <v>42.16</v>
      </c>
      <c r="Q2748" s="13" t="s">
        <v>8319</v>
      </c>
      <c r="R2748" t="s">
        <v>8355</v>
      </c>
      <c r="S2748" s="18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11" t="s">
        <v>2746</v>
      </c>
      <c r="C2749" s="3" t="s">
        <v>6856</v>
      </c>
      <c r="D2749" s="5">
        <v>500</v>
      </c>
      <c r="E2749" s="7">
        <v>140</v>
      </c>
      <c r="F2749" t="s">
        <v>8219</v>
      </c>
      <c r="G2749" t="s">
        <v>8222</v>
      </c>
      <c r="H2749" t="s">
        <v>8244</v>
      </c>
      <c r="I2749" s="9">
        <v>1339816200</v>
      </c>
      <c r="J2749" s="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210"/>
        <v>28</v>
      </c>
      <c r="P2749" s="17">
        <f t="shared" si="211"/>
        <v>35</v>
      </c>
      <c r="Q2749" s="13" t="s">
        <v>8319</v>
      </c>
      <c r="R2749" t="s">
        <v>8355</v>
      </c>
      <c r="S2749" s="18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11" t="s">
        <v>2747</v>
      </c>
      <c r="C2750" s="3" t="s">
        <v>6857</v>
      </c>
      <c r="D2750" s="5">
        <v>5000</v>
      </c>
      <c r="E2750" s="7">
        <v>53</v>
      </c>
      <c r="F2750" t="s">
        <v>8219</v>
      </c>
      <c r="G2750" t="s">
        <v>8222</v>
      </c>
      <c r="H2750" t="s">
        <v>8244</v>
      </c>
      <c r="I2750" s="9">
        <v>1472835802</v>
      </c>
      <c r="J2750" s="9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210"/>
        <v>1.06</v>
      </c>
      <c r="P2750" s="17">
        <f t="shared" si="211"/>
        <v>13.25</v>
      </c>
      <c r="Q2750" s="13" t="s">
        <v>8319</v>
      </c>
      <c r="R2750" t="s">
        <v>8355</v>
      </c>
      <c r="S2750" s="18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11" t="s">
        <v>2748</v>
      </c>
      <c r="C2751" s="3" t="s">
        <v>6858</v>
      </c>
      <c r="D2751" s="5">
        <v>10000</v>
      </c>
      <c r="E2751" s="7">
        <v>110</v>
      </c>
      <c r="F2751" t="s">
        <v>8219</v>
      </c>
      <c r="G2751" t="s">
        <v>8222</v>
      </c>
      <c r="H2751" t="s">
        <v>8244</v>
      </c>
      <c r="I2751" s="9">
        <v>1428171037</v>
      </c>
      <c r="J2751" s="9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210"/>
        <v>1.1000000000000001</v>
      </c>
      <c r="P2751" s="17">
        <f t="shared" si="211"/>
        <v>55</v>
      </c>
      <c r="Q2751" s="13" t="s">
        <v>8319</v>
      </c>
      <c r="R2751" t="s">
        <v>8355</v>
      </c>
      <c r="S2751" s="18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11" t="s">
        <v>2749</v>
      </c>
      <c r="C2752" s="3" t="s">
        <v>6859</v>
      </c>
      <c r="D2752" s="5">
        <v>1999</v>
      </c>
      <c r="E2752" s="7">
        <v>0</v>
      </c>
      <c r="F2752" t="s">
        <v>8219</v>
      </c>
      <c r="G2752" t="s">
        <v>8222</v>
      </c>
      <c r="H2752" t="s">
        <v>8244</v>
      </c>
      <c r="I2752" s="9">
        <v>1341086400</v>
      </c>
      <c r="J2752" s="9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210"/>
        <v>0</v>
      </c>
      <c r="P2752" s="17" t="str">
        <f t="shared" si="211"/>
        <v>N/A</v>
      </c>
      <c r="Q2752" s="13" t="s">
        <v>8319</v>
      </c>
      <c r="R2752" t="s">
        <v>8355</v>
      </c>
      <c r="S2752" s="18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11" t="s">
        <v>2750</v>
      </c>
      <c r="C2753" s="3" t="s">
        <v>6860</v>
      </c>
      <c r="D2753" s="5">
        <v>3274</v>
      </c>
      <c r="E2753" s="7">
        <v>0</v>
      </c>
      <c r="F2753" t="s">
        <v>8219</v>
      </c>
      <c r="G2753" t="s">
        <v>8222</v>
      </c>
      <c r="H2753" t="s">
        <v>8244</v>
      </c>
      <c r="I2753" s="9">
        <v>1403039842</v>
      </c>
      <c r="J2753" s="9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210"/>
        <v>0</v>
      </c>
      <c r="P2753" s="17" t="str">
        <f t="shared" si="211"/>
        <v>N/A</v>
      </c>
      <c r="Q2753" s="13" t="s">
        <v>8319</v>
      </c>
      <c r="R2753" t="s">
        <v>8355</v>
      </c>
      <c r="S2753" s="18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11" t="s">
        <v>2751</v>
      </c>
      <c r="C2754" s="3" t="s">
        <v>6861</v>
      </c>
      <c r="D2754" s="5">
        <v>4800</v>
      </c>
      <c r="E2754" s="7">
        <v>550</v>
      </c>
      <c r="F2754" t="s">
        <v>8219</v>
      </c>
      <c r="G2754" t="s">
        <v>8222</v>
      </c>
      <c r="H2754" t="s">
        <v>8244</v>
      </c>
      <c r="I2754" s="9">
        <v>1324232504</v>
      </c>
      <c r="J2754" s="9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si="210"/>
        <v>11.46</v>
      </c>
      <c r="P2754" s="17">
        <f t="shared" si="211"/>
        <v>39.29</v>
      </c>
      <c r="Q2754" s="13" t="s">
        <v>8319</v>
      </c>
      <c r="R2754" t="s">
        <v>8355</v>
      </c>
      <c r="S2754" s="18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11" t="s">
        <v>2752</v>
      </c>
      <c r="C2755" s="3" t="s">
        <v>6862</v>
      </c>
      <c r="D2755" s="5">
        <v>2000</v>
      </c>
      <c r="E2755" s="7">
        <v>380</v>
      </c>
      <c r="F2755" t="s">
        <v>8219</v>
      </c>
      <c r="G2755" t="s">
        <v>8222</v>
      </c>
      <c r="H2755" t="s">
        <v>8244</v>
      </c>
      <c r="I2755" s="9">
        <v>1346017023</v>
      </c>
      <c r="J2755" s="9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ref="O2755:O2818" si="215">IFERROR(ROUND(E2755/D2755*100,2),0)</f>
        <v>19</v>
      </c>
      <c r="P2755" s="17">
        <f t="shared" ref="P2755:P2818" si="216">IFERROR(ROUND(E2755/L2755,2),"N/A")</f>
        <v>47.5</v>
      </c>
      <c r="Q2755" s="13" t="s">
        <v>8319</v>
      </c>
      <c r="R2755" t="s">
        <v>8355</v>
      </c>
      <c r="S2755" s="18">
        <f t="shared" ref="S2755:S2818" si="217">(((J2755/60)/60)/24)+DATE(1970,1,1)</f>
        <v>41117.900729166664</v>
      </c>
      <c r="T2755" s="1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11" t="s">
        <v>2753</v>
      </c>
      <c r="C2756" s="3" t="s">
        <v>6863</v>
      </c>
      <c r="D2756" s="5">
        <v>10000</v>
      </c>
      <c r="E2756" s="7">
        <v>0</v>
      </c>
      <c r="F2756" t="s">
        <v>8219</v>
      </c>
      <c r="G2756" t="s">
        <v>8222</v>
      </c>
      <c r="H2756" t="s">
        <v>8244</v>
      </c>
      <c r="I2756" s="9">
        <v>1410448551</v>
      </c>
      <c r="J2756" s="9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215"/>
        <v>0</v>
      </c>
      <c r="P2756" s="17" t="str">
        <f t="shared" si="216"/>
        <v>N/A</v>
      </c>
      <c r="Q2756" s="13" t="s">
        <v>8319</v>
      </c>
      <c r="R2756" t="s">
        <v>8355</v>
      </c>
      <c r="S2756" s="18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11" t="s">
        <v>2754</v>
      </c>
      <c r="C2757" s="3" t="s">
        <v>6864</v>
      </c>
      <c r="D2757" s="5">
        <v>500</v>
      </c>
      <c r="E2757" s="7">
        <v>260</v>
      </c>
      <c r="F2757" t="s">
        <v>8219</v>
      </c>
      <c r="G2757" t="s">
        <v>8239</v>
      </c>
      <c r="H2757" t="s">
        <v>8247</v>
      </c>
      <c r="I2757" s="9">
        <v>1428519527</v>
      </c>
      <c r="J2757" s="9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215"/>
        <v>52</v>
      </c>
      <c r="P2757" s="17">
        <f t="shared" si="216"/>
        <v>17.329999999999998</v>
      </c>
      <c r="Q2757" s="13" t="s">
        <v>8319</v>
      </c>
      <c r="R2757" t="s">
        <v>8355</v>
      </c>
      <c r="S2757" s="18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11" t="s">
        <v>2755</v>
      </c>
      <c r="C2758" s="3" t="s">
        <v>6865</v>
      </c>
      <c r="D2758" s="5">
        <v>10000</v>
      </c>
      <c r="E2758" s="7">
        <v>1048</v>
      </c>
      <c r="F2758" t="s">
        <v>8219</v>
      </c>
      <c r="G2758" t="s">
        <v>8222</v>
      </c>
      <c r="H2758" t="s">
        <v>8244</v>
      </c>
      <c r="I2758" s="9">
        <v>1389476201</v>
      </c>
      <c r="J2758" s="9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215"/>
        <v>10.48</v>
      </c>
      <c r="P2758" s="17">
        <f t="shared" si="216"/>
        <v>31.76</v>
      </c>
      <c r="Q2758" s="13" t="s">
        <v>8319</v>
      </c>
      <c r="R2758" t="s">
        <v>8355</v>
      </c>
      <c r="S2758" s="18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11" t="s">
        <v>2756</v>
      </c>
      <c r="C2759" s="3" t="s">
        <v>6866</v>
      </c>
      <c r="D2759" s="5">
        <v>1500</v>
      </c>
      <c r="E2759" s="7">
        <v>10</v>
      </c>
      <c r="F2759" t="s">
        <v>8219</v>
      </c>
      <c r="G2759" t="s">
        <v>8222</v>
      </c>
      <c r="H2759" t="s">
        <v>8244</v>
      </c>
      <c r="I2759" s="9">
        <v>1470498332</v>
      </c>
      <c r="J2759" s="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215"/>
        <v>0.67</v>
      </c>
      <c r="P2759" s="17">
        <f t="shared" si="216"/>
        <v>5</v>
      </c>
      <c r="Q2759" s="13" t="s">
        <v>8319</v>
      </c>
      <c r="R2759" t="s">
        <v>8355</v>
      </c>
      <c r="S2759" s="18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11" t="s">
        <v>2757</v>
      </c>
      <c r="C2760" s="3" t="s">
        <v>6867</v>
      </c>
      <c r="D2760" s="5">
        <v>2000</v>
      </c>
      <c r="E2760" s="7">
        <v>234</v>
      </c>
      <c r="F2760" t="s">
        <v>8219</v>
      </c>
      <c r="G2760" t="s">
        <v>8224</v>
      </c>
      <c r="H2760" t="s">
        <v>8246</v>
      </c>
      <c r="I2760" s="9">
        <v>1476095783</v>
      </c>
      <c r="J2760" s="9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215"/>
        <v>11.7</v>
      </c>
      <c r="P2760" s="17">
        <f t="shared" si="216"/>
        <v>39</v>
      </c>
      <c r="Q2760" s="13" t="s">
        <v>8319</v>
      </c>
      <c r="R2760" t="s">
        <v>8355</v>
      </c>
      <c r="S2760" s="18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11" t="s">
        <v>2758</v>
      </c>
      <c r="C2761" s="3" t="s">
        <v>6868</v>
      </c>
      <c r="D2761" s="5">
        <v>1000</v>
      </c>
      <c r="E2761" s="7">
        <v>105</v>
      </c>
      <c r="F2761" t="s">
        <v>8219</v>
      </c>
      <c r="G2761" t="s">
        <v>8224</v>
      </c>
      <c r="H2761" t="s">
        <v>8246</v>
      </c>
      <c r="I2761" s="9">
        <v>1468658866</v>
      </c>
      <c r="J2761" s="9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215"/>
        <v>10.5</v>
      </c>
      <c r="P2761" s="17">
        <f t="shared" si="216"/>
        <v>52.5</v>
      </c>
      <c r="Q2761" s="13" t="s">
        <v>8319</v>
      </c>
      <c r="R2761" t="s">
        <v>8355</v>
      </c>
      <c r="S2761" s="18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11" t="s">
        <v>2759</v>
      </c>
      <c r="C2762" s="3" t="s">
        <v>6869</v>
      </c>
      <c r="D2762" s="5">
        <v>5000</v>
      </c>
      <c r="E2762" s="7">
        <v>0</v>
      </c>
      <c r="F2762" t="s">
        <v>8219</v>
      </c>
      <c r="G2762" t="s">
        <v>8223</v>
      </c>
      <c r="H2762" t="s">
        <v>8245</v>
      </c>
      <c r="I2762" s="9">
        <v>1371726258</v>
      </c>
      <c r="J2762" s="9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215"/>
        <v>0</v>
      </c>
      <c r="P2762" s="17" t="str">
        <f t="shared" si="216"/>
        <v>N/A</v>
      </c>
      <c r="Q2762" s="13" t="s">
        <v>8319</v>
      </c>
      <c r="R2762" t="s">
        <v>8355</v>
      </c>
      <c r="S2762" s="18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11" t="s">
        <v>2760</v>
      </c>
      <c r="C2763" s="3" t="s">
        <v>6870</v>
      </c>
      <c r="D2763" s="5">
        <v>5000</v>
      </c>
      <c r="E2763" s="7">
        <v>36</v>
      </c>
      <c r="F2763" t="s">
        <v>8219</v>
      </c>
      <c r="G2763" t="s">
        <v>8222</v>
      </c>
      <c r="H2763" t="s">
        <v>8244</v>
      </c>
      <c r="I2763" s="9">
        <v>1357176693</v>
      </c>
      <c r="J2763" s="9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215"/>
        <v>0.72</v>
      </c>
      <c r="P2763" s="17">
        <f t="shared" si="216"/>
        <v>9</v>
      </c>
      <c r="Q2763" s="13" t="s">
        <v>8319</v>
      </c>
      <c r="R2763" t="s">
        <v>8355</v>
      </c>
      <c r="S2763" s="18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11" t="s">
        <v>2761</v>
      </c>
      <c r="C2764" s="3" t="s">
        <v>6871</v>
      </c>
      <c r="D2764" s="5">
        <v>3250</v>
      </c>
      <c r="E2764" s="7">
        <v>25</v>
      </c>
      <c r="F2764" t="s">
        <v>8219</v>
      </c>
      <c r="G2764" t="s">
        <v>8222</v>
      </c>
      <c r="H2764" t="s">
        <v>8244</v>
      </c>
      <c r="I2764" s="9">
        <v>1332114795</v>
      </c>
      <c r="J2764" s="9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215"/>
        <v>0.77</v>
      </c>
      <c r="P2764" s="17">
        <f t="shared" si="216"/>
        <v>25</v>
      </c>
      <c r="Q2764" s="13" t="s">
        <v>8319</v>
      </c>
      <c r="R2764" t="s">
        <v>8355</v>
      </c>
      <c r="S2764" s="18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11" t="s">
        <v>2762</v>
      </c>
      <c r="C2765" s="3" t="s">
        <v>6872</v>
      </c>
      <c r="D2765" s="5">
        <v>39400</v>
      </c>
      <c r="E2765" s="7">
        <v>90</v>
      </c>
      <c r="F2765" t="s">
        <v>8219</v>
      </c>
      <c r="G2765" t="s">
        <v>8222</v>
      </c>
      <c r="H2765" t="s">
        <v>8244</v>
      </c>
      <c r="I2765" s="9">
        <v>1369403684</v>
      </c>
      <c r="J2765" s="9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215"/>
        <v>0.23</v>
      </c>
      <c r="P2765" s="17">
        <f t="shared" si="216"/>
        <v>30</v>
      </c>
      <c r="Q2765" s="13" t="s">
        <v>8319</v>
      </c>
      <c r="R2765" t="s">
        <v>8355</v>
      </c>
      <c r="S2765" s="18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11" t="s">
        <v>2763</v>
      </c>
      <c r="C2766" s="3" t="s">
        <v>6873</v>
      </c>
      <c r="D2766" s="5">
        <v>4000</v>
      </c>
      <c r="E2766" s="7">
        <v>45</v>
      </c>
      <c r="F2766" t="s">
        <v>8219</v>
      </c>
      <c r="G2766" t="s">
        <v>8222</v>
      </c>
      <c r="H2766" t="s">
        <v>8244</v>
      </c>
      <c r="I2766" s="9">
        <v>1338404400</v>
      </c>
      <c r="J2766" s="9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215"/>
        <v>1.1299999999999999</v>
      </c>
      <c r="P2766" s="17">
        <f t="shared" si="216"/>
        <v>11.25</v>
      </c>
      <c r="Q2766" s="13" t="s">
        <v>8319</v>
      </c>
      <c r="R2766" t="s">
        <v>8355</v>
      </c>
      <c r="S2766" s="18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11" t="s">
        <v>2764</v>
      </c>
      <c r="C2767" s="3" t="s">
        <v>6874</v>
      </c>
      <c r="D2767" s="5">
        <v>4000</v>
      </c>
      <c r="E2767" s="7">
        <v>0</v>
      </c>
      <c r="F2767" t="s">
        <v>8219</v>
      </c>
      <c r="G2767" t="s">
        <v>8222</v>
      </c>
      <c r="H2767" t="s">
        <v>8244</v>
      </c>
      <c r="I2767" s="9">
        <v>1351432428</v>
      </c>
      <c r="J2767" s="9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215"/>
        <v>0</v>
      </c>
      <c r="P2767" s="17" t="str">
        <f t="shared" si="216"/>
        <v>N/A</v>
      </c>
      <c r="Q2767" s="13" t="s">
        <v>8319</v>
      </c>
      <c r="R2767" t="s">
        <v>8355</v>
      </c>
      <c r="S2767" s="18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11" t="s">
        <v>2765</v>
      </c>
      <c r="C2768" s="3" t="s">
        <v>6875</v>
      </c>
      <c r="D2768" s="5">
        <v>5000</v>
      </c>
      <c r="E2768" s="7">
        <v>100</v>
      </c>
      <c r="F2768" t="s">
        <v>8219</v>
      </c>
      <c r="G2768" t="s">
        <v>8222</v>
      </c>
      <c r="H2768" t="s">
        <v>8244</v>
      </c>
      <c r="I2768" s="9">
        <v>1313078518</v>
      </c>
      <c r="J2768" s="9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215"/>
        <v>2</v>
      </c>
      <c r="P2768" s="17">
        <f t="shared" si="216"/>
        <v>25</v>
      </c>
      <c r="Q2768" s="13" t="s">
        <v>8319</v>
      </c>
      <c r="R2768" t="s">
        <v>8355</v>
      </c>
      <c r="S2768" s="18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11" t="s">
        <v>2766</v>
      </c>
      <c r="C2769" s="3" t="s">
        <v>6876</v>
      </c>
      <c r="D2769" s="5">
        <v>4000</v>
      </c>
      <c r="E2769" s="7">
        <v>34</v>
      </c>
      <c r="F2769" t="s">
        <v>8219</v>
      </c>
      <c r="G2769" t="s">
        <v>8227</v>
      </c>
      <c r="H2769" t="s">
        <v>8249</v>
      </c>
      <c r="I2769" s="9">
        <v>1439766050</v>
      </c>
      <c r="J2769" s="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215"/>
        <v>0.85</v>
      </c>
      <c r="P2769" s="17">
        <f t="shared" si="216"/>
        <v>11.33</v>
      </c>
      <c r="Q2769" s="13" t="s">
        <v>8319</v>
      </c>
      <c r="R2769" t="s">
        <v>8355</v>
      </c>
      <c r="S2769" s="18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11" t="s">
        <v>2767</v>
      </c>
      <c r="C2770" s="3" t="s">
        <v>6877</v>
      </c>
      <c r="D2770" s="5">
        <v>7000</v>
      </c>
      <c r="E2770" s="7">
        <v>1002</v>
      </c>
      <c r="F2770" t="s">
        <v>8219</v>
      </c>
      <c r="G2770" t="s">
        <v>8222</v>
      </c>
      <c r="H2770" t="s">
        <v>8244</v>
      </c>
      <c r="I2770" s="9">
        <v>1333028723</v>
      </c>
      <c r="J2770" s="9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215"/>
        <v>14.31</v>
      </c>
      <c r="P2770" s="17">
        <f t="shared" si="216"/>
        <v>29.47</v>
      </c>
      <c r="Q2770" s="13" t="s">
        <v>8319</v>
      </c>
      <c r="R2770" t="s">
        <v>8355</v>
      </c>
      <c r="S2770" s="18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11" t="s">
        <v>2768</v>
      </c>
      <c r="C2771" s="3" t="s">
        <v>6878</v>
      </c>
      <c r="D2771" s="5">
        <v>800</v>
      </c>
      <c r="E2771" s="7">
        <v>2</v>
      </c>
      <c r="F2771" t="s">
        <v>8219</v>
      </c>
      <c r="G2771" t="s">
        <v>8223</v>
      </c>
      <c r="H2771" t="s">
        <v>8245</v>
      </c>
      <c r="I2771" s="9">
        <v>1401997790</v>
      </c>
      <c r="J2771" s="9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215"/>
        <v>0.25</v>
      </c>
      <c r="P2771" s="17">
        <f t="shared" si="216"/>
        <v>1</v>
      </c>
      <c r="Q2771" s="13" t="s">
        <v>8319</v>
      </c>
      <c r="R2771" t="s">
        <v>8355</v>
      </c>
      <c r="S2771" s="18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11" t="s">
        <v>2769</v>
      </c>
      <c r="C2772" s="3" t="s">
        <v>6879</v>
      </c>
      <c r="D2772" s="5">
        <v>20000</v>
      </c>
      <c r="E2772" s="7">
        <v>2082.25</v>
      </c>
      <c r="F2772" t="s">
        <v>8219</v>
      </c>
      <c r="G2772" t="s">
        <v>8222</v>
      </c>
      <c r="H2772" t="s">
        <v>8244</v>
      </c>
      <c r="I2772" s="9">
        <v>1395158130</v>
      </c>
      <c r="J2772" s="9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215"/>
        <v>10.41</v>
      </c>
      <c r="P2772" s="17">
        <f t="shared" si="216"/>
        <v>63.1</v>
      </c>
      <c r="Q2772" s="13" t="s">
        <v>8319</v>
      </c>
      <c r="R2772" t="s">
        <v>8355</v>
      </c>
      <c r="S2772" s="18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11" t="s">
        <v>2770</v>
      </c>
      <c r="C2773" s="3" t="s">
        <v>6880</v>
      </c>
      <c r="D2773" s="5">
        <v>19980</v>
      </c>
      <c r="E2773" s="7">
        <v>0</v>
      </c>
      <c r="F2773" t="s">
        <v>8219</v>
      </c>
      <c r="G2773" t="s">
        <v>8222</v>
      </c>
      <c r="H2773" t="s">
        <v>8244</v>
      </c>
      <c r="I2773" s="9">
        <v>1359738000</v>
      </c>
      <c r="J2773" s="9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215"/>
        <v>0</v>
      </c>
      <c r="P2773" s="17" t="str">
        <f t="shared" si="216"/>
        <v>N/A</v>
      </c>
      <c r="Q2773" s="13" t="s">
        <v>8319</v>
      </c>
      <c r="R2773" t="s">
        <v>8355</v>
      </c>
      <c r="S2773" s="18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11" t="s">
        <v>2771</v>
      </c>
      <c r="C2774" s="3" t="s">
        <v>6881</v>
      </c>
      <c r="D2774" s="5">
        <v>8000</v>
      </c>
      <c r="E2774" s="7">
        <v>0</v>
      </c>
      <c r="F2774" t="s">
        <v>8219</v>
      </c>
      <c r="G2774" t="s">
        <v>8222</v>
      </c>
      <c r="H2774" t="s">
        <v>8244</v>
      </c>
      <c r="I2774" s="9">
        <v>1381006294</v>
      </c>
      <c r="J2774" s="9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215"/>
        <v>0</v>
      </c>
      <c r="P2774" s="17" t="str">
        <f t="shared" si="216"/>
        <v>N/A</v>
      </c>
      <c r="Q2774" s="13" t="s">
        <v>8319</v>
      </c>
      <c r="R2774" t="s">
        <v>8355</v>
      </c>
      <c r="S2774" s="18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11" t="s">
        <v>2772</v>
      </c>
      <c r="C2775" s="3" t="s">
        <v>6882</v>
      </c>
      <c r="D2775" s="5">
        <v>530</v>
      </c>
      <c r="E2775" s="7">
        <v>1</v>
      </c>
      <c r="F2775" t="s">
        <v>8219</v>
      </c>
      <c r="G2775" t="s">
        <v>8227</v>
      </c>
      <c r="H2775" t="s">
        <v>8249</v>
      </c>
      <c r="I2775" s="9">
        <v>1461530721</v>
      </c>
      <c r="J2775" s="9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215"/>
        <v>0.19</v>
      </c>
      <c r="P2775" s="17">
        <f t="shared" si="216"/>
        <v>1</v>
      </c>
      <c r="Q2775" s="13" t="s">
        <v>8319</v>
      </c>
      <c r="R2775" t="s">
        <v>8355</v>
      </c>
      <c r="S2775" s="18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11" t="s">
        <v>2773</v>
      </c>
      <c r="C2776" s="3" t="s">
        <v>6883</v>
      </c>
      <c r="D2776" s="5">
        <v>4000</v>
      </c>
      <c r="E2776" s="7">
        <v>570</v>
      </c>
      <c r="F2776" t="s">
        <v>8219</v>
      </c>
      <c r="G2776" t="s">
        <v>8222</v>
      </c>
      <c r="H2776" t="s">
        <v>8244</v>
      </c>
      <c r="I2776" s="9">
        <v>1362711728</v>
      </c>
      <c r="J2776" s="9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215"/>
        <v>14.25</v>
      </c>
      <c r="P2776" s="17">
        <f t="shared" si="216"/>
        <v>43.85</v>
      </c>
      <c r="Q2776" s="13" t="s">
        <v>8319</v>
      </c>
      <c r="R2776" t="s">
        <v>8355</v>
      </c>
      <c r="S2776" s="18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11" t="s">
        <v>2774</v>
      </c>
      <c r="C2777" s="3" t="s">
        <v>6884</v>
      </c>
      <c r="D2777" s="5">
        <v>5000</v>
      </c>
      <c r="E2777" s="7">
        <v>150</v>
      </c>
      <c r="F2777" t="s">
        <v>8219</v>
      </c>
      <c r="G2777" t="s">
        <v>8222</v>
      </c>
      <c r="H2777" t="s">
        <v>8244</v>
      </c>
      <c r="I2777" s="9">
        <v>1323994754</v>
      </c>
      <c r="J2777" s="9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215"/>
        <v>3</v>
      </c>
      <c r="P2777" s="17">
        <f t="shared" si="216"/>
        <v>75</v>
      </c>
      <c r="Q2777" s="13" t="s">
        <v>8319</v>
      </c>
      <c r="R2777" t="s">
        <v>8355</v>
      </c>
      <c r="S2777" s="18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11" t="s">
        <v>2775</v>
      </c>
      <c r="C2778" s="3" t="s">
        <v>6885</v>
      </c>
      <c r="D2778" s="5">
        <v>21000</v>
      </c>
      <c r="E2778" s="7">
        <v>1655</v>
      </c>
      <c r="F2778" t="s">
        <v>8219</v>
      </c>
      <c r="G2778" t="s">
        <v>8222</v>
      </c>
      <c r="H2778" t="s">
        <v>8244</v>
      </c>
      <c r="I2778" s="9">
        <v>1434092876</v>
      </c>
      <c r="J2778" s="9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215"/>
        <v>7.88</v>
      </c>
      <c r="P2778" s="17">
        <f t="shared" si="216"/>
        <v>45.97</v>
      </c>
      <c r="Q2778" s="13" t="s">
        <v>8319</v>
      </c>
      <c r="R2778" t="s">
        <v>8355</v>
      </c>
      <c r="S2778" s="18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11" t="s">
        <v>2776</v>
      </c>
      <c r="C2779" s="3" t="s">
        <v>6886</v>
      </c>
      <c r="D2779" s="5">
        <v>3000</v>
      </c>
      <c r="E2779" s="7">
        <v>10</v>
      </c>
      <c r="F2779" t="s">
        <v>8219</v>
      </c>
      <c r="G2779" t="s">
        <v>8222</v>
      </c>
      <c r="H2779" t="s">
        <v>8244</v>
      </c>
      <c r="I2779" s="9">
        <v>1437149004</v>
      </c>
      <c r="J2779" s="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215"/>
        <v>0.33</v>
      </c>
      <c r="P2779" s="17">
        <f t="shared" si="216"/>
        <v>10</v>
      </c>
      <c r="Q2779" s="13" t="s">
        <v>8319</v>
      </c>
      <c r="R2779" t="s">
        <v>8355</v>
      </c>
      <c r="S2779" s="18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11" t="s">
        <v>2777</v>
      </c>
      <c r="C2780" s="3" t="s">
        <v>6887</v>
      </c>
      <c r="D2780" s="5">
        <v>5500</v>
      </c>
      <c r="E2780" s="7">
        <v>1405</v>
      </c>
      <c r="F2780" t="s">
        <v>8219</v>
      </c>
      <c r="G2780" t="s">
        <v>8222</v>
      </c>
      <c r="H2780" t="s">
        <v>8244</v>
      </c>
      <c r="I2780" s="9">
        <v>1409009306</v>
      </c>
      <c r="J2780" s="9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215"/>
        <v>25.55</v>
      </c>
      <c r="P2780" s="17">
        <f t="shared" si="216"/>
        <v>93.67</v>
      </c>
      <c r="Q2780" s="13" t="s">
        <v>8319</v>
      </c>
      <c r="R2780" t="s">
        <v>8355</v>
      </c>
      <c r="S2780" s="18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11" t="s">
        <v>2778</v>
      </c>
      <c r="C2781" s="3" t="s">
        <v>6888</v>
      </c>
      <c r="D2781" s="5">
        <v>2500</v>
      </c>
      <c r="E2781" s="7">
        <v>53</v>
      </c>
      <c r="F2781" t="s">
        <v>8219</v>
      </c>
      <c r="G2781" t="s">
        <v>8222</v>
      </c>
      <c r="H2781" t="s">
        <v>8244</v>
      </c>
      <c r="I2781" s="9">
        <v>1448204621</v>
      </c>
      <c r="J2781" s="9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215"/>
        <v>2.12</v>
      </c>
      <c r="P2781" s="17">
        <f t="shared" si="216"/>
        <v>53</v>
      </c>
      <c r="Q2781" s="13" t="s">
        <v>8319</v>
      </c>
      <c r="R2781" t="s">
        <v>8355</v>
      </c>
      <c r="S2781" s="18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11" t="s">
        <v>2779</v>
      </c>
      <c r="C2782" s="3" t="s">
        <v>6889</v>
      </c>
      <c r="D2782" s="5">
        <v>100000</v>
      </c>
      <c r="E2782" s="7">
        <v>0</v>
      </c>
      <c r="F2782" t="s">
        <v>8219</v>
      </c>
      <c r="G2782" t="s">
        <v>8235</v>
      </c>
      <c r="H2782" t="s">
        <v>8247</v>
      </c>
      <c r="I2782" s="9">
        <v>1489142688</v>
      </c>
      <c r="J2782" s="9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215"/>
        <v>0</v>
      </c>
      <c r="P2782" s="17" t="str">
        <f t="shared" si="216"/>
        <v>N/A</v>
      </c>
      <c r="Q2782" s="13" t="s">
        <v>8319</v>
      </c>
      <c r="R2782" t="s">
        <v>8355</v>
      </c>
      <c r="S2782" s="18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11" t="s">
        <v>2780</v>
      </c>
      <c r="C2783" s="3" t="s">
        <v>6890</v>
      </c>
      <c r="D2783" s="5">
        <v>1250</v>
      </c>
      <c r="E2783" s="7">
        <v>1316</v>
      </c>
      <c r="F2783" t="s">
        <v>8217</v>
      </c>
      <c r="G2783" t="s">
        <v>8222</v>
      </c>
      <c r="H2783" t="s">
        <v>8244</v>
      </c>
      <c r="I2783" s="9">
        <v>1423724400</v>
      </c>
      <c r="J2783" s="9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215"/>
        <v>105.28</v>
      </c>
      <c r="P2783" s="17">
        <f t="shared" si="216"/>
        <v>47</v>
      </c>
      <c r="Q2783" s="13" t="s">
        <v>8314</v>
      </c>
      <c r="R2783" t="s">
        <v>8315</v>
      </c>
      <c r="S2783" s="18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11" t="s">
        <v>2781</v>
      </c>
      <c r="C2784" s="3" t="s">
        <v>6891</v>
      </c>
      <c r="D2784" s="5">
        <v>1000</v>
      </c>
      <c r="E2784" s="7">
        <v>1200</v>
      </c>
      <c r="F2784" t="s">
        <v>8217</v>
      </c>
      <c r="G2784" t="s">
        <v>8222</v>
      </c>
      <c r="H2784" t="s">
        <v>8244</v>
      </c>
      <c r="I2784" s="9">
        <v>1424149140</v>
      </c>
      <c r="J2784" s="9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215"/>
        <v>120</v>
      </c>
      <c r="P2784" s="17">
        <f t="shared" si="216"/>
        <v>66.67</v>
      </c>
      <c r="Q2784" s="13" t="s">
        <v>8314</v>
      </c>
      <c r="R2784" t="s">
        <v>8315</v>
      </c>
      <c r="S2784" s="18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11" t="s">
        <v>2782</v>
      </c>
      <c r="C2785" s="3" t="s">
        <v>6892</v>
      </c>
      <c r="D2785" s="5">
        <v>1000</v>
      </c>
      <c r="E2785" s="7">
        <v>1145</v>
      </c>
      <c r="F2785" t="s">
        <v>8217</v>
      </c>
      <c r="G2785" t="s">
        <v>8223</v>
      </c>
      <c r="H2785" t="s">
        <v>8245</v>
      </c>
      <c r="I2785" s="9">
        <v>1429793446</v>
      </c>
      <c r="J2785" s="9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215"/>
        <v>114.5</v>
      </c>
      <c r="P2785" s="17">
        <f t="shared" si="216"/>
        <v>18.77</v>
      </c>
      <c r="Q2785" s="13" t="s">
        <v>8314</v>
      </c>
      <c r="R2785" t="s">
        <v>8315</v>
      </c>
      <c r="S2785" s="18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11" t="s">
        <v>2783</v>
      </c>
      <c r="C2786" s="3" t="s">
        <v>6893</v>
      </c>
      <c r="D2786" s="5">
        <v>6000</v>
      </c>
      <c r="E2786" s="7">
        <v>7140</v>
      </c>
      <c r="F2786" t="s">
        <v>8217</v>
      </c>
      <c r="G2786" t="s">
        <v>8222</v>
      </c>
      <c r="H2786" t="s">
        <v>8244</v>
      </c>
      <c r="I2786" s="9">
        <v>1414608843</v>
      </c>
      <c r="J2786" s="9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215"/>
        <v>119</v>
      </c>
      <c r="P2786" s="17">
        <f t="shared" si="216"/>
        <v>66.11</v>
      </c>
      <c r="Q2786" s="13" t="s">
        <v>8314</v>
      </c>
      <c r="R2786" t="s">
        <v>8315</v>
      </c>
      <c r="S2786" s="18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11" t="s">
        <v>2784</v>
      </c>
      <c r="C2787" s="3" t="s">
        <v>6894</v>
      </c>
      <c r="D2787" s="5">
        <v>5000</v>
      </c>
      <c r="E2787" s="7">
        <v>5234</v>
      </c>
      <c r="F2787" t="s">
        <v>8217</v>
      </c>
      <c r="G2787" t="s">
        <v>8222</v>
      </c>
      <c r="H2787" t="s">
        <v>8244</v>
      </c>
      <c r="I2787" s="9">
        <v>1470430800</v>
      </c>
      <c r="J2787" s="9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215"/>
        <v>104.68</v>
      </c>
      <c r="P2787" s="17">
        <f t="shared" si="216"/>
        <v>36.86</v>
      </c>
      <c r="Q2787" s="13" t="s">
        <v>8314</v>
      </c>
      <c r="R2787" t="s">
        <v>8315</v>
      </c>
      <c r="S2787" s="18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11" t="s">
        <v>2785</v>
      </c>
      <c r="C2788" s="3" t="s">
        <v>6895</v>
      </c>
      <c r="D2788" s="5">
        <v>2500</v>
      </c>
      <c r="E2788" s="7">
        <v>2946</v>
      </c>
      <c r="F2788" t="s">
        <v>8217</v>
      </c>
      <c r="G2788" t="s">
        <v>8223</v>
      </c>
      <c r="H2788" t="s">
        <v>8245</v>
      </c>
      <c r="I2788" s="9">
        <v>1404913180</v>
      </c>
      <c r="J2788" s="9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215"/>
        <v>117.84</v>
      </c>
      <c r="P2788" s="17">
        <f t="shared" si="216"/>
        <v>39.81</v>
      </c>
      <c r="Q2788" s="13" t="s">
        <v>8314</v>
      </c>
      <c r="R2788" t="s">
        <v>8315</v>
      </c>
      <c r="S2788" s="18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11" t="s">
        <v>2786</v>
      </c>
      <c r="C2789" s="3" t="s">
        <v>6896</v>
      </c>
      <c r="D2789" s="5">
        <v>1000</v>
      </c>
      <c r="E2789" s="7">
        <v>1197</v>
      </c>
      <c r="F2789" t="s">
        <v>8217</v>
      </c>
      <c r="G2789" t="s">
        <v>8222</v>
      </c>
      <c r="H2789" t="s">
        <v>8244</v>
      </c>
      <c r="I2789" s="9">
        <v>1405658752</v>
      </c>
      <c r="J2789" s="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215"/>
        <v>119.7</v>
      </c>
      <c r="P2789" s="17">
        <f t="shared" si="216"/>
        <v>31.5</v>
      </c>
      <c r="Q2789" s="13" t="s">
        <v>8314</v>
      </c>
      <c r="R2789" t="s">
        <v>8315</v>
      </c>
      <c r="S2789" s="18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11" t="s">
        <v>2787</v>
      </c>
      <c r="C2790" s="3" t="s">
        <v>6897</v>
      </c>
      <c r="D2790" s="5">
        <v>2000</v>
      </c>
      <c r="E2790" s="7">
        <v>2050</v>
      </c>
      <c r="F2790" t="s">
        <v>8217</v>
      </c>
      <c r="G2790" t="s">
        <v>8222</v>
      </c>
      <c r="H2790" t="s">
        <v>8244</v>
      </c>
      <c r="I2790" s="9">
        <v>1469811043</v>
      </c>
      <c r="J2790" s="9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215"/>
        <v>102.5</v>
      </c>
      <c r="P2790" s="17">
        <f t="shared" si="216"/>
        <v>102.5</v>
      </c>
      <c r="Q2790" s="13" t="s">
        <v>8314</v>
      </c>
      <c r="R2790" t="s">
        <v>8315</v>
      </c>
      <c r="S2790" s="18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11" t="s">
        <v>2788</v>
      </c>
      <c r="C2791" s="3" t="s">
        <v>6898</v>
      </c>
      <c r="D2791" s="5">
        <v>3000</v>
      </c>
      <c r="E2791" s="7">
        <v>3035</v>
      </c>
      <c r="F2791" t="s">
        <v>8217</v>
      </c>
      <c r="G2791" t="s">
        <v>8222</v>
      </c>
      <c r="H2791" t="s">
        <v>8244</v>
      </c>
      <c r="I2791" s="9">
        <v>1426132800</v>
      </c>
      <c r="J2791" s="9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215"/>
        <v>101.17</v>
      </c>
      <c r="P2791" s="17">
        <f t="shared" si="216"/>
        <v>126.46</v>
      </c>
      <c r="Q2791" s="13" t="s">
        <v>8314</v>
      </c>
      <c r="R2791" t="s">
        <v>8315</v>
      </c>
      <c r="S2791" s="18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11" t="s">
        <v>2789</v>
      </c>
      <c r="C2792" s="3" t="s">
        <v>6899</v>
      </c>
      <c r="D2792" s="5">
        <v>3000</v>
      </c>
      <c r="E2792" s="7">
        <v>3160</v>
      </c>
      <c r="F2792" t="s">
        <v>8217</v>
      </c>
      <c r="G2792" t="s">
        <v>8222</v>
      </c>
      <c r="H2792" t="s">
        <v>8244</v>
      </c>
      <c r="I2792" s="9">
        <v>1423693903</v>
      </c>
      <c r="J2792" s="9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215"/>
        <v>105.33</v>
      </c>
      <c r="P2792" s="17">
        <f t="shared" si="216"/>
        <v>47.88</v>
      </c>
      <c r="Q2792" s="13" t="s">
        <v>8314</v>
      </c>
      <c r="R2792" t="s">
        <v>8315</v>
      </c>
      <c r="S2792" s="18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11" t="s">
        <v>2790</v>
      </c>
      <c r="C2793" s="3" t="s">
        <v>6900</v>
      </c>
      <c r="D2793" s="5">
        <v>2000</v>
      </c>
      <c r="E2793" s="7">
        <v>2050</v>
      </c>
      <c r="F2793" t="s">
        <v>8217</v>
      </c>
      <c r="G2793" t="s">
        <v>8222</v>
      </c>
      <c r="H2793" t="s">
        <v>8244</v>
      </c>
      <c r="I2793" s="9">
        <v>1473393600</v>
      </c>
      <c r="J2793" s="9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215"/>
        <v>102.5</v>
      </c>
      <c r="P2793" s="17">
        <f t="shared" si="216"/>
        <v>73.209999999999994</v>
      </c>
      <c r="Q2793" s="13" t="s">
        <v>8314</v>
      </c>
      <c r="R2793" t="s">
        <v>8315</v>
      </c>
      <c r="S2793" s="18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11" t="s">
        <v>2791</v>
      </c>
      <c r="C2794" s="3" t="s">
        <v>6901</v>
      </c>
      <c r="D2794" s="5">
        <v>2000</v>
      </c>
      <c r="E2794" s="7">
        <v>2152</v>
      </c>
      <c r="F2794" t="s">
        <v>8217</v>
      </c>
      <c r="G2794" t="s">
        <v>8222</v>
      </c>
      <c r="H2794" t="s">
        <v>8244</v>
      </c>
      <c r="I2794" s="9">
        <v>1439357559</v>
      </c>
      <c r="J2794" s="9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215"/>
        <v>107.6</v>
      </c>
      <c r="P2794" s="17">
        <f t="shared" si="216"/>
        <v>89.67</v>
      </c>
      <c r="Q2794" s="13" t="s">
        <v>8314</v>
      </c>
      <c r="R2794" t="s">
        <v>8315</v>
      </c>
      <c r="S2794" s="18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11" t="s">
        <v>2792</v>
      </c>
      <c r="C2795" s="3" t="s">
        <v>6902</v>
      </c>
      <c r="D2795" s="5">
        <v>10000</v>
      </c>
      <c r="E2795" s="7">
        <v>11056.75</v>
      </c>
      <c r="F2795" t="s">
        <v>8217</v>
      </c>
      <c r="G2795" t="s">
        <v>8224</v>
      </c>
      <c r="H2795" t="s">
        <v>8246</v>
      </c>
      <c r="I2795" s="9">
        <v>1437473005</v>
      </c>
      <c r="J2795" s="9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215"/>
        <v>110.57</v>
      </c>
      <c r="P2795" s="17">
        <f t="shared" si="216"/>
        <v>151.46</v>
      </c>
      <c r="Q2795" s="13" t="s">
        <v>8314</v>
      </c>
      <c r="R2795" t="s">
        <v>8315</v>
      </c>
      <c r="S2795" s="18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11" t="s">
        <v>2793</v>
      </c>
      <c r="C2796" s="3" t="s">
        <v>6903</v>
      </c>
      <c r="D2796" s="5">
        <v>50</v>
      </c>
      <c r="E2796" s="7">
        <v>75</v>
      </c>
      <c r="F2796" t="s">
        <v>8217</v>
      </c>
      <c r="G2796" t="s">
        <v>8223</v>
      </c>
      <c r="H2796" t="s">
        <v>8245</v>
      </c>
      <c r="I2796" s="9">
        <v>1457031600</v>
      </c>
      <c r="J2796" s="9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215"/>
        <v>150</v>
      </c>
      <c r="P2796" s="17">
        <f t="shared" si="216"/>
        <v>25</v>
      </c>
      <c r="Q2796" s="13" t="s">
        <v>8314</v>
      </c>
      <c r="R2796" t="s">
        <v>8315</v>
      </c>
      <c r="S2796" s="18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11" t="s">
        <v>2794</v>
      </c>
      <c r="C2797" s="3" t="s">
        <v>6904</v>
      </c>
      <c r="D2797" s="5">
        <v>700</v>
      </c>
      <c r="E2797" s="7">
        <v>730</v>
      </c>
      <c r="F2797" t="s">
        <v>8217</v>
      </c>
      <c r="G2797" t="s">
        <v>8222</v>
      </c>
      <c r="H2797" t="s">
        <v>8244</v>
      </c>
      <c r="I2797" s="9">
        <v>1402095600</v>
      </c>
      <c r="J2797" s="9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215"/>
        <v>104.29</v>
      </c>
      <c r="P2797" s="17">
        <f t="shared" si="216"/>
        <v>36.5</v>
      </c>
      <c r="Q2797" s="13" t="s">
        <v>8314</v>
      </c>
      <c r="R2797" t="s">
        <v>8315</v>
      </c>
      <c r="S2797" s="18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11" t="s">
        <v>2795</v>
      </c>
      <c r="C2798" s="3" t="s">
        <v>6905</v>
      </c>
      <c r="D2798" s="5">
        <v>800</v>
      </c>
      <c r="E2798" s="7">
        <v>924</v>
      </c>
      <c r="F2798" t="s">
        <v>8217</v>
      </c>
      <c r="G2798" t="s">
        <v>8223</v>
      </c>
      <c r="H2798" t="s">
        <v>8245</v>
      </c>
      <c r="I2798" s="9">
        <v>1404564028</v>
      </c>
      <c r="J2798" s="9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215"/>
        <v>115.5</v>
      </c>
      <c r="P2798" s="17">
        <f t="shared" si="216"/>
        <v>44</v>
      </c>
      <c r="Q2798" s="13" t="s">
        <v>8314</v>
      </c>
      <c r="R2798" t="s">
        <v>8315</v>
      </c>
      <c r="S2798" s="18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11" t="s">
        <v>2796</v>
      </c>
      <c r="C2799" s="3" t="s">
        <v>6906</v>
      </c>
      <c r="D2799" s="5">
        <v>8000</v>
      </c>
      <c r="E2799" s="7">
        <v>8211.61</v>
      </c>
      <c r="F2799" t="s">
        <v>8217</v>
      </c>
      <c r="G2799" t="s">
        <v>8223</v>
      </c>
      <c r="H2799" t="s">
        <v>8245</v>
      </c>
      <c r="I2799" s="9">
        <v>1404858840</v>
      </c>
      <c r="J2799" s="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215"/>
        <v>102.65</v>
      </c>
      <c r="P2799" s="17">
        <f t="shared" si="216"/>
        <v>87.36</v>
      </c>
      <c r="Q2799" s="13" t="s">
        <v>8314</v>
      </c>
      <c r="R2799" t="s">
        <v>8315</v>
      </c>
      <c r="S2799" s="18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11" t="s">
        <v>2797</v>
      </c>
      <c r="C2800" s="3" t="s">
        <v>6907</v>
      </c>
      <c r="D2800" s="5">
        <v>5000</v>
      </c>
      <c r="E2800" s="7">
        <v>5070</v>
      </c>
      <c r="F2800" t="s">
        <v>8217</v>
      </c>
      <c r="G2800" t="s">
        <v>8223</v>
      </c>
      <c r="H2800" t="s">
        <v>8245</v>
      </c>
      <c r="I2800" s="9">
        <v>1438358400</v>
      </c>
      <c r="J2800" s="9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215"/>
        <v>101.4</v>
      </c>
      <c r="P2800" s="17">
        <f t="shared" si="216"/>
        <v>36.47</v>
      </c>
      <c r="Q2800" s="13" t="s">
        <v>8314</v>
      </c>
      <c r="R2800" t="s">
        <v>8315</v>
      </c>
      <c r="S2800" s="18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11" t="s">
        <v>2798</v>
      </c>
      <c r="C2801" s="3" t="s">
        <v>6908</v>
      </c>
      <c r="D2801" s="5">
        <v>5000</v>
      </c>
      <c r="E2801" s="7">
        <v>5831.74</v>
      </c>
      <c r="F2801" t="s">
        <v>8217</v>
      </c>
      <c r="G2801" t="s">
        <v>8223</v>
      </c>
      <c r="H2801" t="s">
        <v>8245</v>
      </c>
      <c r="I2801" s="9">
        <v>1466179200</v>
      </c>
      <c r="J2801" s="9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215"/>
        <v>116.63</v>
      </c>
      <c r="P2801" s="17">
        <f t="shared" si="216"/>
        <v>44.86</v>
      </c>
      <c r="Q2801" s="13" t="s">
        <v>8314</v>
      </c>
      <c r="R2801" t="s">
        <v>8315</v>
      </c>
      <c r="S2801" s="18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11" t="s">
        <v>2799</v>
      </c>
      <c r="C2802" s="3" t="s">
        <v>6909</v>
      </c>
      <c r="D2802" s="5">
        <v>1000</v>
      </c>
      <c r="E2802" s="7">
        <v>1330</v>
      </c>
      <c r="F2802" t="s">
        <v>8217</v>
      </c>
      <c r="G2802" t="s">
        <v>8223</v>
      </c>
      <c r="H2802" t="s">
        <v>8245</v>
      </c>
      <c r="I2802" s="9">
        <v>1420377366</v>
      </c>
      <c r="J2802" s="9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215"/>
        <v>133</v>
      </c>
      <c r="P2802" s="17">
        <f t="shared" si="216"/>
        <v>42.9</v>
      </c>
      <c r="Q2802" s="13" t="s">
        <v>8314</v>
      </c>
      <c r="R2802" t="s">
        <v>8315</v>
      </c>
      <c r="S2802" s="18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11" t="s">
        <v>2800</v>
      </c>
      <c r="C2803" s="3" t="s">
        <v>6910</v>
      </c>
      <c r="D2803" s="5">
        <v>500</v>
      </c>
      <c r="E2803" s="7">
        <v>666</v>
      </c>
      <c r="F2803" t="s">
        <v>8217</v>
      </c>
      <c r="G2803" t="s">
        <v>8224</v>
      </c>
      <c r="H2803" t="s">
        <v>8246</v>
      </c>
      <c r="I2803" s="9">
        <v>1412938800</v>
      </c>
      <c r="J2803" s="9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215"/>
        <v>133.19999999999999</v>
      </c>
      <c r="P2803" s="17">
        <f t="shared" si="216"/>
        <v>51.23</v>
      </c>
      <c r="Q2803" s="13" t="s">
        <v>8314</v>
      </c>
      <c r="R2803" t="s">
        <v>8315</v>
      </c>
      <c r="S2803" s="18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11" t="s">
        <v>2801</v>
      </c>
      <c r="C2804" s="3" t="s">
        <v>6911</v>
      </c>
      <c r="D2804" s="5">
        <v>3000</v>
      </c>
      <c r="E2804" s="7">
        <v>3055</v>
      </c>
      <c r="F2804" t="s">
        <v>8217</v>
      </c>
      <c r="G2804" t="s">
        <v>8223</v>
      </c>
      <c r="H2804" t="s">
        <v>8245</v>
      </c>
      <c r="I2804" s="9">
        <v>1438875107</v>
      </c>
      <c r="J2804" s="9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215"/>
        <v>101.83</v>
      </c>
      <c r="P2804" s="17">
        <f t="shared" si="216"/>
        <v>33.94</v>
      </c>
      <c r="Q2804" s="13" t="s">
        <v>8314</v>
      </c>
      <c r="R2804" t="s">
        <v>8315</v>
      </c>
      <c r="S2804" s="18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11" t="s">
        <v>2802</v>
      </c>
      <c r="C2805" s="3" t="s">
        <v>6912</v>
      </c>
      <c r="D2805" s="5">
        <v>10000</v>
      </c>
      <c r="E2805" s="7">
        <v>12795</v>
      </c>
      <c r="F2805" t="s">
        <v>8217</v>
      </c>
      <c r="G2805" t="s">
        <v>8222</v>
      </c>
      <c r="H2805" t="s">
        <v>8244</v>
      </c>
      <c r="I2805" s="9">
        <v>1437004800</v>
      </c>
      <c r="J2805" s="9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215"/>
        <v>127.95</v>
      </c>
      <c r="P2805" s="17">
        <f t="shared" si="216"/>
        <v>90.74</v>
      </c>
      <c r="Q2805" s="13" t="s">
        <v>8314</v>
      </c>
      <c r="R2805" t="s">
        <v>8315</v>
      </c>
      <c r="S2805" s="18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11" t="s">
        <v>2803</v>
      </c>
      <c r="C2806" s="3" t="s">
        <v>6913</v>
      </c>
      <c r="D2806" s="5">
        <v>1000</v>
      </c>
      <c r="E2806" s="7">
        <v>1150</v>
      </c>
      <c r="F2806" t="s">
        <v>8217</v>
      </c>
      <c r="G2806" t="s">
        <v>8223</v>
      </c>
      <c r="H2806" t="s">
        <v>8245</v>
      </c>
      <c r="I2806" s="9">
        <v>1411987990</v>
      </c>
      <c r="J2806" s="9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215"/>
        <v>115</v>
      </c>
      <c r="P2806" s="17">
        <f t="shared" si="216"/>
        <v>50</v>
      </c>
      <c r="Q2806" s="13" t="s">
        <v>8314</v>
      </c>
      <c r="R2806" t="s">
        <v>8315</v>
      </c>
      <c r="S2806" s="18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11" t="s">
        <v>2804</v>
      </c>
      <c r="C2807" s="3" t="s">
        <v>6914</v>
      </c>
      <c r="D2807" s="5">
        <v>400</v>
      </c>
      <c r="E2807" s="7">
        <v>440</v>
      </c>
      <c r="F2807" t="s">
        <v>8217</v>
      </c>
      <c r="G2807" t="s">
        <v>8223</v>
      </c>
      <c r="H2807" t="s">
        <v>8245</v>
      </c>
      <c r="I2807" s="9">
        <v>1440245273</v>
      </c>
      <c r="J2807" s="9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215"/>
        <v>110</v>
      </c>
      <c r="P2807" s="17">
        <f t="shared" si="216"/>
        <v>24.44</v>
      </c>
      <c r="Q2807" s="13" t="s">
        <v>8314</v>
      </c>
      <c r="R2807" t="s">
        <v>8315</v>
      </c>
      <c r="S2807" s="18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11" t="s">
        <v>2805</v>
      </c>
      <c r="C2808" s="3" t="s">
        <v>6915</v>
      </c>
      <c r="D2808" s="5">
        <v>3000</v>
      </c>
      <c r="E2808" s="7">
        <v>3363</v>
      </c>
      <c r="F2808" t="s">
        <v>8217</v>
      </c>
      <c r="G2808" t="s">
        <v>8223</v>
      </c>
      <c r="H2808" t="s">
        <v>8245</v>
      </c>
      <c r="I2808" s="9">
        <v>1438772400</v>
      </c>
      <c r="J2808" s="9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215"/>
        <v>112.1</v>
      </c>
      <c r="P2808" s="17">
        <f t="shared" si="216"/>
        <v>44.25</v>
      </c>
      <c r="Q2808" s="13" t="s">
        <v>8314</v>
      </c>
      <c r="R2808" t="s">
        <v>8315</v>
      </c>
      <c r="S2808" s="18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11" t="s">
        <v>2806</v>
      </c>
      <c r="C2809" s="3" t="s">
        <v>6916</v>
      </c>
      <c r="D2809" s="5">
        <v>5000</v>
      </c>
      <c r="E2809" s="7">
        <v>6300</v>
      </c>
      <c r="F2809" t="s">
        <v>8217</v>
      </c>
      <c r="G2809" t="s">
        <v>8222</v>
      </c>
      <c r="H2809" t="s">
        <v>8244</v>
      </c>
      <c r="I2809" s="9">
        <v>1435611438</v>
      </c>
      <c r="J2809" s="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215"/>
        <v>126</v>
      </c>
      <c r="P2809" s="17">
        <f t="shared" si="216"/>
        <v>67.739999999999995</v>
      </c>
      <c r="Q2809" s="13" t="s">
        <v>8314</v>
      </c>
      <c r="R2809" t="s">
        <v>8315</v>
      </c>
      <c r="S2809" s="18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11" t="s">
        <v>2807</v>
      </c>
      <c r="C2810" s="3" t="s">
        <v>6917</v>
      </c>
      <c r="D2810" s="5">
        <v>4500</v>
      </c>
      <c r="E2810" s="7">
        <v>4511</v>
      </c>
      <c r="F2810" t="s">
        <v>8217</v>
      </c>
      <c r="G2810" t="s">
        <v>8222</v>
      </c>
      <c r="H2810" t="s">
        <v>8244</v>
      </c>
      <c r="I2810" s="9">
        <v>1440274735</v>
      </c>
      <c r="J2810" s="9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215"/>
        <v>100.24</v>
      </c>
      <c r="P2810" s="17">
        <f t="shared" si="216"/>
        <v>65.38</v>
      </c>
      <c r="Q2810" s="13" t="s">
        <v>8314</v>
      </c>
      <c r="R2810" t="s">
        <v>8315</v>
      </c>
      <c r="S2810" s="18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11" t="s">
        <v>2808</v>
      </c>
      <c r="C2811" s="3" t="s">
        <v>6918</v>
      </c>
      <c r="D2811" s="5">
        <v>2500</v>
      </c>
      <c r="E2811" s="7">
        <v>2560</v>
      </c>
      <c r="F2811" t="s">
        <v>8217</v>
      </c>
      <c r="G2811" t="s">
        <v>8222</v>
      </c>
      <c r="H2811" t="s">
        <v>8244</v>
      </c>
      <c r="I2811" s="9">
        <v>1459348740</v>
      </c>
      <c r="J2811" s="9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215"/>
        <v>102.4</v>
      </c>
      <c r="P2811" s="17">
        <f t="shared" si="216"/>
        <v>121.9</v>
      </c>
      <c r="Q2811" s="13" t="s">
        <v>8314</v>
      </c>
      <c r="R2811" t="s">
        <v>8315</v>
      </c>
      <c r="S2811" s="18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11" t="s">
        <v>2809</v>
      </c>
      <c r="C2812" s="3" t="s">
        <v>6919</v>
      </c>
      <c r="D2812" s="5">
        <v>2500</v>
      </c>
      <c r="E2812" s="7">
        <v>2705</v>
      </c>
      <c r="F2812" t="s">
        <v>8217</v>
      </c>
      <c r="G2812" t="s">
        <v>8222</v>
      </c>
      <c r="H2812" t="s">
        <v>8244</v>
      </c>
      <c r="I2812" s="9">
        <v>1401595140</v>
      </c>
      <c r="J2812" s="9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215"/>
        <v>108.2</v>
      </c>
      <c r="P2812" s="17">
        <f t="shared" si="216"/>
        <v>47.46</v>
      </c>
      <c r="Q2812" s="13" t="s">
        <v>8314</v>
      </c>
      <c r="R2812" t="s">
        <v>8315</v>
      </c>
      <c r="S2812" s="18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11" t="s">
        <v>2810</v>
      </c>
      <c r="C2813" s="3" t="s">
        <v>6920</v>
      </c>
      <c r="D2813" s="5">
        <v>10000</v>
      </c>
      <c r="E2813" s="7">
        <v>10027</v>
      </c>
      <c r="F2813" t="s">
        <v>8217</v>
      </c>
      <c r="G2813" t="s">
        <v>8223</v>
      </c>
      <c r="H2813" t="s">
        <v>8245</v>
      </c>
      <c r="I2813" s="9">
        <v>1424692503</v>
      </c>
      <c r="J2813" s="9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215"/>
        <v>100.27</v>
      </c>
      <c r="P2813" s="17">
        <f t="shared" si="216"/>
        <v>92.84</v>
      </c>
      <c r="Q2813" s="13" t="s">
        <v>8314</v>
      </c>
      <c r="R2813" t="s">
        <v>8315</v>
      </c>
      <c r="S2813" s="18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11" t="s">
        <v>2811</v>
      </c>
      <c r="C2814" s="3" t="s">
        <v>6921</v>
      </c>
      <c r="D2814" s="5">
        <v>5000</v>
      </c>
      <c r="E2814" s="7">
        <v>5665</v>
      </c>
      <c r="F2814" t="s">
        <v>8217</v>
      </c>
      <c r="G2814" t="s">
        <v>8227</v>
      </c>
      <c r="H2814" t="s">
        <v>8249</v>
      </c>
      <c r="I2814" s="9">
        <v>1428292800</v>
      </c>
      <c r="J2814" s="9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215"/>
        <v>113.3</v>
      </c>
      <c r="P2814" s="17">
        <f t="shared" si="216"/>
        <v>68.25</v>
      </c>
      <c r="Q2814" s="13" t="s">
        <v>8314</v>
      </c>
      <c r="R2814" t="s">
        <v>8315</v>
      </c>
      <c r="S2814" s="18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11" t="s">
        <v>2812</v>
      </c>
      <c r="C2815" s="3" t="s">
        <v>6922</v>
      </c>
      <c r="D2815" s="5">
        <v>2800</v>
      </c>
      <c r="E2815" s="7">
        <v>3572.12</v>
      </c>
      <c r="F2815" t="s">
        <v>8217</v>
      </c>
      <c r="G2815" t="s">
        <v>8222</v>
      </c>
      <c r="H2815" t="s">
        <v>8244</v>
      </c>
      <c r="I2815" s="9">
        <v>1481737761</v>
      </c>
      <c r="J2815" s="9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215"/>
        <v>127.58</v>
      </c>
      <c r="P2815" s="17">
        <f t="shared" si="216"/>
        <v>37.21</v>
      </c>
      <c r="Q2815" s="13" t="s">
        <v>8314</v>
      </c>
      <c r="R2815" t="s">
        <v>8315</v>
      </c>
      <c r="S2815" s="18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11" t="s">
        <v>2813</v>
      </c>
      <c r="C2816" s="3" t="s">
        <v>6923</v>
      </c>
      <c r="D2816" s="5">
        <v>1500</v>
      </c>
      <c r="E2816" s="7">
        <v>1616</v>
      </c>
      <c r="F2816" t="s">
        <v>8217</v>
      </c>
      <c r="G2816" t="s">
        <v>8223</v>
      </c>
      <c r="H2816" t="s">
        <v>8245</v>
      </c>
      <c r="I2816" s="9">
        <v>1431164115</v>
      </c>
      <c r="J2816" s="9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215"/>
        <v>107.73</v>
      </c>
      <c r="P2816" s="17">
        <f t="shared" si="216"/>
        <v>25.25</v>
      </c>
      <c r="Q2816" s="13" t="s">
        <v>8314</v>
      </c>
      <c r="R2816" t="s">
        <v>8315</v>
      </c>
      <c r="S2816" s="18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11" t="s">
        <v>2814</v>
      </c>
      <c r="C2817" s="3" t="s">
        <v>6924</v>
      </c>
      <c r="D2817" s="5">
        <v>250</v>
      </c>
      <c r="E2817" s="7">
        <v>605</v>
      </c>
      <c r="F2817" t="s">
        <v>8217</v>
      </c>
      <c r="G2817" t="s">
        <v>8227</v>
      </c>
      <c r="H2817" t="s">
        <v>8249</v>
      </c>
      <c r="I2817" s="9">
        <v>1470595109</v>
      </c>
      <c r="J2817" s="9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215"/>
        <v>242</v>
      </c>
      <c r="P2817" s="17">
        <f t="shared" si="216"/>
        <v>43.21</v>
      </c>
      <c r="Q2817" s="13" t="s">
        <v>8314</v>
      </c>
      <c r="R2817" t="s">
        <v>8315</v>
      </c>
      <c r="S2817" s="18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11" t="s">
        <v>2815</v>
      </c>
      <c r="C2818" s="3" t="s">
        <v>6925</v>
      </c>
      <c r="D2818" s="5">
        <v>3000</v>
      </c>
      <c r="E2818" s="7">
        <v>4247</v>
      </c>
      <c r="F2818" t="s">
        <v>8217</v>
      </c>
      <c r="G2818" t="s">
        <v>8223</v>
      </c>
      <c r="H2818" t="s">
        <v>8245</v>
      </c>
      <c r="I2818" s="9">
        <v>1438531200</v>
      </c>
      <c r="J2818" s="9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si="215"/>
        <v>141.57</v>
      </c>
      <c r="P2818" s="17">
        <f t="shared" si="216"/>
        <v>25.13</v>
      </c>
      <c r="Q2818" s="13" t="s">
        <v>8314</v>
      </c>
      <c r="R2818" t="s">
        <v>8315</v>
      </c>
      <c r="S2818" s="18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11" t="s">
        <v>2816</v>
      </c>
      <c r="C2819" s="3" t="s">
        <v>6926</v>
      </c>
      <c r="D2819" s="5">
        <v>600</v>
      </c>
      <c r="E2819" s="7">
        <v>780</v>
      </c>
      <c r="F2819" t="s">
        <v>8217</v>
      </c>
      <c r="G2819" t="s">
        <v>8223</v>
      </c>
      <c r="H2819" t="s">
        <v>8245</v>
      </c>
      <c r="I2819" s="9">
        <v>1425136462</v>
      </c>
      <c r="J2819" s="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ref="O2819:O2882" si="220">IFERROR(ROUND(E2819/D2819*100,2),0)</f>
        <v>130</v>
      </c>
      <c r="P2819" s="17">
        <f t="shared" ref="P2819:P2882" si="221">IFERROR(ROUND(E2819/L2819,2),"N/A")</f>
        <v>23.64</v>
      </c>
      <c r="Q2819" s="13" t="s">
        <v>8314</v>
      </c>
      <c r="R2819" t="s">
        <v>8315</v>
      </c>
      <c r="S2819" s="18">
        <f t="shared" ref="S2819:S2882" si="222">(((J2819/60)/60)/24)+DATE(1970,1,1)</f>
        <v>42023.634976851856</v>
      </c>
      <c r="T2819" s="1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11" t="s">
        <v>2817</v>
      </c>
      <c r="C2820" s="3" t="s">
        <v>6927</v>
      </c>
      <c r="D2820" s="5">
        <v>10000</v>
      </c>
      <c r="E2820" s="7">
        <v>10603</v>
      </c>
      <c r="F2820" t="s">
        <v>8217</v>
      </c>
      <c r="G2820" t="s">
        <v>8222</v>
      </c>
      <c r="H2820" t="s">
        <v>8244</v>
      </c>
      <c r="I2820" s="9">
        <v>1443018086</v>
      </c>
      <c r="J2820" s="9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220"/>
        <v>106.03</v>
      </c>
      <c r="P2820" s="17">
        <f t="shared" si="221"/>
        <v>103.95</v>
      </c>
      <c r="Q2820" s="13" t="s">
        <v>8314</v>
      </c>
      <c r="R2820" t="s">
        <v>8315</v>
      </c>
      <c r="S2820" s="18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11" t="s">
        <v>2818</v>
      </c>
      <c r="C2821" s="3" t="s">
        <v>6928</v>
      </c>
      <c r="D2821" s="5">
        <v>5000</v>
      </c>
      <c r="E2821" s="7">
        <v>5240</v>
      </c>
      <c r="F2821" t="s">
        <v>8217</v>
      </c>
      <c r="G2821" t="s">
        <v>8223</v>
      </c>
      <c r="H2821" t="s">
        <v>8245</v>
      </c>
      <c r="I2821" s="9">
        <v>1434285409</v>
      </c>
      <c r="J2821" s="9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220"/>
        <v>104.8</v>
      </c>
      <c r="P2821" s="17">
        <f t="shared" si="221"/>
        <v>50.38</v>
      </c>
      <c r="Q2821" s="13" t="s">
        <v>8314</v>
      </c>
      <c r="R2821" t="s">
        <v>8315</v>
      </c>
      <c r="S2821" s="18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11" t="s">
        <v>2819</v>
      </c>
      <c r="C2822" s="3" t="s">
        <v>6929</v>
      </c>
      <c r="D2822" s="5">
        <v>200</v>
      </c>
      <c r="E2822" s="7">
        <v>272</v>
      </c>
      <c r="F2822" t="s">
        <v>8217</v>
      </c>
      <c r="G2822" t="s">
        <v>8223</v>
      </c>
      <c r="H2822" t="s">
        <v>8245</v>
      </c>
      <c r="I2822" s="9">
        <v>1456444800</v>
      </c>
      <c r="J2822" s="9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220"/>
        <v>136</v>
      </c>
      <c r="P2822" s="17">
        <f t="shared" si="221"/>
        <v>13.6</v>
      </c>
      <c r="Q2822" s="13" t="s">
        <v>8314</v>
      </c>
      <c r="R2822" t="s">
        <v>8315</v>
      </c>
      <c r="S2822" s="18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11" t="s">
        <v>2820</v>
      </c>
      <c r="C2823" s="3" t="s">
        <v>6930</v>
      </c>
      <c r="D2823" s="5">
        <v>1000</v>
      </c>
      <c r="E2823" s="7">
        <v>1000</v>
      </c>
      <c r="F2823" t="s">
        <v>8217</v>
      </c>
      <c r="G2823" t="s">
        <v>8223</v>
      </c>
      <c r="H2823" t="s">
        <v>8245</v>
      </c>
      <c r="I2823" s="9">
        <v>1411510135</v>
      </c>
      <c r="J2823" s="9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220"/>
        <v>100</v>
      </c>
      <c r="P2823" s="17">
        <f t="shared" si="221"/>
        <v>28.57</v>
      </c>
      <c r="Q2823" s="13" t="s">
        <v>8314</v>
      </c>
      <c r="R2823" t="s">
        <v>8315</v>
      </c>
      <c r="S2823" s="18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11" t="s">
        <v>2821</v>
      </c>
      <c r="C2824" s="3" t="s">
        <v>6931</v>
      </c>
      <c r="D2824" s="5">
        <v>6000</v>
      </c>
      <c r="E2824" s="7">
        <v>6000</v>
      </c>
      <c r="F2824" t="s">
        <v>8217</v>
      </c>
      <c r="G2824" t="s">
        <v>8222</v>
      </c>
      <c r="H2824" t="s">
        <v>8244</v>
      </c>
      <c r="I2824" s="9">
        <v>1427469892</v>
      </c>
      <c r="J2824" s="9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220"/>
        <v>100</v>
      </c>
      <c r="P2824" s="17">
        <f t="shared" si="221"/>
        <v>63.83</v>
      </c>
      <c r="Q2824" s="13" t="s">
        <v>8314</v>
      </c>
      <c r="R2824" t="s">
        <v>8315</v>
      </c>
      <c r="S2824" s="18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11" t="s">
        <v>2822</v>
      </c>
      <c r="C2825" s="3" t="s">
        <v>6932</v>
      </c>
      <c r="D2825" s="5">
        <v>100</v>
      </c>
      <c r="E2825" s="7">
        <v>124</v>
      </c>
      <c r="F2825" t="s">
        <v>8217</v>
      </c>
      <c r="G2825" t="s">
        <v>8223</v>
      </c>
      <c r="H2825" t="s">
        <v>8245</v>
      </c>
      <c r="I2825" s="9">
        <v>1427842740</v>
      </c>
      <c r="J2825" s="9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220"/>
        <v>124</v>
      </c>
      <c r="P2825" s="17">
        <f t="shared" si="221"/>
        <v>8.86</v>
      </c>
      <c r="Q2825" s="13" t="s">
        <v>8314</v>
      </c>
      <c r="R2825" t="s">
        <v>8315</v>
      </c>
      <c r="S2825" s="18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11" t="s">
        <v>2823</v>
      </c>
      <c r="C2826" s="3" t="s">
        <v>6933</v>
      </c>
      <c r="D2826" s="5">
        <v>650</v>
      </c>
      <c r="E2826" s="7">
        <v>760</v>
      </c>
      <c r="F2826" t="s">
        <v>8217</v>
      </c>
      <c r="G2826" t="s">
        <v>8222</v>
      </c>
      <c r="H2826" t="s">
        <v>8244</v>
      </c>
      <c r="I2826" s="9">
        <v>1434159780</v>
      </c>
      <c r="J2826" s="9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220"/>
        <v>116.92</v>
      </c>
      <c r="P2826" s="17">
        <f t="shared" si="221"/>
        <v>50.67</v>
      </c>
      <c r="Q2826" s="13" t="s">
        <v>8314</v>
      </c>
      <c r="R2826" t="s">
        <v>8315</v>
      </c>
      <c r="S2826" s="18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11" t="s">
        <v>2824</v>
      </c>
      <c r="C2827" s="3" t="s">
        <v>6934</v>
      </c>
      <c r="D2827" s="5">
        <v>3000</v>
      </c>
      <c r="E2827" s="7">
        <v>3100</v>
      </c>
      <c r="F2827" t="s">
        <v>8217</v>
      </c>
      <c r="G2827" t="s">
        <v>8223</v>
      </c>
      <c r="H2827" t="s">
        <v>8245</v>
      </c>
      <c r="I2827" s="9">
        <v>1449255686</v>
      </c>
      <c r="J2827" s="9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220"/>
        <v>103.33</v>
      </c>
      <c r="P2827" s="17">
        <f t="shared" si="221"/>
        <v>60.78</v>
      </c>
      <c r="Q2827" s="13" t="s">
        <v>8314</v>
      </c>
      <c r="R2827" t="s">
        <v>8315</v>
      </c>
      <c r="S2827" s="18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11" t="s">
        <v>2825</v>
      </c>
      <c r="C2828" s="3" t="s">
        <v>6935</v>
      </c>
      <c r="D2828" s="5">
        <v>2000</v>
      </c>
      <c r="E2828" s="7">
        <v>2155</v>
      </c>
      <c r="F2828" t="s">
        <v>8217</v>
      </c>
      <c r="G2828" t="s">
        <v>8222</v>
      </c>
      <c r="H2828" t="s">
        <v>8244</v>
      </c>
      <c r="I2828" s="9">
        <v>1436511600</v>
      </c>
      <c r="J2828" s="9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220"/>
        <v>107.75</v>
      </c>
      <c r="P2828" s="17">
        <f t="shared" si="221"/>
        <v>113.42</v>
      </c>
      <c r="Q2828" s="13" t="s">
        <v>8314</v>
      </c>
      <c r="R2828" t="s">
        <v>8315</v>
      </c>
      <c r="S2828" s="18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11" t="s">
        <v>2826</v>
      </c>
      <c r="C2829" s="3" t="s">
        <v>6936</v>
      </c>
      <c r="D2829" s="5">
        <v>2000</v>
      </c>
      <c r="E2829" s="7">
        <v>2405</v>
      </c>
      <c r="F2829" t="s">
        <v>8217</v>
      </c>
      <c r="G2829" t="s">
        <v>8222</v>
      </c>
      <c r="H2829" t="s">
        <v>8244</v>
      </c>
      <c r="I2829" s="9">
        <v>1464971400</v>
      </c>
      <c r="J2829" s="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220"/>
        <v>120.25</v>
      </c>
      <c r="P2829" s="17">
        <f t="shared" si="221"/>
        <v>104.57</v>
      </c>
      <c r="Q2829" s="13" t="s">
        <v>8314</v>
      </c>
      <c r="R2829" t="s">
        <v>8315</v>
      </c>
      <c r="S2829" s="18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11" t="s">
        <v>2827</v>
      </c>
      <c r="C2830" s="3" t="s">
        <v>6937</v>
      </c>
      <c r="D2830" s="5">
        <v>9500</v>
      </c>
      <c r="E2830" s="7">
        <v>9536</v>
      </c>
      <c r="F2830" t="s">
        <v>8217</v>
      </c>
      <c r="G2830" t="s">
        <v>8223</v>
      </c>
      <c r="H2830" t="s">
        <v>8245</v>
      </c>
      <c r="I2830" s="9">
        <v>1443826800</v>
      </c>
      <c r="J2830" s="9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220"/>
        <v>100.38</v>
      </c>
      <c r="P2830" s="17">
        <f t="shared" si="221"/>
        <v>98.31</v>
      </c>
      <c r="Q2830" s="13" t="s">
        <v>8314</v>
      </c>
      <c r="R2830" t="s">
        <v>8315</v>
      </c>
      <c r="S2830" s="18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11" t="s">
        <v>2828</v>
      </c>
      <c r="C2831" s="3" t="s">
        <v>6938</v>
      </c>
      <c r="D2831" s="5">
        <v>2500</v>
      </c>
      <c r="E2831" s="7">
        <v>2663</v>
      </c>
      <c r="F2831" t="s">
        <v>8217</v>
      </c>
      <c r="G2831" t="s">
        <v>8223</v>
      </c>
      <c r="H2831" t="s">
        <v>8245</v>
      </c>
      <c r="I2831" s="9">
        <v>1464863118</v>
      </c>
      <c r="J2831" s="9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220"/>
        <v>106.52</v>
      </c>
      <c r="P2831" s="17">
        <f t="shared" si="221"/>
        <v>35.04</v>
      </c>
      <c r="Q2831" s="13" t="s">
        <v>8314</v>
      </c>
      <c r="R2831" t="s">
        <v>8315</v>
      </c>
      <c r="S2831" s="18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11" t="s">
        <v>2829</v>
      </c>
      <c r="C2832" s="3" t="s">
        <v>6939</v>
      </c>
      <c r="D2832" s="5">
        <v>3000</v>
      </c>
      <c r="E2832" s="7">
        <v>3000</v>
      </c>
      <c r="F2832" t="s">
        <v>8217</v>
      </c>
      <c r="G2832" t="s">
        <v>8222</v>
      </c>
      <c r="H2832" t="s">
        <v>8244</v>
      </c>
      <c r="I2832" s="9">
        <v>1399867140</v>
      </c>
      <c r="J2832" s="9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220"/>
        <v>100</v>
      </c>
      <c r="P2832" s="17">
        <f t="shared" si="221"/>
        <v>272.73</v>
      </c>
      <c r="Q2832" s="13" t="s">
        <v>8314</v>
      </c>
      <c r="R2832" t="s">
        <v>8315</v>
      </c>
      <c r="S2832" s="18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11" t="s">
        <v>2830</v>
      </c>
      <c r="C2833" s="3" t="s">
        <v>6940</v>
      </c>
      <c r="D2833" s="5">
        <v>3000</v>
      </c>
      <c r="E2833" s="7">
        <v>3320</v>
      </c>
      <c r="F2833" t="s">
        <v>8217</v>
      </c>
      <c r="G2833" t="s">
        <v>8222</v>
      </c>
      <c r="H2833" t="s">
        <v>8244</v>
      </c>
      <c r="I2833" s="9">
        <v>1437076070</v>
      </c>
      <c r="J2833" s="9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220"/>
        <v>110.67</v>
      </c>
      <c r="P2833" s="17">
        <f t="shared" si="221"/>
        <v>63.85</v>
      </c>
      <c r="Q2833" s="13" t="s">
        <v>8314</v>
      </c>
      <c r="R2833" t="s">
        <v>8315</v>
      </c>
      <c r="S2833" s="18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11" t="s">
        <v>2831</v>
      </c>
      <c r="C2834" s="3" t="s">
        <v>6941</v>
      </c>
      <c r="D2834" s="5">
        <v>2500</v>
      </c>
      <c r="E2834" s="7">
        <v>2867.99</v>
      </c>
      <c r="F2834" t="s">
        <v>8217</v>
      </c>
      <c r="G2834" t="s">
        <v>8223</v>
      </c>
      <c r="H2834" t="s">
        <v>8245</v>
      </c>
      <c r="I2834" s="9">
        <v>1416780000</v>
      </c>
      <c r="J2834" s="9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220"/>
        <v>114.72</v>
      </c>
      <c r="P2834" s="17">
        <f t="shared" si="221"/>
        <v>30.19</v>
      </c>
      <c r="Q2834" s="13" t="s">
        <v>8314</v>
      </c>
      <c r="R2834" t="s">
        <v>8315</v>
      </c>
      <c r="S2834" s="18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11" t="s">
        <v>2832</v>
      </c>
      <c r="C2835" s="3" t="s">
        <v>6942</v>
      </c>
      <c r="D2835" s="5">
        <v>2700</v>
      </c>
      <c r="E2835" s="7">
        <v>2923</v>
      </c>
      <c r="F2835" t="s">
        <v>8217</v>
      </c>
      <c r="G2835" t="s">
        <v>8222</v>
      </c>
      <c r="H2835" t="s">
        <v>8244</v>
      </c>
      <c r="I2835" s="9">
        <v>1444528800</v>
      </c>
      <c r="J2835" s="9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220"/>
        <v>108.26</v>
      </c>
      <c r="P2835" s="17">
        <f t="shared" si="221"/>
        <v>83.51</v>
      </c>
      <c r="Q2835" s="13" t="s">
        <v>8314</v>
      </c>
      <c r="R2835" t="s">
        <v>8315</v>
      </c>
      <c r="S2835" s="18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11" t="s">
        <v>2833</v>
      </c>
      <c r="C2836" s="3" t="s">
        <v>6943</v>
      </c>
      <c r="D2836" s="5">
        <v>800</v>
      </c>
      <c r="E2836" s="7">
        <v>1360</v>
      </c>
      <c r="F2836" t="s">
        <v>8217</v>
      </c>
      <c r="G2836" t="s">
        <v>8223</v>
      </c>
      <c r="H2836" t="s">
        <v>8245</v>
      </c>
      <c r="I2836" s="9">
        <v>1422658930</v>
      </c>
      <c r="J2836" s="9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220"/>
        <v>170</v>
      </c>
      <c r="P2836" s="17">
        <f t="shared" si="221"/>
        <v>64.760000000000005</v>
      </c>
      <c r="Q2836" s="13" t="s">
        <v>8314</v>
      </c>
      <c r="R2836" t="s">
        <v>8315</v>
      </c>
      <c r="S2836" s="18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11" t="s">
        <v>2834</v>
      </c>
      <c r="C2837" s="3" t="s">
        <v>6944</v>
      </c>
      <c r="D2837" s="5">
        <v>1000</v>
      </c>
      <c r="E2837" s="7">
        <v>1870.99</v>
      </c>
      <c r="F2837" t="s">
        <v>8217</v>
      </c>
      <c r="G2837" t="s">
        <v>8223</v>
      </c>
      <c r="H2837" t="s">
        <v>8245</v>
      </c>
      <c r="I2837" s="9">
        <v>1449273600</v>
      </c>
      <c r="J2837" s="9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220"/>
        <v>187.1</v>
      </c>
      <c r="P2837" s="17">
        <f t="shared" si="221"/>
        <v>20.12</v>
      </c>
      <c r="Q2837" s="13" t="s">
        <v>8314</v>
      </c>
      <c r="R2837" t="s">
        <v>8315</v>
      </c>
      <c r="S2837" s="18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11" t="s">
        <v>2835</v>
      </c>
      <c r="C2838" s="3" t="s">
        <v>6945</v>
      </c>
      <c r="D2838" s="5">
        <v>450</v>
      </c>
      <c r="E2838" s="7">
        <v>485</v>
      </c>
      <c r="F2838" t="s">
        <v>8217</v>
      </c>
      <c r="G2838" t="s">
        <v>8222</v>
      </c>
      <c r="H2838" t="s">
        <v>8244</v>
      </c>
      <c r="I2838" s="9">
        <v>1487393940</v>
      </c>
      <c r="J2838" s="9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220"/>
        <v>107.78</v>
      </c>
      <c r="P2838" s="17">
        <f t="shared" si="221"/>
        <v>44.09</v>
      </c>
      <c r="Q2838" s="13" t="s">
        <v>8314</v>
      </c>
      <c r="R2838" t="s">
        <v>8315</v>
      </c>
      <c r="S2838" s="18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11" t="s">
        <v>2836</v>
      </c>
      <c r="C2839" s="3" t="s">
        <v>6946</v>
      </c>
      <c r="D2839" s="5">
        <v>850</v>
      </c>
      <c r="E2839" s="7">
        <v>850</v>
      </c>
      <c r="F2839" t="s">
        <v>8217</v>
      </c>
      <c r="G2839" t="s">
        <v>8227</v>
      </c>
      <c r="H2839" t="s">
        <v>8249</v>
      </c>
      <c r="I2839" s="9">
        <v>1449701284</v>
      </c>
      <c r="J2839" s="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220"/>
        <v>100</v>
      </c>
      <c r="P2839" s="17">
        <f t="shared" si="221"/>
        <v>40.479999999999997</v>
      </c>
      <c r="Q2839" s="13" t="s">
        <v>8314</v>
      </c>
      <c r="R2839" t="s">
        <v>8315</v>
      </c>
      <c r="S2839" s="18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11" t="s">
        <v>2837</v>
      </c>
      <c r="C2840" s="3" t="s">
        <v>6947</v>
      </c>
      <c r="D2840" s="5">
        <v>2000</v>
      </c>
      <c r="E2840" s="7">
        <v>2405</v>
      </c>
      <c r="F2840" t="s">
        <v>8217</v>
      </c>
      <c r="G2840" t="s">
        <v>8222</v>
      </c>
      <c r="H2840" t="s">
        <v>8244</v>
      </c>
      <c r="I2840" s="9">
        <v>1407967200</v>
      </c>
      <c r="J2840" s="9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220"/>
        <v>120.25</v>
      </c>
      <c r="P2840" s="17">
        <f t="shared" si="221"/>
        <v>44.54</v>
      </c>
      <c r="Q2840" s="13" t="s">
        <v>8314</v>
      </c>
      <c r="R2840" t="s">
        <v>8315</v>
      </c>
      <c r="S2840" s="18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11" t="s">
        <v>2838</v>
      </c>
      <c r="C2841" s="3" t="s">
        <v>6948</v>
      </c>
      <c r="D2841" s="5">
        <v>3500</v>
      </c>
      <c r="E2841" s="7">
        <v>3900</v>
      </c>
      <c r="F2841" t="s">
        <v>8217</v>
      </c>
      <c r="G2841" t="s">
        <v>8222</v>
      </c>
      <c r="H2841" t="s">
        <v>8244</v>
      </c>
      <c r="I2841" s="9">
        <v>1408942740</v>
      </c>
      <c r="J2841" s="9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220"/>
        <v>111.43</v>
      </c>
      <c r="P2841" s="17">
        <f t="shared" si="221"/>
        <v>125.81</v>
      </c>
      <c r="Q2841" s="13" t="s">
        <v>8314</v>
      </c>
      <c r="R2841" t="s">
        <v>8315</v>
      </c>
      <c r="S2841" s="18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11" t="s">
        <v>2839</v>
      </c>
      <c r="C2842" s="3" t="s">
        <v>6949</v>
      </c>
      <c r="D2842" s="5">
        <v>2500</v>
      </c>
      <c r="E2842" s="7">
        <v>2600</v>
      </c>
      <c r="F2842" t="s">
        <v>8217</v>
      </c>
      <c r="G2842" t="s">
        <v>8223</v>
      </c>
      <c r="H2842" t="s">
        <v>8245</v>
      </c>
      <c r="I2842" s="9">
        <v>1426698000</v>
      </c>
      <c r="J2842" s="9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220"/>
        <v>104</v>
      </c>
      <c r="P2842" s="17">
        <f t="shared" si="221"/>
        <v>19.7</v>
      </c>
      <c r="Q2842" s="13" t="s">
        <v>8314</v>
      </c>
      <c r="R2842" t="s">
        <v>8315</v>
      </c>
      <c r="S2842" s="18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11" t="s">
        <v>2840</v>
      </c>
      <c r="C2843" s="3" t="s">
        <v>6950</v>
      </c>
      <c r="D2843" s="5">
        <v>1000</v>
      </c>
      <c r="E2843" s="7">
        <v>10</v>
      </c>
      <c r="F2843" t="s">
        <v>8219</v>
      </c>
      <c r="G2843" t="s">
        <v>8223</v>
      </c>
      <c r="H2843" t="s">
        <v>8245</v>
      </c>
      <c r="I2843" s="9">
        <v>1450032297</v>
      </c>
      <c r="J2843" s="9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220"/>
        <v>1</v>
      </c>
      <c r="P2843" s="17">
        <f t="shared" si="221"/>
        <v>10</v>
      </c>
      <c r="Q2843" s="13" t="s">
        <v>8314</v>
      </c>
      <c r="R2843" t="s">
        <v>8315</v>
      </c>
      <c r="S2843" s="18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11" t="s">
        <v>2841</v>
      </c>
      <c r="C2844" s="3" t="s">
        <v>6951</v>
      </c>
      <c r="D2844" s="5">
        <v>1500</v>
      </c>
      <c r="E2844" s="7">
        <v>0</v>
      </c>
      <c r="F2844" t="s">
        <v>8219</v>
      </c>
      <c r="G2844" t="s">
        <v>8223</v>
      </c>
      <c r="H2844" t="s">
        <v>8245</v>
      </c>
      <c r="I2844" s="9">
        <v>1403348400</v>
      </c>
      <c r="J2844" s="9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220"/>
        <v>0</v>
      </c>
      <c r="P2844" s="17" t="str">
        <f t="shared" si="221"/>
        <v>N/A</v>
      </c>
      <c r="Q2844" s="13" t="s">
        <v>8314</v>
      </c>
      <c r="R2844" t="s">
        <v>8315</v>
      </c>
      <c r="S2844" s="18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11" t="s">
        <v>2842</v>
      </c>
      <c r="C2845" s="3" t="s">
        <v>6952</v>
      </c>
      <c r="D2845" s="5">
        <v>1200</v>
      </c>
      <c r="E2845" s="7">
        <v>0</v>
      </c>
      <c r="F2845" t="s">
        <v>8219</v>
      </c>
      <c r="G2845" t="s">
        <v>8222</v>
      </c>
      <c r="H2845" t="s">
        <v>8244</v>
      </c>
      <c r="I2845" s="9">
        <v>1465790400</v>
      </c>
      <c r="J2845" s="9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220"/>
        <v>0</v>
      </c>
      <c r="P2845" s="17" t="str">
        <f t="shared" si="221"/>
        <v>N/A</v>
      </c>
      <c r="Q2845" s="13" t="s">
        <v>8314</v>
      </c>
      <c r="R2845" t="s">
        <v>8315</v>
      </c>
      <c r="S2845" s="18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11" t="s">
        <v>2843</v>
      </c>
      <c r="C2846" s="3" t="s">
        <v>6953</v>
      </c>
      <c r="D2846" s="5">
        <v>550</v>
      </c>
      <c r="E2846" s="7">
        <v>30</v>
      </c>
      <c r="F2846" t="s">
        <v>8219</v>
      </c>
      <c r="G2846" t="s">
        <v>8237</v>
      </c>
      <c r="H2846" t="s">
        <v>8247</v>
      </c>
      <c r="I2846" s="9">
        <v>1483535180</v>
      </c>
      <c r="J2846" s="9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220"/>
        <v>5.45</v>
      </c>
      <c r="P2846" s="17">
        <f t="shared" si="221"/>
        <v>30</v>
      </c>
      <c r="Q2846" s="13" t="s">
        <v>8314</v>
      </c>
      <c r="R2846" t="s">
        <v>8315</v>
      </c>
      <c r="S2846" s="18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11" t="s">
        <v>2844</v>
      </c>
      <c r="C2847" s="3" t="s">
        <v>6954</v>
      </c>
      <c r="D2847" s="5">
        <v>7500</v>
      </c>
      <c r="E2847" s="7">
        <v>2366</v>
      </c>
      <c r="F2847" t="s">
        <v>8219</v>
      </c>
      <c r="G2847" t="s">
        <v>8222</v>
      </c>
      <c r="H2847" t="s">
        <v>8244</v>
      </c>
      <c r="I2847" s="9">
        <v>1433723033</v>
      </c>
      <c r="J2847" s="9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220"/>
        <v>31.55</v>
      </c>
      <c r="P2847" s="17">
        <f t="shared" si="221"/>
        <v>60.67</v>
      </c>
      <c r="Q2847" s="13" t="s">
        <v>8314</v>
      </c>
      <c r="R2847" t="s">
        <v>8315</v>
      </c>
      <c r="S2847" s="18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11" t="s">
        <v>2845</v>
      </c>
      <c r="C2848" s="3" t="s">
        <v>6955</v>
      </c>
      <c r="D2848" s="5">
        <v>8000</v>
      </c>
      <c r="E2848" s="7">
        <v>0</v>
      </c>
      <c r="F2848" t="s">
        <v>8219</v>
      </c>
      <c r="G2848" t="s">
        <v>8222</v>
      </c>
      <c r="H2848" t="s">
        <v>8244</v>
      </c>
      <c r="I2848" s="9">
        <v>1432917394</v>
      </c>
      <c r="J2848" s="9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220"/>
        <v>0</v>
      </c>
      <c r="P2848" s="17" t="str">
        <f t="shared" si="221"/>
        <v>N/A</v>
      </c>
      <c r="Q2848" s="13" t="s">
        <v>8314</v>
      </c>
      <c r="R2848" t="s">
        <v>8315</v>
      </c>
      <c r="S2848" s="18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11" t="s">
        <v>2846</v>
      </c>
      <c r="C2849" s="3" t="s">
        <v>6956</v>
      </c>
      <c r="D2849" s="5">
        <v>2000</v>
      </c>
      <c r="E2849" s="7">
        <v>0</v>
      </c>
      <c r="F2849" t="s">
        <v>8219</v>
      </c>
      <c r="G2849" t="s">
        <v>8222</v>
      </c>
      <c r="H2849" t="s">
        <v>8244</v>
      </c>
      <c r="I2849" s="9">
        <v>1464031265</v>
      </c>
      <c r="J2849" s="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220"/>
        <v>0</v>
      </c>
      <c r="P2849" s="17" t="str">
        <f t="shared" si="221"/>
        <v>N/A</v>
      </c>
      <c r="Q2849" s="13" t="s">
        <v>8314</v>
      </c>
      <c r="R2849" t="s">
        <v>8315</v>
      </c>
      <c r="S2849" s="18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11" t="s">
        <v>2847</v>
      </c>
      <c r="C2850" s="3" t="s">
        <v>6957</v>
      </c>
      <c r="D2850" s="5">
        <v>35000</v>
      </c>
      <c r="E2850" s="7">
        <v>70</v>
      </c>
      <c r="F2850" t="s">
        <v>8219</v>
      </c>
      <c r="G2850" t="s">
        <v>8222</v>
      </c>
      <c r="H2850" t="s">
        <v>8244</v>
      </c>
      <c r="I2850" s="9">
        <v>1432913659</v>
      </c>
      <c r="J2850" s="9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220"/>
        <v>0.2</v>
      </c>
      <c r="P2850" s="17">
        <f t="shared" si="221"/>
        <v>23.33</v>
      </c>
      <c r="Q2850" s="13" t="s">
        <v>8314</v>
      </c>
      <c r="R2850" t="s">
        <v>8315</v>
      </c>
      <c r="S2850" s="18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11" t="s">
        <v>2848</v>
      </c>
      <c r="C2851" s="3" t="s">
        <v>6958</v>
      </c>
      <c r="D2851" s="5">
        <v>500</v>
      </c>
      <c r="E2851" s="7">
        <v>5</v>
      </c>
      <c r="F2851" t="s">
        <v>8219</v>
      </c>
      <c r="G2851" t="s">
        <v>8223</v>
      </c>
      <c r="H2851" t="s">
        <v>8245</v>
      </c>
      <c r="I2851" s="9">
        <v>1461406600</v>
      </c>
      <c r="J2851" s="9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220"/>
        <v>1</v>
      </c>
      <c r="P2851" s="17">
        <f t="shared" si="221"/>
        <v>5</v>
      </c>
      <c r="Q2851" s="13" t="s">
        <v>8314</v>
      </c>
      <c r="R2851" t="s">
        <v>8315</v>
      </c>
      <c r="S2851" s="18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11" t="s">
        <v>2849</v>
      </c>
      <c r="C2852" s="3" t="s">
        <v>6959</v>
      </c>
      <c r="D2852" s="5">
        <v>8000</v>
      </c>
      <c r="E2852" s="7">
        <v>311</v>
      </c>
      <c r="F2852" t="s">
        <v>8219</v>
      </c>
      <c r="G2852" t="s">
        <v>8222</v>
      </c>
      <c r="H2852" t="s">
        <v>8244</v>
      </c>
      <c r="I2852" s="9">
        <v>1409962211</v>
      </c>
      <c r="J2852" s="9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220"/>
        <v>3.89</v>
      </c>
      <c r="P2852" s="17">
        <f t="shared" si="221"/>
        <v>23.92</v>
      </c>
      <c r="Q2852" s="13" t="s">
        <v>8314</v>
      </c>
      <c r="R2852" t="s">
        <v>8315</v>
      </c>
      <c r="S2852" s="18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11" t="s">
        <v>2850</v>
      </c>
      <c r="C2853" s="3" t="s">
        <v>6960</v>
      </c>
      <c r="D2853" s="5">
        <v>4500</v>
      </c>
      <c r="E2853" s="7">
        <v>0</v>
      </c>
      <c r="F2853" t="s">
        <v>8219</v>
      </c>
      <c r="G2853" t="s">
        <v>8239</v>
      </c>
      <c r="H2853" t="s">
        <v>8247</v>
      </c>
      <c r="I2853" s="9">
        <v>1454109420</v>
      </c>
      <c r="J2853" s="9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220"/>
        <v>0</v>
      </c>
      <c r="P2853" s="17" t="str">
        <f t="shared" si="221"/>
        <v>N/A</v>
      </c>
      <c r="Q2853" s="13" t="s">
        <v>8314</v>
      </c>
      <c r="R2853" t="s">
        <v>8315</v>
      </c>
      <c r="S2853" s="18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11" t="s">
        <v>2851</v>
      </c>
      <c r="C2854" s="3" t="s">
        <v>6961</v>
      </c>
      <c r="D2854" s="5">
        <v>5000</v>
      </c>
      <c r="E2854" s="7">
        <v>95</v>
      </c>
      <c r="F2854" t="s">
        <v>8219</v>
      </c>
      <c r="G2854" t="s">
        <v>8222</v>
      </c>
      <c r="H2854" t="s">
        <v>8244</v>
      </c>
      <c r="I2854" s="9">
        <v>1403312703</v>
      </c>
      <c r="J2854" s="9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220"/>
        <v>1.9</v>
      </c>
      <c r="P2854" s="17">
        <f t="shared" si="221"/>
        <v>15.83</v>
      </c>
      <c r="Q2854" s="13" t="s">
        <v>8314</v>
      </c>
      <c r="R2854" t="s">
        <v>8315</v>
      </c>
      <c r="S2854" s="18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11" t="s">
        <v>2852</v>
      </c>
      <c r="C2855" s="3" t="s">
        <v>6962</v>
      </c>
      <c r="D2855" s="5">
        <v>9500</v>
      </c>
      <c r="E2855" s="7">
        <v>0</v>
      </c>
      <c r="F2855" t="s">
        <v>8219</v>
      </c>
      <c r="G2855" t="s">
        <v>8227</v>
      </c>
      <c r="H2855" t="s">
        <v>8249</v>
      </c>
      <c r="I2855" s="9">
        <v>1410669297</v>
      </c>
      <c r="J2855" s="9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220"/>
        <v>0</v>
      </c>
      <c r="P2855" s="17" t="str">
        <f t="shared" si="221"/>
        <v>N/A</v>
      </c>
      <c r="Q2855" s="13" t="s">
        <v>8314</v>
      </c>
      <c r="R2855" t="s">
        <v>8315</v>
      </c>
      <c r="S2855" s="18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11" t="s">
        <v>2853</v>
      </c>
      <c r="C2856" s="3" t="s">
        <v>6963</v>
      </c>
      <c r="D2856" s="5">
        <v>1000</v>
      </c>
      <c r="E2856" s="7">
        <v>417</v>
      </c>
      <c r="F2856" t="s">
        <v>8219</v>
      </c>
      <c r="G2856" t="s">
        <v>8223</v>
      </c>
      <c r="H2856" t="s">
        <v>8245</v>
      </c>
      <c r="I2856" s="9">
        <v>1431018719</v>
      </c>
      <c r="J2856" s="9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220"/>
        <v>41.7</v>
      </c>
      <c r="P2856" s="17">
        <f t="shared" si="221"/>
        <v>29.79</v>
      </c>
      <c r="Q2856" s="13" t="s">
        <v>8314</v>
      </c>
      <c r="R2856" t="s">
        <v>8315</v>
      </c>
      <c r="S2856" s="18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11" t="s">
        <v>2854</v>
      </c>
      <c r="C2857" s="3" t="s">
        <v>6964</v>
      </c>
      <c r="D2857" s="5">
        <v>600</v>
      </c>
      <c r="E2857" s="7">
        <v>300</v>
      </c>
      <c r="F2857" t="s">
        <v>8219</v>
      </c>
      <c r="G2857" t="s">
        <v>8222</v>
      </c>
      <c r="H2857" t="s">
        <v>8244</v>
      </c>
      <c r="I2857" s="9">
        <v>1454110440</v>
      </c>
      <c r="J2857" s="9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220"/>
        <v>50</v>
      </c>
      <c r="P2857" s="17">
        <f t="shared" si="221"/>
        <v>60</v>
      </c>
      <c r="Q2857" s="13" t="s">
        <v>8314</v>
      </c>
      <c r="R2857" t="s">
        <v>8315</v>
      </c>
      <c r="S2857" s="18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11" t="s">
        <v>2855</v>
      </c>
      <c r="C2858" s="3" t="s">
        <v>6965</v>
      </c>
      <c r="D2858" s="5">
        <v>3000</v>
      </c>
      <c r="E2858" s="7">
        <v>146</v>
      </c>
      <c r="F2858" t="s">
        <v>8219</v>
      </c>
      <c r="G2858" t="s">
        <v>8222</v>
      </c>
      <c r="H2858" t="s">
        <v>8244</v>
      </c>
      <c r="I2858" s="9">
        <v>1439069640</v>
      </c>
      <c r="J2858" s="9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220"/>
        <v>4.87</v>
      </c>
      <c r="P2858" s="17">
        <f t="shared" si="221"/>
        <v>24.33</v>
      </c>
      <c r="Q2858" s="13" t="s">
        <v>8314</v>
      </c>
      <c r="R2858" t="s">
        <v>8315</v>
      </c>
      <c r="S2858" s="18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11" t="s">
        <v>2856</v>
      </c>
      <c r="C2859" s="3" t="s">
        <v>6966</v>
      </c>
      <c r="D2859" s="5">
        <v>38000</v>
      </c>
      <c r="E2859" s="7">
        <v>7500</v>
      </c>
      <c r="F2859" t="s">
        <v>8219</v>
      </c>
      <c r="G2859" t="s">
        <v>8236</v>
      </c>
      <c r="H2859" t="s">
        <v>8254</v>
      </c>
      <c r="I2859" s="9">
        <v>1487613600</v>
      </c>
      <c r="J2859" s="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220"/>
        <v>19.739999999999998</v>
      </c>
      <c r="P2859" s="17">
        <f t="shared" si="221"/>
        <v>500</v>
      </c>
      <c r="Q2859" s="13" t="s">
        <v>8314</v>
      </c>
      <c r="R2859" t="s">
        <v>8315</v>
      </c>
      <c r="S2859" s="18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11" t="s">
        <v>2857</v>
      </c>
      <c r="C2860" s="3" t="s">
        <v>6967</v>
      </c>
      <c r="D2860" s="5">
        <v>1000</v>
      </c>
      <c r="E2860" s="7">
        <v>0</v>
      </c>
      <c r="F2860" t="s">
        <v>8219</v>
      </c>
      <c r="G2860" t="s">
        <v>8231</v>
      </c>
      <c r="H2860" t="s">
        <v>8247</v>
      </c>
      <c r="I2860" s="9">
        <v>1417778880</v>
      </c>
      <c r="J2860" s="9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220"/>
        <v>0</v>
      </c>
      <c r="P2860" s="17" t="str">
        <f t="shared" si="221"/>
        <v>N/A</v>
      </c>
      <c r="Q2860" s="13" t="s">
        <v>8314</v>
      </c>
      <c r="R2860" t="s">
        <v>8315</v>
      </c>
      <c r="S2860" s="18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11" t="s">
        <v>2858</v>
      </c>
      <c r="C2861" s="3" t="s">
        <v>6968</v>
      </c>
      <c r="D2861" s="5">
        <v>2000</v>
      </c>
      <c r="E2861" s="7">
        <v>35</v>
      </c>
      <c r="F2861" t="s">
        <v>8219</v>
      </c>
      <c r="G2861" t="s">
        <v>8224</v>
      </c>
      <c r="H2861" t="s">
        <v>8246</v>
      </c>
      <c r="I2861" s="9">
        <v>1444984904</v>
      </c>
      <c r="J2861" s="9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220"/>
        <v>1.75</v>
      </c>
      <c r="P2861" s="17">
        <f t="shared" si="221"/>
        <v>35</v>
      </c>
      <c r="Q2861" s="13" t="s">
        <v>8314</v>
      </c>
      <c r="R2861" t="s">
        <v>8315</v>
      </c>
      <c r="S2861" s="18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11" t="s">
        <v>2859</v>
      </c>
      <c r="C2862" s="3" t="s">
        <v>6969</v>
      </c>
      <c r="D2862" s="5">
        <v>4000</v>
      </c>
      <c r="E2862" s="7">
        <v>266</v>
      </c>
      <c r="F2862" t="s">
        <v>8219</v>
      </c>
      <c r="G2862" t="s">
        <v>8222</v>
      </c>
      <c r="H2862" t="s">
        <v>8244</v>
      </c>
      <c r="I2862" s="9">
        <v>1466363576</v>
      </c>
      <c r="J2862" s="9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220"/>
        <v>6.65</v>
      </c>
      <c r="P2862" s="17">
        <f t="shared" si="221"/>
        <v>29.56</v>
      </c>
      <c r="Q2862" s="13" t="s">
        <v>8314</v>
      </c>
      <c r="R2862" t="s">
        <v>8315</v>
      </c>
      <c r="S2862" s="18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11" t="s">
        <v>2860</v>
      </c>
      <c r="C2863" s="3" t="s">
        <v>6970</v>
      </c>
      <c r="D2863" s="5">
        <v>250</v>
      </c>
      <c r="E2863" s="7">
        <v>80</v>
      </c>
      <c r="F2863" t="s">
        <v>8219</v>
      </c>
      <c r="G2863" t="s">
        <v>8224</v>
      </c>
      <c r="H2863" t="s">
        <v>8246</v>
      </c>
      <c r="I2863" s="9">
        <v>1443103848</v>
      </c>
      <c r="J2863" s="9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220"/>
        <v>32</v>
      </c>
      <c r="P2863" s="17">
        <f t="shared" si="221"/>
        <v>26.67</v>
      </c>
      <c r="Q2863" s="13" t="s">
        <v>8314</v>
      </c>
      <c r="R2863" t="s">
        <v>8315</v>
      </c>
      <c r="S2863" s="18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11" t="s">
        <v>2861</v>
      </c>
      <c r="C2864" s="3" t="s">
        <v>6971</v>
      </c>
      <c r="D2864" s="5">
        <v>12700</v>
      </c>
      <c r="E2864" s="7">
        <v>55</v>
      </c>
      <c r="F2864" t="s">
        <v>8219</v>
      </c>
      <c r="G2864" t="s">
        <v>8222</v>
      </c>
      <c r="H2864" t="s">
        <v>8244</v>
      </c>
      <c r="I2864" s="9">
        <v>1403636229</v>
      </c>
      <c r="J2864" s="9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220"/>
        <v>0.43</v>
      </c>
      <c r="P2864" s="17">
        <f t="shared" si="221"/>
        <v>18.329999999999998</v>
      </c>
      <c r="Q2864" s="13" t="s">
        <v>8314</v>
      </c>
      <c r="R2864" t="s">
        <v>8315</v>
      </c>
      <c r="S2864" s="18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11" t="s">
        <v>2862</v>
      </c>
      <c r="C2865" s="3" t="s">
        <v>6972</v>
      </c>
      <c r="D2865" s="5">
        <v>50000</v>
      </c>
      <c r="E2865" s="7">
        <v>20</v>
      </c>
      <c r="F2865" t="s">
        <v>8219</v>
      </c>
      <c r="G2865" t="s">
        <v>8222</v>
      </c>
      <c r="H2865" t="s">
        <v>8244</v>
      </c>
      <c r="I2865" s="9">
        <v>1410279123</v>
      </c>
      <c r="J2865" s="9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220"/>
        <v>0.04</v>
      </c>
      <c r="P2865" s="17">
        <f t="shared" si="221"/>
        <v>20</v>
      </c>
      <c r="Q2865" s="13" t="s">
        <v>8314</v>
      </c>
      <c r="R2865" t="s">
        <v>8315</v>
      </c>
      <c r="S2865" s="18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11" t="s">
        <v>2863</v>
      </c>
      <c r="C2866" s="3" t="s">
        <v>6973</v>
      </c>
      <c r="D2866" s="5">
        <v>2500</v>
      </c>
      <c r="E2866" s="7">
        <v>40</v>
      </c>
      <c r="F2866" t="s">
        <v>8219</v>
      </c>
      <c r="G2866" t="s">
        <v>8223</v>
      </c>
      <c r="H2866" t="s">
        <v>8245</v>
      </c>
      <c r="I2866" s="9">
        <v>1437139080</v>
      </c>
      <c r="J2866" s="9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220"/>
        <v>1.6</v>
      </c>
      <c r="P2866" s="17">
        <f t="shared" si="221"/>
        <v>13.33</v>
      </c>
      <c r="Q2866" s="13" t="s">
        <v>8314</v>
      </c>
      <c r="R2866" t="s">
        <v>8315</v>
      </c>
      <c r="S2866" s="18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11" t="s">
        <v>2864</v>
      </c>
      <c r="C2867" s="3" t="s">
        <v>6974</v>
      </c>
      <c r="D2867" s="5">
        <v>2888</v>
      </c>
      <c r="E2867" s="7">
        <v>0</v>
      </c>
      <c r="F2867" t="s">
        <v>8219</v>
      </c>
      <c r="G2867" t="s">
        <v>8222</v>
      </c>
      <c r="H2867" t="s">
        <v>8244</v>
      </c>
      <c r="I2867" s="9">
        <v>1420512259</v>
      </c>
      <c r="J2867" s="9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220"/>
        <v>0</v>
      </c>
      <c r="P2867" s="17" t="str">
        <f t="shared" si="221"/>
        <v>N/A</v>
      </c>
      <c r="Q2867" s="13" t="s">
        <v>8314</v>
      </c>
      <c r="R2867" t="s">
        <v>8315</v>
      </c>
      <c r="S2867" s="18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11" t="s">
        <v>2865</v>
      </c>
      <c r="C2868" s="3" t="s">
        <v>6975</v>
      </c>
      <c r="D2868" s="5">
        <v>5000</v>
      </c>
      <c r="E2868" s="7">
        <v>45</v>
      </c>
      <c r="F2868" t="s">
        <v>8219</v>
      </c>
      <c r="G2868" t="s">
        <v>8222</v>
      </c>
      <c r="H2868" t="s">
        <v>8244</v>
      </c>
      <c r="I2868" s="9">
        <v>1476482400</v>
      </c>
      <c r="J2868" s="9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220"/>
        <v>0.9</v>
      </c>
      <c r="P2868" s="17">
        <f t="shared" si="221"/>
        <v>22.5</v>
      </c>
      <c r="Q2868" s="13" t="s">
        <v>8314</v>
      </c>
      <c r="R2868" t="s">
        <v>8315</v>
      </c>
      <c r="S2868" s="18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11" t="s">
        <v>2866</v>
      </c>
      <c r="C2869" s="3" t="s">
        <v>6976</v>
      </c>
      <c r="D2869" s="5">
        <v>2500</v>
      </c>
      <c r="E2869" s="7">
        <v>504</v>
      </c>
      <c r="F2869" t="s">
        <v>8219</v>
      </c>
      <c r="G2869" t="s">
        <v>8222</v>
      </c>
      <c r="H2869" t="s">
        <v>8244</v>
      </c>
      <c r="I2869" s="9">
        <v>1467604800</v>
      </c>
      <c r="J2869" s="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220"/>
        <v>20.16</v>
      </c>
      <c r="P2869" s="17">
        <f t="shared" si="221"/>
        <v>50.4</v>
      </c>
      <c r="Q2869" s="13" t="s">
        <v>8314</v>
      </c>
      <c r="R2869" t="s">
        <v>8315</v>
      </c>
      <c r="S2869" s="18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11" t="s">
        <v>2867</v>
      </c>
      <c r="C2870" s="3" t="s">
        <v>6977</v>
      </c>
      <c r="D2870" s="5">
        <v>15000</v>
      </c>
      <c r="E2870" s="7">
        <v>6301.76</v>
      </c>
      <c r="F2870" t="s">
        <v>8219</v>
      </c>
      <c r="G2870" t="s">
        <v>8222</v>
      </c>
      <c r="H2870" t="s">
        <v>8244</v>
      </c>
      <c r="I2870" s="9">
        <v>1475697054</v>
      </c>
      <c r="J2870" s="9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220"/>
        <v>42.01</v>
      </c>
      <c r="P2870" s="17">
        <f t="shared" si="221"/>
        <v>105.03</v>
      </c>
      <c r="Q2870" s="13" t="s">
        <v>8314</v>
      </c>
      <c r="R2870" t="s">
        <v>8315</v>
      </c>
      <c r="S2870" s="18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11" t="s">
        <v>2868</v>
      </c>
      <c r="C2871" s="3" t="s">
        <v>6978</v>
      </c>
      <c r="D2871" s="5">
        <v>20000</v>
      </c>
      <c r="E2871" s="7">
        <v>177</v>
      </c>
      <c r="F2871" t="s">
        <v>8219</v>
      </c>
      <c r="G2871" t="s">
        <v>8222</v>
      </c>
      <c r="H2871" t="s">
        <v>8244</v>
      </c>
      <c r="I2871" s="9">
        <v>1468937681</v>
      </c>
      <c r="J2871" s="9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220"/>
        <v>0.89</v>
      </c>
      <c r="P2871" s="17">
        <f t="shared" si="221"/>
        <v>35.4</v>
      </c>
      <c r="Q2871" s="13" t="s">
        <v>8314</v>
      </c>
      <c r="R2871" t="s">
        <v>8315</v>
      </c>
      <c r="S2871" s="18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11" t="s">
        <v>2869</v>
      </c>
      <c r="C2872" s="3" t="s">
        <v>6979</v>
      </c>
      <c r="D2872" s="5">
        <v>5000</v>
      </c>
      <c r="E2872" s="7">
        <v>750</v>
      </c>
      <c r="F2872" t="s">
        <v>8219</v>
      </c>
      <c r="G2872" t="s">
        <v>8222</v>
      </c>
      <c r="H2872" t="s">
        <v>8244</v>
      </c>
      <c r="I2872" s="9">
        <v>1400301165</v>
      </c>
      <c r="J2872" s="9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220"/>
        <v>15</v>
      </c>
      <c r="P2872" s="17">
        <f t="shared" si="221"/>
        <v>83.33</v>
      </c>
      <c r="Q2872" s="13" t="s">
        <v>8314</v>
      </c>
      <c r="R2872" t="s">
        <v>8315</v>
      </c>
      <c r="S2872" s="18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11" t="s">
        <v>2870</v>
      </c>
      <c r="C2873" s="3" t="s">
        <v>6980</v>
      </c>
      <c r="D2873" s="5">
        <v>10000</v>
      </c>
      <c r="E2873" s="7">
        <v>467</v>
      </c>
      <c r="F2873" t="s">
        <v>8219</v>
      </c>
      <c r="G2873" t="s">
        <v>8222</v>
      </c>
      <c r="H2873" t="s">
        <v>8244</v>
      </c>
      <c r="I2873" s="9">
        <v>1419183813</v>
      </c>
      <c r="J2873" s="9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220"/>
        <v>4.67</v>
      </c>
      <c r="P2873" s="17">
        <f t="shared" si="221"/>
        <v>35.92</v>
      </c>
      <c r="Q2873" s="13" t="s">
        <v>8314</v>
      </c>
      <c r="R2873" t="s">
        <v>8315</v>
      </c>
      <c r="S2873" s="18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11" t="s">
        <v>2871</v>
      </c>
      <c r="C2874" s="3" t="s">
        <v>6981</v>
      </c>
      <c r="D2874" s="5">
        <v>3000</v>
      </c>
      <c r="E2874" s="7">
        <v>0</v>
      </c>
      <c r="F2874" t="s">
        <v>8219</v>
      </c>
      <c r="G2874" t="s">
        <v>8222</v>
      </c>
      <c r="H2874" t="s">
        <v>8244</v>
      </c>
      <c r="I2874" s="9">
        <v>1434768438</v>
      </c>
      <c r="J2874" s="9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220"/>
        <v>0</v>
      </c>
      <c r="P2874" s="17" t="str">
        <f t="shared" si="221"/>
        <v>N/A</v>
      </c>
      <c r="Q2874" s="13" t="s">
        <v>8314</v>
      </c>
      <c r="R2874" t="s">
        <v>8315</v>
      </c>
      <c r="S2874" s="18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11" t="s">
        <v>2872</v>
      </c>
      <c r="C2875" s="3" t="s">
        <v>6982</v>
      </c>
      <c r="D2875" s="5">
        <v>2500</v>
      </c>
      <c r="E2875" s="7">
        <v>953</v>
      </c>
      <c r="F2875" t="s">
        <v>8219</v>
      </c>
      <c r="G2875" t="s">
        <v>8222</v>
      </c>
      <c r="H2875" t="s">
        <v>8244</v>
      </c>
      <c r="I2875" s="9">
        <v>1422473831</v>
      </c>
      <c r="J2875" s="9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220"/>
        <v>38.119999999999997</v>
      </c>
      <c r="P2875" s="17">
        <f t="shared" si="221"/>
        <v>119.13</v>
      </c>
      <c r="Q2875" s="13" t="s">
        <v>8314</v>
      </c>
      <c r="R2875" t="s">
        <v>8315</v>
      </c>
      <c r="S2875" s="18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11" t="s">
        <v>2873</v>
      </c>
      <c r="C2876" s="3" t="s">
        <v>6983</v>
      </c>
      <c r="D2876" s="5">
        <v>5000</v>
      </c>
      <c r="E2876" s="7">
        <v>271</v>
      </c>
      <c r="F2876" t="s">
        <v>8219</v>
      </c>
      <c r="G2876" t="s">
        <v>8222</v>
      </c>
      <c r="H2876" t="s">
        <v>8244</v>
      </c>
      <c r="I2876" s="9">
        <v>1484684186</v>
      </c>
      <c r="J2876" s="9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220"/>
        <v>5.42</v>
      </c>
      <c r="P2876" s="17">
        <f t="shared" si="221"/>
        <v>90.33</v>
      </c>
      <c r="Q2876" s="13" t="s">
        <v>8314</v>
      </c>
      <c r="R2876" t="s">
        <v>8315</v>
      </c>
      <c r="S2876" s="18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11" t="s">
        <v>2874</v>
      </c>
      <c r="C2877" s="3" t="s">
        <v>6984</v>
      </c>
      <c r="D2877" s="5">
        <v>20000</v>
      </c>
      <c r="E2877" s="7">
        <v>7</v>
      </c>
      <c r="F2877" t="s">
        <v>8219</v>
      </c>
      <c r="G2877" t="s">
        <v>8222</v>
      </c>
      <c r="H2877" t="s">
        <v>8244</v>
      </c>
      <c r="I2877" s="9">
        <v>1462417493</v>
      </c>
      <c r="J2877" s="9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220"/>
        <v>0.04</v>
      </c>
      <c r="P2877" s="17">
        <f t="shared" si="221"/>
        <v>2.33</v>
      </c>
      <c r="Q2877" s="13" t="s">
        <v>8314</v>
      </c>
      <c r="R2877" t="s">
        <v>8315</v>
      </c>
      <c r="S2877" s="18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11" t="s">
        <v>2875</v>
      </c>
      <c r="C2878" s="3" t="s">
        <v>6985</v>
      </c>
      <c r="D2878" s="5">
        <v>150000</v>
      </c>
      <c r="E2878" s="7">
        <v>0</v>
      </c>
      <c r="F2878" t="s">
        <v>8219</v>
      </c>
      <c r="G2878" t="s">
        <v>8222</v>
      </c>
      <c r="H2878" t="s">
        <v>8244</v>
      </c>
      <c r="I2878" s="9">
        <v>1437069079</v>
      </c>
      <c r="J2878" s="9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220"/>
        <v>0</v>
      </c>
      <c r="P2878" s="17" t="str">
        <f t="shared" si="221"/>
        <v>N/A</v>
      </c>
      <c r="Q2878" s="13" t="s">
        <v>8314</v>
      </c>
      <c r="R2878" t="s">
        <v>8315</v>
      </c>
      <c r="S2878" s="18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11" t="s">
        <v>2876</v>
      </c>
      <c r="C2879" s="3" t="s">
        <v>6986</v>
      </c>
      <c r="D2879" s="5">
        <v>6000</v>
      </c>
      <c r="E2879" s="7">
        <v>650</v>
      </c>
      <c r="F2879" t="s">
        <v>8219</v>
      </c>
      <c r="G2879" t="s">
        <v>8222</v>
      </c>
      <c r="H2879" t="s">
        <v>8244</v>
      </c>
      <c r="I2879" s="9">
        <v>1480525200</v>
      </c>
      <c r="J2879" s="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220"/>
        <v>10.83</v>
      </c>
      <c r="P2879" s="17">
        <f t="shared" si="221"/>
        <v>108.33</v>
      </c>
      <c r="Q2879" s="13" t="s">
        <v>8314</v>
      </c>
      <c r="R2879" t="s">
        <v>8315</v>
      </c>
      <c r="S2879" s="18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11" t="s">
        <v>2877</v>
      </c>
      <c r="C2880" s="3" t="s">
        <v>6987</v>
      </c>
      <c r="D2880" s="5">
        <v>3000</v>
      </c>
      <c r="E2880" s="7">
        <v>63</v>
      </c>
      <c r="F2880" t="s">
        <v>8219</v>
      </c>
      <c r="G2880" t="s">
        <v>8223</v>
      </c>
      <c r="H2880" t="s">
        <v>8245</v>
      </c>
      <c r="I2880" s="9">
        <v>1435934795</v>
      </c>
      <c r="J2880" s="9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220"/>
        <v>2.1</v>
      </c>
      <c r="P2880" s="17">
        <f t="shared" si="221"/>
        <v>15.75</v>
      </c>
      <c r="Q2880" s="13" t="s">
        <v>8314</v>
      </c>
      <c r="R2880" t="s">
        <v>8315</v>
      </c>
      <c r="S2880" s="18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11" t="s">
        <v>2878</v>
      </c>
      <c r="C2881" s="3" t="s">
        <v>6988</v>
      </c>
      <c r="D2881" s="5">
        <v>11200</v>
      </c>
      <c r="E2881" s="7">
        <v>29</v>
      </c>
      <c r="F2881" t="s">
        <v>8219</v>
      </c>
      <c r="G2881" t="s">
        <v>8222</v>
      </c>
      <c r="H2881" t="s">
        <v>8244</v>
      </c>
      <c r="I2881" s="9">
        <v>1453310661</v>
      </c>
      <c r="J2881" s="9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220"/>
        <v>0.26</v>
      </c>
      <c r="P2881" s="17">
        <f t="shared" si="221"/>
        <v>29</v>
      </c>
      <c r="Q2881" s="13" t="s">
        <v>8314</v>
      </c>
      <c r="R2881" t="s">
        <v>8315</v>
      </c>
      <c r="S2881" s="18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11" t="s">
        <v>2879</v>
      </c>
      <c r="C2882" s="3" t="s">
        <v>6989</v>
      </c>
      <c r="D2882" s="5">
        <v>12000</v>
      </c>
      <c r="E2882" s="7">
        <v>2800</v>
      </c>
      <c r="F2882" t="s">
        <v>8219</v>
      </c>
      <c r="G2882" t="s">
        <v>8222</v>
      </c>
      <c r="H2882" t="s">
        <v>8244</v>
      </c>
      <c r="I2882" s="9">
        <v>1440090300</v>
      </c>
      <c r="J2882" s="9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si="220"/>
        <v>23.33</v>
      </c>
      <c r="P2882" s="17">
        <f t="shared" si="221"/>
        <v>96.55</v>
      </c>
      <c r="Q2882" s="13" t="s">
        <v>8314</v>
      </c>
      <c r="R2882" t="s">
        <v>8315</v>
      </c>
      <c r="S2882" s="18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11" t="s">
        <v>2880</v>
      </c>
      <c r="C2883" s="3" t="s">
        <v>6990</v>
      </c>
      <c r="D2883" s="5">
        <v>5500</v>
      </c>
      <c r="E2883" s="7">
        <v>0</v>
      </c>
      <c r="F2883" t="s">
        <v>8219</v>
      </c>
      <c r="G2883" t="s">
        <v>8222</v>
      </c>
      <c r="H2883" t="s">
        <v>8244</v>
      </c>
      <c r="I2883" s="9">
        <v>1417620036</v>
      </c>
      <c r="J2883" s="9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ref="O2883:O2946" si="225">IFERROR(ROUND(E2883/D2883*100,2),0)</f>
        <v>0</v>
      </c>
      <c r="P2883" s="17" t="str">
        <f t="shared" ref="P2883:P2946" si="226">IFERROR(ROUND(E2883/L2883,2),"N/A")</f>
        <v>N/A</v>
      </c>
      <c r="Q2883" s="13" t="s">
        <v>8314</v>
      </c>
      <c r="R2883" t="s">
        <v>8315</v>
      </c>
      <c r="S2883" s="18">
        <f t="shared" ref="S2883:S2946" si="227">(((J2883/60)/60)/24)+DATE(1970,1,1)</f>
        <v>41916.597638888888</v>
      </c>
      <c r="T2883" s="18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11" t="s">
        <v>2881</v>
      </c>
      <c r="C2884" s="3" t="s">
        <v>6991</v>
      </c>
      <c r="D2884" s="5">
        <v>750</v>
      </c>
      <c r="E2884" s="7">
        <v>252</v>
      </c>
      <c r="F2884" t="s">
        <v>8219</v>
      </c>
      <c r="G2884" t="s">
        <v>8222</v>
      </c>
      <c r="H2884" t="s">
        <v>8244</v>
      </c>
      <c r="I2884" s="9">
        <v>1462112318</v>
      </c>
      <c r="J2884" s="9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225"/>
        <v>33.6</v>
      </c>
      <c r="P2884" s="17">
        <f t="shared" si="226"/>
        <v>63</v>
      </c>
      <c r="Q2884" s="13" t="s">
        <v>8314</v>
      </c>
      <c r="R2884" t="s">
        <v>8315</v>
      </c>
      <c r="S2884" s="18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11" t="s">
        <v>2882</v>
      </c>
      <c r="C2885" s="3" t="s">
        <v>6992</v>
      </c>
      <c r="D2885" s="5">
        <v>10000</v>
      </c>
      <c r="E2885" s="7">
        <v>1908</v>
      </c>
      <c r="F2885" t="s">
        <v>8219</v>
      </c>
      <c r="G2885" t="s">
        <v>8222</v>
      </c>
      <c r="H2885" t="s">
        <v>8244</v>
      </c>
      <c r="I2885" s="9">
        <v>1454734740</v>
      </c>
      <c r="J2885" s="9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225"/>
        <v>19.079999999999998</v>
      </c>
      <c r="P2885" s="17">
        <f t="shared" si="226"/>
        <v>381.6</v>
      </c>
      <c r="Q2885" s="13" t="s">
        <v>8314</v>
      </c>
      <c r="R2885" t="s">
        <v>8315</v>
      </c>
      <c r="S2885" s="18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11" t="s">
        <v>2883</v>
      </c>
      <c r="C2886" s="3" t="s">
        <v>6993</v>
      </c>
      <c r="D2886" s="5">
        <v>45000</v>
      </c>
      <c r="E2886" s="7">
        <v>185</v>
      </c>
      <c r="F2886" t="s">
        <v>8219</v>
      </c>
      <c r="G2886" t="s">
        <v>8222</v>
      </c>
      <c r="H2886" t="s">
        <v>8244</v>
      </c>
      <c r="I2886" s="9">
        <v>1417800435</v>
      </c>
      <c r="J2886" s="9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225"/>
        <v>0.41</v>
      </c>
      <c r="P2886" s="17">
        <f t="shared" si="226"/>
        <v>46.25</v>
      </c>
      <c r="Q2886" s="13" t="s">
        <v>8314</v>
      </c>
      <c r="R2886" t="s">
        <v>8315</v>
      </c>
      <c r="S2886" s="18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11" t="s">
        <v>2884</v>
      </c>
      <c r="C2887" s="3" t="s">
        <v>6994</v>
      </c>
      <c r="D2887" s="5">
        <v>400</v>
      </c>
      <c r="E2887" s="7">
        <v>130</v>
      </c>
      <c r="F2887" t="s">
        <v>8219</v>
      </c>
      <c r="G2887" t="s">
        <v>8222</v>
      </c>
      <c r="H2887" t="s">
        <v>8244</v>
      </c>
      <c r="I2887" s="9">
        <v>1426294201</v>
      </c>
      <c r="J2887" s="9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225"/>
        <v>32.5</v>
      </c>
      <c r="P2887" s="17">
        <f t="shared" si="226"/>
        <v>26</v>
      </c>
      <c r="Q2887" s="13" t="s">
        <v>8314</v>
      </c>
      <c r="R2887" t="s">
        <v>8315</v>
      </c>
      <c r="S2887" s="18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11" t="s">
        <v>2885</v>
      </c>
      <c r="C2888" s="3" t="s">
        <v>6995</v>
      </c>
      <c r="D2888" s="5">
        <v>200</v>
      </c>
      <c r="E2888" s="7">
        <v>10</v>
      </c>
      <c r="F2888" t="s">
        <v>8219</v>
      </c>
      <c r="G2888" t="s">
        <v>8222</v>
      </c>
      <c r="H2888" t="s">
        <v>8244</v>
      </c>
      <c r="I2888" s="9">
        <v>1442635140</v>
      </c>
      <c r="J2888" s="9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225"/>
        <v>5</v>
      </c>
      <c r="P2888" s="17">
        <f t="shared" si="226"/>
        <v>10</v>
      </c>
      <c r="Q2888" s="13" t="s">
        <v>8314</v>
      </c>
      <c r="R2888" t="s">
        <v>8315</v>
      </c>
      <c r="S2888" s="18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11" t="s">
        <v>2886</v>
      </c>
      <c r="C2889" s="3" t="s">
        <v>6996</v>
      </c>
      <c r="D2889" s="5">
        <v>3000</v>
      </c>
      <c r="E2889" s="7">
        <v>5</v>
      </c>
      <c r="F2889" t="s">
        <v>8219</v>
      </c>
      <c r="G2889" t="s">
        <v>8222</v>
      </c>
      <c r="H2889" t="s">
        <v>8244</v>
      </c>
      <c r="I2889" s="9">
        <v>1420971324</v>
      </c>
      <c r="J2889" s="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225"/>
        <v>0.17</v>
      </c>
      <c r="P2889" s="17">
        <f t="shared" si="226"/>
        <v>5</v>
      </c>
      <c r="Q2889" s="13" t="s">
        <v>8314</v>
      </c>
      <c r="R2889" t="s">
        <v>8315</v>
      </c>
      <c r="S2889" s="18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11" t="s">
        <v>2887</v>
      </c>
      <c r="C2890" s="3" t="s">
        <v>6997</v>
      </c>
      <c r="D2890" s="5">
        <v>30000</v>
      </c>
      <c r="E2890" s="7">
        <v>0</v>
      </c>
      <c r="F2890" t="s">
        <v>8219</v>
      </c>
      <c r="G2890" t="s">
        <v>8222</v>
      </c>
      <c r="H2890" t="s">
        <v>8244</v>
      </c>
      <c r="I2890" s="9">
        <v>1413608340</v>
      </c>
      <c r="J2890" s="9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225"/>
        <v>0</v>
      </c>
      <c r="P2890" s="17" t="str">
        <f t="shared" si="226"/>
        <v>N/A</v>
      </c>
      <c r="Q2890" s="13" t="s">
        <v>8314</v>
      </c>
      <c r="R2890" t="s">
        <v>8315</v>
      </c>
      <c r="S2890" s="18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11" t="s">
        <v>2888</v>
      </c>
      <c r="C2891" s="3" t="s">
        <v>6998</v>
      </c>
      <c r="D2891" s="5">
        <v>3000</v>
      </c>
      <c r="E2891" s="7">
        <v>1142</v>
      </c>
      <c r="F2891" t="s">
        <v>8219</v>
      </c>
      <c r="G2891" t="s">
        <v>8222</v>
      </c>
      <c r="H2891" t="s">
        <v>8244</v>
      </c>
      <c r="I2891" s="9">
        <v>1409344985</v>
      </c>
      <c r="J2891" s="9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225"/>
        <v>38.07</v>
      </c>
      <c r="P2891" s="17">
        <f t="shared" si="226"/>
        <v>81.569999999999993</v>
      </c>
      <c r="Q2891" s="13" t="s">
        <v>8314</v>
      </c>
      <c r="R2891" t="s">
        <v>8315</v>
      </c>
      <c r="S2891" s="18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11" t="s">
        <v>2889</v>
      </c>
      <c r="C2892" s="3" t="s">
        <v>6999</v>
      </c>
      <c r="D2892" s="5">
        <v>2000</v>
      </c>
      <c r="E2892" s="7">
        <v>21</v>
      </c>
      <c r="F2892" t="s">
        <v>8219</v>
      </c>
      <c r="G2892" t="s">
        <v>8222</v>
      </c>
      <c r="H2892" t="s">
        <v>8244</v>
      </c>
      <c r="I2892" s="9">
        <v>1407553200</v>
      </c>
      <c r="J2892" s="9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225"/>
        <v>1.05</v>
      </c>
      <c r="P2892" s="17">
        <f t="shared" si="226"/>
        <v>7</v>
      </c>
      <c r="Q2892" s="13" t="s">
        <v>8314</v>
      </c>
      <c r="R2892" t="s">
        <v>8315</v>
      </c>
      <c r="S2892" s="18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11" t="s">
        <v>2890</v>
      </c>
      <c r="C2893" s="3" t="s">
        <v>7000</v>
      </c>
      <c r="D2893" s="5">
        <v>10000</v>
      </c>
      <c r="E2893" s="7">
        <v>273</v>
      </c>
      <c r="F2893" t="s">
        <v>8219</v>
      </c>
      <c r="G2893" t="s">
        <v>8222</v>
      </c>
      <c r="H2893" t="s">
        <v>8244</v>
      </c>
      <c r="I2893" s="9">
        <v>1460751128</v>
      </c>
      <c r="J2893" s="9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225"/>
        <v>2.73</v>
      </c>
      <c r="P2893" s="17">
        <f t="shared" si="226"/>
        <v>27.3</v>
      </c>
      <c r="Q2893" s="13" t="s">
        <v>8314</v>
      </c>
      <c r="R2893" t="s">
        <v>8315</v>
      </c>
      <c r="S2893" s="18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11" t="s">
        <v>2891</v>
      </c>
      <c r="C2894" s="3" t="s">
        <v>7001</v>
      </c>
      <c r="D2894" s="5">
        <v>5500</v>
      </c>
      <c r="E2894" s="7">
        <v>500</v>
      </c>
      <c r="F2894" t="s">
        <v>8219</v>
      </c>
      <c r="G2894" t="s">
        <v>8222</v>
      </c>
      <c r="H2894" t="s">
        <v>8244</v>
      </c>
      <c r="I2894" s="9">
        <v>1409000400</v>
      </c>
      <c r="J2894" s="9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225"/>
        <v>9.09</v>
      </c>
      <c r="P2894" s="17">
        <f t="shared" si="226"/>
        <v>29.41</v>
      </c>
      <c r="Q2894" s="13" t="s">
        <v>8314</v>
      </c>
      <c r="R2894" t="s">
        <v>8315</v>
      </c>
      <c r="S2894" s="18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11" t="s">
        <v>2892</v>
      </c>
      <c r="C2895" s="3" t="s">
        <v>7002</v>
      </c>
      <c r="D2895" s="5">
        <v>5000</v>
      </c>
      <c r="E2895" s="7">
        <v>25</v>
      </c>
      <c r="F2895" t="s">
        <v>8219</v>
      </c>
      <c r="G2895" t="s">
        <v>8222</v>
      </c>
      <c r="H2895" t="s">
        <v>8244</v>
      </c>
      <c r="I2895" s="9">
        <v>1420768800</v>
      </c>
      <c r="J2895" s="9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225"/>
        <v>0.5</v>
      </c>
      <c r="P2895" s="17">
        <f t="shared" si="226"/>
        <v>12.5</v>
      </c>
      <c r="Q2895" s="13" t="s">
        <v>8314</v>
      </c>
      <c r="R2895" t="s">
        <v>8315</v>
      </c>
      <c r="S2895" s="18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11" t="s">
        <v>2893</v>
      </c>
      <c r="C2896" s="3" t="s">
        <v>7003</v>
      </c>
      <c r="D2896" s="5">
        <v>50000</v>
      </c>
      <c r="E2896" s="7">
        <v>0</v>
      </c>
      <c r="F2896" t="s">
        <v>8219</v>
      </c>
      <c r="G2896" t="s">
        <v>8222</v>
      </c>
      <c r="H2896" t="s">
        <v>8244</v>
      </c>
      <c r="I2896" s="9">
        <v>1428100815</v>
      </c>
      <c r="J2896" s="9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225"/>
        <v>0</v>
      </c>
      <c r="P2896" s="17" t="str">
        <f t="shared" si="226"/>
        <v>N/A</v>
      </c>
      <c r="Q2896" s="13" t="s">
        <v>8314</v>
      </c>
      <c r="R2896" t="s">
        <v>8315</v>
      </c>
      <c r="S2896" s="18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11" t="s">
        <v>2894</v>
      </c>
      <c r="C2897" s="3" t="s">
        <v>7004</v>
      </c>
      <c r="D2897" s="5">
        <v>500</v>
      </c>
      <c r="E2897" s="7">
        <v>23</v>
      </c>
      <c r="F2897" t="s">
        <v>8219</v>
      </c>
      <c r="G2897" t="s">
        <v>8222</v>
      </c>
      <c r="H2897" t="s">
        <v>8244</v>
      </c>
      <c r="I2897" s="9">
        <v>1403470800</v>
      </c>
      <c r="J2897" s="9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225"/>
        <v>4.5999999999999996</v>
      </c>
      <c r="P2897" s="17">
        <f t="shared" si="226"/>
        <v>5.75</v>
      </c>
      <c r="Q2897" s="13" t="s">
        <v>8314</v>
      </c>
      <c r="R2897" t="s">
        <v>8315</v>
      </c>
      <c r="S2897" s="18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11" t="s">
        <v>2895</v>
      </c>
      <c r="C2898" s="3" t="s">
        <v>7005</v>
      </c>
      <c r="D2898" s="5">
        <v>3000</v>
      </c>
      <c r="E2898" s="7">
        <v>625</v>
      </c>
      <c r="F2898" t="s">
        <v>8219</v>
      </c>
      <c r="G2898" t="s">
        <v>8222</v>
      </c>
      <c r="H2898" t="s">
        <v>8244</v>
      </c>
      <c r="I2898" s="9">
        <v>1481522400</v>
      </c>
      <c r="J2898" s="9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225"/>
        <v>20.83</v>
      </c>
      <c r="P2898" s="17">
        <f t="shared" si="226"/>
        <v>52.08</v>
      </c>
      <c r="Q2898" s="13" t="s">
        <v>8314</v>
      </c>
      <c r="R2898" t="s">
        <v>8315</v>
      </c>
      <c r="S2898" s="18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11" t="s">
        <v>2896</v>
      </c>
      <c r="C2899" s="3" t="s">
        <v>7006</v>
      </c>
      <c r="D2899" s="5">
        <v>12000</v>
      </c>
      <c r="E2899" s="7">
        <v>550</v>
      </c>
      <c r="F2899" t="s">
        <v>8219</v>
      </c>
      <c r="G2899" t="s">
        <v>8222</v>
      </c>
      <c r="H2899" t="s">
        <v>8244</v>
      </c>
      <c r="I2899" s="9">
        <v>1444577345</v>
      </c>
      <c r="J2899" s="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225"/>
        <v>4.58</v>
      </c>
      <c r="P2899" s="17">
        <f t="shared" si="226"/>
        <v>183.33</v>
      </c>
      <c r="Q2899" s="13" t="s">
        <v>8314</v>
      </c>
      <c r="R2899" t="s">
        <v>8315</v>
      </c>
      <c r="S2899" s="18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11" t="s">
        <v>2897</v>
      </c>
      <c r="C2900" s="3" t="s">
        <v>7007</v>
      </c>
      <c r="D2900" s="5">
        <v>7500</v>
      </c>
      <c r="E2900" s="7">
        <v>316</v>
      </c>
      <c r="F2900" t="s">
        <v>8219</v>
      </c>
      <c r="G2900" t="s">
        <v>8222</v>
      </c>
      <c r="H2900" t="s">
        <v>8244</v>
      </c>
      <c r="I2900" s="9">
        <v>1446307053</v>
      </c>
      <c r="J2900" s="9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225"/>
        <v>4.21</v>
      </c>
      <c r="P2900" s="17">
        <f t="shared" si="226"/>
        <v>26.33</v>
      </c>
      <c r="Q2900" s="13" t="s">
        <v>8314</v>
      </c>
      <c r="R2900" t="s">
        <v>8315</v>
      </c>
      <c r="S2900" s="18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11" t="s">
        <v>2898</v>
      </c>
      <c r="C2901" s="3" t="s">
        <v>7008</v>
      </c>
      <c r="D2901" s="5">
        <v>10000</v>
      </c>
      <c r="E2901" s="7">
        <v>0</v>
      </c>
      <c r="F2901" t="s">
        <v>8219</v>
      </c>
      <c r="G2901" t="s">
        <v>8222</v>
      </c>
      <c r="H2901" t="s">
        <v>8244</v>
      </c>
      <c r="I2901" s="9">
        <v>1469325158</v>
      </c>
      <c r="J2901" s="9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225"/>
        <v>0</v>
      </c>
      <c r="P2901" s="17" t="str">
        <f t="shared" si="226"/>
        <v>N/A</v>
      </c>
      <c r="Q2901" s="13" t="s">
        <v>8314</v>
      </c>
      <c r="R2901" t="s">
        <v>8315</v>
      </c>
      <c r="S2901" s="18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11" t="s">
        <v>2899</v>
      </c>
      <c r="C2902" s="3" t="s">
        <v>7009</v>
      </c>
      <c r="D2902" s="5">
        <v>5500</v>
      </c>
      <c r="E2902" s="7">
        <v>3405</v>
      </c>
      <c r="F2902" t="s">
        <v>8219</v>
      </c>
      <c r="G2902" t="s">
        <v>8222</v>
      </c>
      <c r="H2902" t="s">
        <v>8244</v>
      </c>
      <c r="I2902" s="9">
        <v>1407562632</v>
      </c>
      <c r="J2902" s="9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225"/>
        <v>61.91</v>
      </c>
      <c r="P2902" s="17">
        <f t="shared" si="226"/>
        <v>486.43</v>
      </c>
      <c r="Q2902" s="13" t="s">
        <v>8314</v>
      </c>
      <c r="R2902" t="s">
        <v>8315</v>
      </c>
      <c r="S2902" s="18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11" t="s">
        <v>2900</v>
      </c>
      <c r="C2903" s="3" t="s">
        <v>7010</v>
      </c>
      <c r="D2903" s="5">
        <v>750</v>
      </c>
      <c r="E2903" s="7">
        <v>6</v>
      </c>
      <c r="F2903" t="s">
        <v>8219</v>
      </c>
      <c r="G2903" t="s">
        <v>8222</v>
      </c>
      <c r="H2903" t="s">
        <v>8244</v>
      </c>
      <c r="I2903" s="9">
        <v>1423345339</v>
      </c>
      <c r="J2903" s="9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225"/>
        <v>0.8</v>
      </c>
      <c r="P2903" s="17">
        <f t="shared" si="226"/>
        <v>3</v>
      </c>
      <c r="Q2903" s="13" t="s">
        <v>8314</v>
      </c>
      <c r="R2903" t="s">
        <v>8315</v>
      </c>
      <c r="S2903" s="18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11" t="s">
        <v>2901</v>
      </c>
      <c r="C2904" s="3" t="s">
        <v>7011</v>
      </c>
      <c r="D2904" s="5">
        <v>150000</v>
      </c>
      <c r="E2904" s="7">
        <v>25</v>
      </c>
      <c r="F2904" t="s">
        <v>8219</v>
      </c>
      <c r="G2904" t="s">
        <v>8222</v>
      </c>
      <c r="H2904" t="s">
        <v>8244</v>
      </c>
      <c r="I2904" s="9">
        <v>1440412396</v>
      </c>
      <c r="J2904" s="9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225"/>
        <v>0.02</v>
      </c>
      <c r="P2904" s="17">
        <f t="shared" si="226"/>
        <v>25</v>
      </c>
      <c r="Q2904" s="13" t="s">
        <v>8314</v>
      </c>
      <c r="R2904" t="s">
        <v>8315</v>
      </c>
      <c r="S2904" s="18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11" t="s">
        <v>2902</v>
      </c>
      <c r="C2905" s="3" t="s">
        <v>7012</v>
      </c>
      <c r="D2905" s="5">
        <v>5000</v>
      </c>
      <c r="E2905" s="7">
        <v>39</v>
      </c>
      <c r="F2905" t="s">
        <v>8219</v>
      </c>
      <c r="G2905" t="s">
        <v>8222</v>
      </c>
      <c r="H2905" t="s">
        <v>8244</v>
      </c>
      <c r="I2905" s="9">
        <v>1441771218</v>
      </c>
      <c r="J2905" s="9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225"/>
        <v>0.78</v>
      </c>
      <c r="P2905" s="17">
        <f t="shared" si="226"/>
        <v>9.75</v>
      </c>
      <c r="Q2905" s="13" t="s">
        <v>8314</v>
      </c>
      <c r="R2905" t="s">
        <v>8315</v>
      </c>
      <c r="S2905" s="18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11" t="s">
        <v>2903</v>
      </c>
      <c r="C2906" s="3" t="s">
        <v>7013</v>
      </c>
      <c r="D2906" s="5">
        <v>1500</v>
      </c>
      <c r="E2906" s="7">
        <v>75</v>
      </c>
      <c r="F2906" t="s">
        <v>8219</v>
      </c>
      <c r="G2906" t="s">
        <v>8223</v>
      </c>
      <c r="H2906" t="s">
        <v>8245</v>
      </c>
      <c r="I2906" s="9">
        <v>1415534400</v>
      </c>
      <c r="J2906" s="9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225"/>
        <v>5</v>
      </c>
      <c r="P2906" s="17">
        <f t="shared" si="226"/>
        <v>18.75</v>
      </c>
      <c r="Q2906" s="13" t="s">
        <v>8314</v>
      </c>
      <c r="R2906" t="s">
        <v>8315</v>
      </c>
      <c r="S2906" s="18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11" t="s">
        <v>2904</v>
      </c>
      <c r="C2907" s="3" t="s">
        <v>7014</v>
      </c>
      <c r="D2907" s="5">
        <v>3500</v>
      </c>
      <c r="E2907" s="7">
        <v>622</v>
      </c>
      <c r="F2907" t="s">
        <v>8219</v>
      </c>
      <c r="G2907" t="s">
        <v>8222</v>
      </c>
      <c r="H2907" t="s">
        <v>8244</v>
      </c>
      <c r="I2907" s="9">
        <v>1473211313</v>
      </c>
      <c r="J2907" s="9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225"/>
        <v>17.77</v>
      </c>
      <c r="P2907" s="17">
        <f t="shared" si="226"/>
        <v>36.590000000000003</v>
      </c>
      <c r="Q2907" s="13" t="s">
        <v>8314</v>
      </c>
      <c r="R2907" t="s">
        <v>8315</v>
      </c>
      <c r="S2907" s="18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11" t="s">
        <v>2905</v>
      </c>
      <c r="C2908" s="3" t="s">
        <v>7015</v>
      </c>
      <c r="D2908" s="5">
        <v>6000</v>
      </c>
      <c r="E2908" s="7">
        <v>565</v>
      </c>
      <c r="F2908" t="s">
        <v>8219</v>
      </c>
      <c r="G2908" t="s">
        <v>8222</v>
      </c>
      <c r="H2908" t="s">
        <v>8244</v>
      </c>
      <c r="I2908" s="9">
        <v>1438390800</v>
      </c>
      <c r="J2908" s="9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225"/>
        <v>9.42</v>
      </c>
      <c r="P2908" s="17">
        <f t="shared" si="226"/>
        <v>80.709999999999994</v>
      </c>
      <c r="Q2908" s="13" t="s">
        <v>8314</v>
      </c>
      <c r="R2908" t="s">
        <v>8315</v>
      </c>
      <c r="S2908" s="18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11" t="s">
        <v>2906</v>
      </c>
      <c r="C2909" s="3" t="s">
        <v>7016</v>
      </c>
      <c r="D2909" s="5">
        <v>2500</v>
      </c>
      <c r="E2909" s="7">
        <v>2</v>
      </c>
      <c r="F2909" t="s">
        <v>8219</v>
      </c>
      <c r="G2909" t="s">
        <v>8222</v>
      </c>
      <c r="H2909" t="s">
        <v>8244</v>
      </c>
      <c r="I2909" s="9">
        <v>1463259837</v>
      </c>
      <c r="J2909" s="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225"/>
        <v>0.08</v>
      </c>
      <c r="P2909" s="17">
        <f t="shared" si="226"/>
        <v>1</v>
      </c>
      <c r="Q2909" s="13" t="s">
        <v>8314</v>
      </c>
      <c r="R2909" t="s">
        <v>8315</v>
      </c>
      <c r="S2909" s="18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11" t="s">
        <v>2907</v>
      </c>
      <c r="C2910" s="3" t="s">
        <v>7017</v>
      </c>
      <c r="D2910" s="5">
        <v>9600</v>
      </c>
      <c r="E2910" s="7">
        <v>264</v>
      </c>
      <c r="F2910" t="s">
        <v>8219</v>
      </c>
      <c r="G2910" t="s">
        <v>8222</v>
      </c>
      <c r="H2910" t="s">
        <v>8244</v>
      </c>
      <c r="I2910" s="9">
        <v>1465407219</v>
      </c>
      <c r="J2910" s="9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225"/>
        <v>2.75</v>
      </c>
      <c r="P2910" s="17">
        <f t="shared" si="226"/>
        <v>52.8</v>
      </c>
      <c r="Q2910" s="13" t="s">
        <v>8314</v>
      </c>
      <c r="R2910" t="s">
        <v>8315</v>
      </c>
      <c r="S2910" s="18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11" t="s">
        <v>2908</v>
      </c>
      <c r="C2911" s="3" t="s">
        <v>7018</v>
      </c>
      <c r="D2911" s="5">
        <v>180000</v>
      </c>
      <c r="E2911" s="7">
        <v>20</v>
      </c>
      <c r="F2911" t="s">
        <v>8219</v>
      </c>
      <c r="G2911" t="s">
        <v>8222</v>
      </c>
      <c r="H2911" t="s">
        <v>8244</v>
      </c>
      <c r="I2911" s="9">
        <v>1416944760</v>
      </c>
      <c r="J2911" s="9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225"/>
        <v>0.01</v>
      </c>
      <c r="P2911" s="17">
        <f t="shared" si="226"/>
        <v>20</v>
      </c>
      <c r="Q2911" s="13" t="s">
        <v>8314</v>
      </c>
      <c r="R2911" t="s">
        <v>8315</v>
      </c>
      <c r="S2911" s="18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11" t="s">
        <v>2909</v>
      </c>
      <c r="C2912" s="3" t="s">
        <v>7019</v>
      </c>
      <c r="D2912" s="5">
        <v>30000</v>
      </c>
      <c r="E2912" s="7">
        <v>1</v>
      </c>
      <c r="F2912" t="s">
        <v>8219</v>
      </c>
      <c r="G2912" t="s">
        <v>8223</v>
      </c>
      <c r="H2912" t="s">
        <v>8245</v>
      </c>
      <c r="I2912" s="9">
        <v>1434139887</v>
      </c>
      <c r="J2912" s="9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225"/>
        <v>0</v>
      </c>
      <c r="P2912" s="17">
        <f t="shared" si="226"/>
        <v>1</v>
      </c>
      <c r="Q2912" s="13" t="s">
        <v>8314</v>
      </c>
      <c r="R2912" t="s">
        <v>8315</v>
      </c>
      <c r="S2912" s="18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11" t="s">
        <v>2910</v>
      </c>
      <c r="C2913" s="3" t="s">
        <v>7020</v>
      </c>
      <c r="D2913" s="5">
        <v>1800</v>
      </c>
      <c r="E2913" s="7">
        <v>657</v>
      </c>
      <c r="F2913" t="s">
        <v>8219</v>
      </c>
      <c r="G2913" t="s">
        <v>8222</v>
      </c>
      <c r="H2913" t="s">
        <v>8244</v>
      </c>
      <c r="I2913" s="9">
        <v>1435429626</v>
      </c>
      <c r="J2913" s="9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225"/>
        <v>36.5</v>
      </c>
      <c r="P2913" s="17">
        <f t="shared" si="226"/>
        <v>46.93</v>
      </c>
      <c r="Q2913" s="13" t="s">
        <v>8314</v>
      </c>
      <c r="R2913" t="s">
        <v>8315</v>
      </c>
      <c r="S2913" s="18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11" t="s">
        <v>2911</v>
      </c>
      <c r="C2914" s="3" t="s">
        <v>7021</v>
      </c>
      <c r="D2914" s="5">
        <v>14440</v>
      </c>
      <c r="E2914" s="7">
        <v>2030</v>
      </c>
      <c r="F2914" t="s">
        <v>8219</v>
      </c>
      <c r="G2914" t="s">
        <v>8222</v>
      </c>
      <c r="H2914" t="s">
        <v>8244</v>
      </c>
      <c r="I2914" s="9">
        <v>1452827374</v>
      </c>
      <c r="J2914" s="9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225"/>
        <v>14.06</v>
      </c>
      <c r="P2914" s="17">
        <f t="shared" si="226"/>
        <v>78.08</v>
      </c>
      <c r="Q2914" s="13" t="s">
        <v>8314</v>
      </c>
      <c r="R2914" t="s">
        <v>8315</v>
      </c>
      <c r="S2914" s="18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11" t="s">
        <v>2912</v>
      </c>
      <c r="C2915" s="3" t="s">
        <v>7022</v>
      </c>
      <c r="D2915" s="5">
        <v>10000</v>
      </c>
      <c r="E2915" s="7">
        <v>2</v>
      </c>
      <c r="F2915" t="s">
        <v>8219</v>
      </c>
      <c r="G2915" t="s">
        <v>8222</v>
      </c>
      <c r="H2915" t="s">
        <v>8244</v>
      </c>
      <c r="I2915" s="9">
        <v>1410041339</v>
      </c>
      <c r="J2915" s="9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225"/>
        <v>0.02</v>
      </c>
      <c r="P2915" s="17">
        <f t="shared" si="226"/>
        <v>1</v>
      </c>
      <c r="Q2915" s="13" t="s">
        <v>8314</v>
      </c>
      <c r="R2915" t="s">
        <v>8315</v>
      </c>
      <c r="S2915" s="18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11" t="s">
        <v>2913</v>
      </c>
      <c r="C2916" s="3" t="s">
        <v>7023</v>
      </c>
      <c r="D2916" s="5">
        <v>25000</v>
      </c>
      <c r="E2916" s="7">
        <v>1</v>
      </c>
      <c r="F2916" t="s">
        <v>8219</v>
      </c>
      <c r="G2916" t="s">
        <v>8223</v>
      </c>
      <c r="H2916" t="s">
        <v>8245</v>
      </c>
      <c r="I2916" s="9">
        <v>1426365994</v>
      </c>
      <c r="J2916" s="9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225"/>
        <v>0</v>
      </c>
      <c r="P2916" s="17">
        <f t="shared" si="226"/>
        <v>1</v>
      </c>
      <c r="Q2916" s="13" t="s">
        <v>8314</v>
      </c>
      <c r="R2916" t="s">
        <v>8315</v>
      </c>
      <c r="S2916" s="18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11" t="s">
        <v>2914</v>
      </c>
      <c r="C2917" s="3" t="s">
        <v>7024</v>
      </c>
      <c r="D2917" s="5">
        <v>1000</v>
      </c>
      <c r="E2917" s="7">
        <v>611</v>
      </c>
      <c r="F2917" t="s">
        <v>8219</v>
      </c>
      <c r="G2917" t="s">
        <v>8223</v>
      </c>
      <c r="H2917" t="s">
        <v>8245</v>
      </c>
      <c r="I2917" s="9">
        <v>1458117190</v>
      </c>
      <c r="J2917" s="9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225"/>
        <v>61.1</v>
      </c>
      <c r="P2917" s="17">
        <f t="shared" si="226"/>
        <v>203.67</v>
      </c>
      <c r="Q2917" s="13" t="s">
        <v>8314</v>
      </c>
      <c r="R2917" t="s">
        <v>8315</v>
      </c>
      <c r="S2917" s="18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11" t="s">
        <v>2915</v>
      </c>
      <c r="C2918" s="3" t="s">
        <v>7025</v>
      </c>
      <c r="D2918" s="5">
        <v>1850</v>
      </c>
      <c r="E2918" s="7">
        <v>145</v>
      </c>
      <c r="F2918" t="s">
        <v>8219</v>
      </c>
      <c r="G2918" t="s">
        <v>8223</v>
      </c>
      <c r="H2918" t="s">
        <v>8245</v>
      </c>
      <c r="I2918" s="9">
        <v>1400498789</v>
      </c>
      <c r="J2918" s="9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225"/>
        <v>7.84</v>
      </c>
      <c r="P2918" s="17">
        <f t="shared" si="226"/>
        <v>20.71</v>
      </c>
      <c r="Q2918" s="13" t="s">
        <v>8314</v>
      </c>
      <c r="R2918" t="s">
        <v>8315</v>
      </c>
      <c r="S2918" s="18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11" t="s">
        <v>2916</v>
      </c>
      <c r="C2919" s="3" t="s">
        <v>7026</v>
      </c>
      <c r="D2919" s="5">
        <v>2000</v>
      </c>
      <c r="E2919" s="7">
        <v>437</v>
      </c>
      <c r="F2919" t="s">
        <v>8219</v>
      </c>
      <c r="G2919" t="s">
        <v>8222</v>
      </c>
      <c r="H2919" t="s">
        <v>8244</v>
      </c>
      <c r="I2919" s="9">
        <v>1442381847</v>
      </c>
      <c r="J2919" s="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225"/>
        <v>21.85</v>
      </c>
      <c r="P2919" s="17">
        <f t="shared" si="226"/>
        <v>48.56</v>
      </c>
      <c r="Q2919" s="13" t="s">
        <v>8314</v>
      </c>
      <c r="R2919" t="s">
        <v>8315</v>
      </c>
      <c r="S2919" s="18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11" t="s">
        <v>2917</v>
      </c>
      <c r="C2920" s="3" t="s">
        <v>7027</v>
      </c>
      <c r="D2920" s="5">
        <v>5000</v>
      </c>
      <c r="E2920" s="7">
        <v>1362</v>
      </c>
      <c r="F2920" t="s">
        <v>8219</v>
      </c>
      <c r="G2920" t="s">
        <v>8222</v>
      </c>
      <c r="H2920" t="s">
        <v>8244</v>
      </c>
      <c r="I2920" s="9">
        <v>1446131207</v>
      </c>
      <c r="J2920" s="9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225"/>
        <v>27.24</v>
      </c>
      <c r="P2920" s="17">
        <f t="shared" si="226"/>
        <v>68.099999999999994</v>
      </c>
      <c r="Q2920" s="13" t="s">
        <v>8314</v>
      </c>
      <c r="R2920" t="s">
        <v>8315</v>
      </c>
      <c r="S2920" s="18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11" t="s">
        <v>2918</v>
      </c>
      <c r="C2921" s="3" t="s">
        <v>7028</v>
      </c>
      <c r="D2921" s="5">
        <v>600</v>
      </c>
      <c r="E2921" s="7">
        <v>51</v>
      </c>
      <c r="F2921" t="s">
        <v>8219</v>
      </c>
      <c r="G2921" t="s">
        <v>8222</v>
      </c>
      <c r="H2921" t="s">
        <v>8244</v>
      </c>
      <c r="I2921" s="9">
        <v>1407250329</v>
      </c>
      <c r="J2921" s="9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225"/>
        <v>8.5</v>
      </c>
      <c r="P2921" s="17">
        <f t="shared" si="226"/>
        <v>8.5</v>
      </c>
      <c r="Q2921" s="13" t="s">
        <v>8314</v>
      </c>
      <c r="R2921" t="s">
        <v>8315</v>
      </c>
      <c r="S2921" s="18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11" t="s">
        <v>2919</v>
      </c>
      <c r="C2922" s="3" t="s">
        <v>7029</v>
      </c>
      <c r="D2922" s="5">
        <v>2500</v>
      </c>
      <c r="E2922" s="7">
        <v>671</v>
      </c>
      <c r="F2922" t="s">
        <v>8219</v>
      </c>
      <c r="G2922" t="s">
        <v>8227</v>
      </c>
      <c r="H2922" t="s">
        <v>8249</v>
      </c>
      <c r="I2922" s="9">
        <v>1427306470</v>
      </c>
      <c r="J2922" s="9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225"/>
        <v>26.84</v>
      </c>
      <c r="P2922" s="17">
        <f t="shared" si="226"/>
        <v>51.62</v>
      </c>
      <c r="Q2922" s="13" t="s">
        <v>8314</v>
      </c>
      <c r="R2922" t="s">
        <v>8315</v>
      </c>
      <c r="S2922" s="18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11" t="s">
        <v>2920</v>
      </c>
      <c r="C2923" s="3" t="s">
        <v>7030</v>
      </c>
      <c r="D2923" s="5">
        <v>100</v>
      </c>
      <c r="E2923" s="7">
        <v>129</v>
      </c>
      <c r="F2923" t="s">
        <v>8217</v>
      </c>
      <c r="G2923" t="s">
        <v>8222</v>
      </c>
      <c r="H2923" t="s">
        <v>8244</v>
      </c>
      <c r="I2923" s="9">
        <v>1411679804</v>
      </c>
      <c r="J2923" s="9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225"/>
        <v>129</v>
      </c>
      <c r="P2923" s="17">
        <f t="shared" si="226"/>
        <v>43</v>
      </c>
      <c r="Q2923" s="13" t="s">
        <v>8314</v>
      </c>
      <c r="R2923" t="s">
        <v>8356</v>
      </c>
      <c r="S2923" s="18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11" t="s">
        <v>2921</v>
      </c>
      <c r="C2924" s="3" t="s">
        <v>7031</v>
      </c>
      <c r="D2924" s="5">
        <v>500</v>
      </c>
      <c r="E2924" s="7">
        <v>500</v>
      </c>
      <c r="F2924" t="s">
        <v>8217</v>
      </c>
      <c r="G2924" t="s">
        <v>8223</v>
      </c>
      <c r="H2924" t="s">
        <v>8245</v>
      </c>
      <c r="I2924" s="9">
        <v>1431982727</v>
      </c>
      <c r="J2924" s="9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225"/>
        <v>100</v>
      </c>
      <c r="P2924" s="17">
        <f t="shared" si="226"/>
        <v>83.33</v>
      </c>
      <c r="Q2924" s="13" t="s">
        <v>8314</v>
      </c>
      <c r="R2924" t="s">
        <v>8356</v>
      </c>
      <c r="S2924" s="18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11" t="s">
        <v>2922</v>
      </c>
      <c r="C2925" s="3" t="s">
        <v>7032</v>
      </c>
      <c r="D2925" s="5">
        <v>300</v>
      </c>
      <c r="E2925" s="7">
        <v>300</v>
      </c>
      <c r="F2925" t="s">
        <v>8217</v>
      </c>
      <c r="G2925" t="s">
        <v>8222</v>
      </c>
      <c r="H2925" t="s">
        <v>8244</v>
      </c>
      <c r="I2925" s="9">
        <v>1422068400</v>
      </c>
      <c r="J2925" s="9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225"/>
        <v>100</v>
      </c>
      <c r="P2925" s="17">
        <f t="shared" si="226"/>
        <v>30</v>
      </c>
      <c r="Q2925" s="13" t="s">
        <v>8314</v>
      </c>
      <c r="R2925" t="s">
        <v>8356</v>
      </c>
      <c r="S2925" s="18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11" t="s">
        <v>2923</v>
      </c>
      <c r="C2926" s="3" t="s">
        <v>7033</v>
      </c>
      <c r="D2926" s="5">
        <v>25000</v>
      </c>
      <c r="E2926" s="7">
        <v>25800</v>
      </c>
      <c r="F2926" t="s">
        <v>8217</v>
      </c>
      <c r="G2926" t="s">
        <v>8222</v>
      </c>
      <c r="H2926" t="s">
        <v>8244</v>
      </c>
      <c r="I2926" s="9">
        <v>1431143940</v>
      </c>
      <c r="J2926" s="9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225"/>
        <v>103.2</v>
      </c>
      <c r="P2926" s="17">
        <f t="shared" si="226"/>
        <v>175.51</v>
      </c>
      <c r="Q2926" s="13" t="s">
        <v>8314</v>
      </c>
      <c r="R2926" t="s">
        <v>8356</v>
      </c>
      <c r="S2926" s="18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11" t="s">
        <v>2924</v>
      </c>
      <c r="C2927" s="3" t="s">
        <v>7034</v>
      </c>
      <c r="D2927" s="5">
        <v>45000</v>
      </c>
      <c r="E2927" s="7">
        <v>46100.69</v>
      </c>
      <c r="F2927" t="s">
        <v>8217</v>
      </c>
      <c r="G2927" t="s">
        <v>8222</v>
      </c>
      <c r="H2927" t="s">
        <v>8244</v>
      </c>
      <c r="I2927" s="9">
        <v>1410444068</v>
      </c>
      <c r="J2927" s="9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225"/>
        <v>102.45</v>
      </c>
      <c r="P2927" s="17">
        <f t="shared" si="226"/>
        <v>231.66</v>
      </c>
      <c r="Q2927" s="13" t="s">
        <v>8314</v>
      </c>
      <c r="R2927" t="s">
        <v>8356</v>
      </c>
      <c r="S2927" s="18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11" t="s">
        <v>2925</v>
      </c>
      <c r="C2928" s="3" t="s">
        <v>7035</v>
      </c>
      <c r="D2928" s="5">
        <v>3000</v>
      </c>
      <c r="E2928" s="7">
        <v>3750</v>
      </c>
      <c r="F2928" t="s">
        <v>8217</v>
      </c>
      <c r="G2928" t="s">
        <v>8222</v>
      </c>
      <c r="H2928" t="s">
        <v>8244</v>
      </c>
      <c r="I2928" s="9">
        <v>1424715779</v>
      </c>
      <c r="J2928" s="9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225"/>
        <v>125</v>
      </c>
      <c r="P2928" s="17">
        <f t="shared" si="226"/>
        <v>75</v>
      </c>
      <c r="Q2928" s="13" t="s">
        <v>8314</v>
      </c>
      <c r="R2928" t="s">
        <v>8356</v>
      </c>
      <c r="S2928" s="18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11" t="s">
        <v>2926</v>
      </c>
      <c r="C2929" s="3" t="s">
        <v>7036</v>
      </c>
      <c r="D2929" s="5">
        <v>1800</v>
      </c>
      <c r="E2929" s="7">
        <v>2355</v>
      </c>
      <c r="F2929" t="s">
        <v>8217</v>
      </c>
      <c r="G2929" t="s">
        <v>8222</v>
      </c>
      <c r="H2929" t="s">
        <v>8244</v>
      </c>
      <c r="I2929" s="9">
        <v>1405400400</v>
      </c>
      <c r="J2929" s="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225"/>
        <v>130.83000000000001</v>
      </c>
      <c r="P2929" s="17">
        <f t="shared" si="226"/>
        <v>112.14</v>
      </c>
      <c r="Q2929" s="13" t="s">
        <v>8314</v>
      </c>
      <c r="R2929" t="s">
        <v>8356</v>
      </c>
      <c r="S2929" s="18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11" t="s">
        <v>2927</v>
      </c>
      <c r="C2930" s="3" t="s">
        <v>7037</v>
      </c>
      <c r="D2930" s="5">
        <v>1000</v>
      </c>
      <c r="E2930" s="7">
        <v>1000</v>
      </c>
      <c r="F2930" t="s">
        <v>8217</v>
      </c>
      <c r="G2930" t="s">
        <v>8222</v>
      </c>
      <c r="H2930" t="s">
        <v>8244</v>
      </c>
      <c r="I2930" s="9">
        <v>1457135846</v>
      </c>
      <c r="J2930" s="9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225"/>
        <v>100</v>
      </c>
      <c r="P2930" s="17">
        <f t="shared" si="226"/>
        <v>41.67</v>
      </c>
      <c r="Q2930" s="13" t="s">
        <v>8314</v>
      </c>
      <c r="R2930" t="s">
        <v>8356</v>
      </c>
      <c r="S2930" s="18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11" t="s">
        <v>2928</v>
      </c>
      <c r="C2931" s="3" t="s">
        <v>7038</v>
      </c>
      <c r="D2931" s="5">
        <v>8000</v>
      </c>
      <c r="E2931" s="7">
        <v>8165.55</v>
      </c>
      <c r="F2931" t="s">
        <v>8217</v>
      </c>
      <c r="G2931" t="s">
        <v>8222</v>
      </c>
      <c r="H2931" t="s">
        <v>8244</v>
      </c>
      <c r="I2931" s="9">
        <v>1401024758</v>
      </c>
      <c r="J2931" s="9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225"/>
        <v>102.07</v>
      </c>
      <c r="P2931" s="17">
        <f t="shared" si="226"/>
        <v>255.17</v>
      </c>
      <c r="Q2931" s="13" t="s">
        <v>8314</v>
      </c>
      <c r="R2931" t="s">
        <v>8356</v>
      </c>
      <c r="S2931" s="18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11" t="s">
        <v>2929</v>
      </c>
      <c r="C2932" s="3" t="s">
        <v>7039</v>
      </c>
      <c r="D2932" s="5">
        <v>10000</v>
      </c>
      <c r="E2932" s="7">
        <v>10092</v>
      </c>
      <c r="F2932" t="s">
        <v>8217</v>
      </c>
      <c r="G2932" t="s">
        <v>8223</v>
      </c>
      <c r="H2932" t="s">
        <v>8245</v>
      </c>
      <c r="I2932" s="9">
        <v>1431007264</v>
      </c>
      <c r="J2932" s="9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225"/>
        <v>100.92</v>
      </c>
      <c r="P2932" s="17">
        <f t="shared" si="226"/>
        <v>162.77000000000001</v>
      </c>
      <c r="Q2932" s="13" t="s">
        <v>8314</v>
      </c>
      <c r="R2932" t="s">
        <v>8356</v>
      </c>
      <c r="S2932" s="18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11" t="s">
        <v>2930</v>
      </c>
      <c r="C2933" s="3" t="s">
        <v>7040</v>
      </c>
      <c r="D2933" s="5">
        <v>750</v>
      </c>
      <c r="E2933" s="7">
        <v>795</v>
      </c>
      <c r="F2933" t="s">
        <v>8217</v>
      </c>
      <c r="G2933" t="s">
        <v>8227</v>
      </c>
      <c r="H2933" t="s">
        <v>8249</v>
      </c>
      <c r="I2933" s="9">
        <v>1410761280</v>
      </c>
      <c r="J2933" s="9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225"/>
        <v>106</v>
      </c>
      <c r="P2933" s="17">
        <f t="shared" si="226"/>
        <v>88.33</v>
      </c>
      <c r="Q2933" s="13" t="s">
        <v>8314</v>
      </c>
      <c r="R2933" t="s">
        <v>8356</v>
      </c>
      <c r="S2933" s="18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11" t="s">
        <v>2931</v>
      </c>
      <c r="C2934" s="3" t="s">
        <v>7041</v>
      </c>
      <c r="D2934" s="5">
        <v>3100</v>
      </c>
      <c r="E2934" s="7">
        <v>3258</v>
      </c>
      <c r="F2934" t="s">
        <v>8217</v>
      </c>
      <c r="G2934" t="s">
        <v>8224</v>
      </c>
      <c r="H2934" t="s">
        <v>8246</v>
      </c>
      <c r="I2934" s="9">
        <v>1424516400</v>
      </c>
      <c r="J2934" s="9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225"/>
        <v>105.1</v>
      </c>
      <c r="P2934" s="17">
        <f t="shared" si="226"/>
        <v>85.74</v>
      </c>
      <c r="Q2934" s="13" t="s">
        <v>8314</v>
      </c>
      <c r="R2934" t="s">
        <v>8356</v>
      </c>
      <c r="S2934" s="18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11" t="s">
        <v>2932</v>
      </c>
      <c r="C2935" s="3" t="s">
        <v>7042</v>
      </c>
      <c r="D2935" s="5">
        <v>2500</v>
      </c>
      <c r="E2935" s="7">
        <v>2569</v>
      </c>
      <c r="F2935" t="s">
        <v>8217</v>
      </c>
      <c r="G2935" t="s">
        <v>8222</v>
      </c>
      <c r="H2935" t="s">
        <v>8244</v>
      </c>
      <c r="I2935" s="9">
        <v>1465081053</v>
      </c>
      <c r="J2935" s="9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225"/>
        <v>102.76</v>
      </c>
      <c r="P2935" s="17">
        <f t="shared" si="226"/>
        <v>47.57</v>
      </c>
      <c r="Q2935" s="13" t="s">
        <v>8314</v>
      </c>
      <c r="R2935" t="s">
        <v>8356</v>
      </c>
      <c r="S2935" s="18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11" t="s">
        <v>2933</v>
      </c>
      <c r="C2936" s="3" t="s">
        <v>7043</v>
      </c>
      <c r="D2936" s="5">
        <v>2500</v>
      </c>
      <c r="E2936" s="7">
        <v>2700</v>
      </c>
      <c r="F2936" t="s">
        <v>8217</v>
      </c>
      <c r="G2936" t="s">
        <v>8227</v>
      </c>
      <c r="H2936" t="s">
        <v>8249</v>
      </c>
      <c r="I2936" s="9">
        <v>1402845364</v>
      </c>
      <c r="J2936" s="9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225"/>
        <v>108</v>
      </c>
      <c r="P2936" s="17">
        <f t="shared" si="226"/>
        <v>72.97</v>
      </c>
      <c r="Q2936" s="13" t="s">
        <v>8314</v>
      </c>
      <c r="R2936" t="s">
        <v>8356</v>
      </c>
      <c r="S2936" s="18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11" t="s">
        <v>2934</v>
      </c>
      <c r="C2937" s="3" t="s">
        <v>7044</v>
      </c>
      <c r="D2937" s="5">
        <v>3500</v>
      </c>
      <c r="E2937" s="7">
        <v>3531</v>
      </c>
      <c r="F2937" t="s">
        <v>8217</v>
      </c>
      <c r="G2937" t="s">
        <v>8222</v>
      </c>
      <c r="H2937" t="s">
        <v>8244</v>
      </c>
      <c r="I2937" s="9">
        <v>1472490000</v>
      </c>
      <c r="J2937" s="9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225"/>
        <v>100.89</v>
      </c>
      <c r="P2937" s="17">
        <f t="shared" si="226"/>
        <v>90.54</v>
      </c>
      <c r="Q2937" s="13" t="s">
        <v>8314</v>
      </c>
      <c r="R2937" t="s">
        <v>8356</v>
      </c>
      <c r="S2937" s="18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11" t="s">
        <v>2935</v>
      </c>
      <c r="C2938" s="3" t="s">
        <v>7045</v>
      </c>
      <c r="D2938" s="5">
        <v>1000</v>
      </c>
      <c r="E2938" s="7">
        <v>1280</v>
      </c>
      <c r="F2938" t="s">
        <v>8217</v>
      </c>
      <c r="G2938" t="s">
        <v>8222</v>
      </c>
      <c r="H2938" t="s">
        <v>8244</v>
      </c>
      <c r="I2938" s="9">
        <v>1413176340</v>
      </c>
      <c r="J2938" s="9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225"/>
        <v>128</v>
      </c>
      <c r="P2938" s="17">
        <f t="shared" si="226"/>
        <v>37.65</v>
      </c>
      <c r="Q2938" s="13" t="s">
        <v>8314</v>
      </c>
      <c r="R2938" t="s">
        <v>8356</v>
      </c>
      <c r="S2938" s="18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11" t="s">
        <v>2936</v>
      </c>
      <c r="C2939" s="3" t="s">
        <v>7046</v>
      </c>
      <c r="D2939" s="5">
        <v>1500</v>
      </c>
      <c r="E2939" s="7">
        <v>2000</v>
      </c>
      <c r="F2939" t="s">
        <v>8217</v>
      </c>
      <c r="G2939" t="s">
        <v>8223</v>
      </c>
      <c r="H2939" t="s">
        <v>8245</v>
      </c>
      <c r="I2939" s="9">
        <v>1405249113</v>
      </c>
      <c r="J2939" s="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225"/>
        <v>133.33000000000001</v>
      </c>
      <c r="P2939" s="17">
        <f t="shared" si="226"/>
        <v>36.36</v>
      </c>
      <c r="Q2939" s="13" t="s">
        <v>8314</v>
      </c>
      <c r="R2939" t="s">
        <v>8356</v>
      </c>
      <c r="S2939" s="18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11" t="s">
        <v>2937</v>
      </c>
      <c r="C2940" s="3" t="s">
        <v>7047</v>
      </c>
      <c r="D2940" s="5">
        <v>4000</v>
      </c>
      <c r="E2940" s="7">
        <v>4055</v>
      </c>
      <c r="F2940" t="s">
        <v>8217</v>
      </c>
      <c r="G2940" t="s">
        <v>8222</v>
      </c>
      <c r="H2940" t="s">
        <v>8244</v>
      </c>
      <c r="I2940" s="9">
        <v>1422636814</v>
      </c>
      <c r="J2940" s="9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225"/>
        <v>101.38</v>
      </c>
      <c r="P2940" s="17">
        <f t="shared" si="226"/>
        <v>126.72</v>
      </c>
      <c r="Q2940" s="13" t="s">
        <v>8314</v>
      </c>
      <c r="R2940" t="s">
        <v>8356</v>
      </c>
      <c r="S2940" s="18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11" t="s">
        <v>2938</v>
      </c>
      <c r="C2941" s="3" t="s">
        <v>7048</v>
      </c>
      <c r="D2941" s="5">
        <v>8000</v>
      </c>
      <c r="E2941" s="7">
        <v>8230</v>
      </c>
      <c r="F2941" t="s">
        <v>8217</v>
      </c>
      <c r="G2941" t="s">
        <v>8222</v>
      </c>
      <c r="H2941" t="s">
        <v>8244</v>
      </c>
      <c r="I2941" s="9">
        <v>1409187600</v>
      </c>
      <c r="J2941" s="9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225"/>
        <v>102.88</v>
      </c>
      <c r="P2941" s="17">
        <f t="shared" si="226"/>
        <v>329.2</v>
      </c>
      <c r="Q2941" s="13" t="s">
        <v>8314</v>
      </c>
      <c r="R2941" t="s">
        <v>8356</v>
      </c>
      <c r="S2941" s="18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11" t="s">
        <v>2939</v>
      </c>
      <c r="C2942" s="3" t="s">
        <v>7049</v>
      </c>
      <c r="D2942" s="5">
        <v>2500</v>
      </c>
      <c r="E2942" s="7">
        <v>2681</v>
      </c>
      <c r="F2942" t="s">
        <v>8217</v>
      </c>
      <c r="G2942" t="s">
        <v>8222</v>
      </c>
      <c r="H2942" t="s">
        <v>8244</v>
      </c>
      <c r="I2942" s="9">
        <v>1421606018</v>
      </c>
      <c r="J2942" s="9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225"/>
        <v>107.24</v>
      </c>
      <c r="P2942" s="17">
        <f t="shared" si="226"/>
        <v>81.239999999999995</v>
      </c>
      <c r="Q2942" s="13" t="s">
        <v>8314</v>
      </c>
      <c r="R2942" t="s">
        <v>8356</v>
      </c>
      <c r="S2942" s="18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11" t="s">
        <v>2940</v>
      </c>
      <c r="C2943" s="3" t="s">
        <v>7050</v>
      </c>
      <c r="D2943" s="5">
        <v>25000</v>
      </c>
      <c r="E2943" s="7">
        <v>1</v>
      </c>
      <c r="F2943" t="s">
        <v>8219</v>
      </c>
      <c r="G2943" t="s">
        <v>8222</v>
      </c>
      <c r="H2943" t="s">
        <v>8244</v>
      </c>
      <c r="I2943" s="9">
        <v>1425250955</v>
      </c>
      <c r="J2943" s="9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225"/>
        <v>0</v>
      </c>
      <c r="P2943" s="17">
        <f t="shared" si="226"/>
        <v>1</v>
      </c>
      <c r="Q2943" s="13" t="s">
        <v>8314</v>
      </c>
      <c r="R2943" t="s">
        <v>8354</v>
      </c>
      <c r="S2943" s="18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11" t="s">
        <v>2941</v>
      </c>
      <c r="C2944" s="3" t="s">
        <v>7051</v>
      </c>
      <c r="D2944" s="5">
        <v>200000</v>
      </c>
      <c r="E2944" s="7">
        <v>40850</v>
      </c>
      <c r="F2944" t="s">
        <v>8219</v>
      </c>
      <c r="G2944" t="s">
        <v>8227</v>
      </c>
      <c r="H2944" t="s">
        <v>8249</v>
      </c>
      <c r="I2944" s="9">
        <v>1450297080</v>
      </c>
      <c r="J2944" s="9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225"/>
        <v>20.43</v>
      </c>
      <c r="P2944" s="17">
        <f t="shared" si="226"/>
        <v>202.23</v>
      </c>
      <c r="Q2944" s="13" t="s">
        <v>8314</v>
      </c>
      <c r="R2944" t="s">
        <v>8354</v>
      </c>
      <c r="S2944" s="18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11" t="s">
        <v>2942</v>
      </c>
      <c r="C2945" s="3" t="s">
        <v>7052</v>
      </c>
      <c r="D2945" s="5">
        <v>3000</v>
      </c>
      <c r="E2945" s="7">
        <v>0</v>
      </c>
      <c r="F2945" t="s">
        <v>8219</v>
      </c>
      <c r="G2945" t="s">
        <v>8222</v>
      </c>
      <c r="H2945" t="s">
        <v>8244</v>
      </c>
      <c r="I2945" s="9">
        <v>1428894380</v>
      </c>
      <c r="J2945" s="9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225"/>
        <v>0</v>
      </c>
      <c r="P2945" s="17" t="str">
        <f t="shared" si="226"/>
        <v>N/A</v>
      </c>
      <c r="Q2945" s="13" t="s">
        <v>8314</v>
      </c>
      <c r="R2945" t="s">
        <v>8354</v>
      </c>
      <c r="S2945" s="18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11" t="s">
        <v>2943</v>
      </c>
      <c r="C2946" s="3" t="s">
        <v>7053</v>
      </c>
      <c r="D2946" s="5">
        <v>10000</v>
      </c>
      <c r="E2946" s="7">
        <v>100</v>
      </c>
      <c r="F2946" t="s">
        <v>8219</v>
      </c>
      <c r="G2946" t="s">
        <v>8222</v>
      </c>
      <c r="H2946" t="s">
        <v>8244</v>
      </c>
      <c r="I2946" s="9">
        <v>1433714198</v>
      </c>
      <c r="J2946" s="9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si="225"/>
        <v>1</v>
      </c>
      <c r="P2946" s="17">
        <f t="shared" si="226"/>
        <v>100</v>
      </c>
      <c r="Q2946" s="13" t="s">
        <v>8314</v>
      </c>
      <c r="R2946" t="s">
        <v>8354</v>
      </c>
      <c r="S2946" s="18">
        <f t="shared" si="227"/>
        <v>42132.9143287037</v>
      </c>
      <c r="T2946" s="18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11" t="s">
        <v>2944</v>
      </c>
      <c r="C2947" s="3" t="s">
        <v>7054</v>
      </c>
      <c r="D2947" s="5">
        <v>50000</v>
      </c>
      <c r="E2947" s="7">
        <v>0</v>
      </c>
      <c r="F2947" t="s">
        <v>8219</v>
      </c>
      <c r="G2947" t="s">
        <v>8222</v>
      </c>
      <c r="H2947" t="s">
        <v>8244</v>
      </c>
      <c r="I2947" s="9">
        <v>1432437660</v>
      </c>
      <c r="J2947" s="9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ref="O2947:O3010" si="230">IFERROR(ROUND(E2947/D2947*100,2),0)</f>
        <v>0</v>
      </c>
      <c r="P2947" s="17" t="str">
        <f t="shared" ref="P2947:P3010" si="231">IFERROR(ROUND(E2947/L2947,2),"N/A")</f>
        <v>N/A</v>
      </c>
      <c r="Q2947" s="13" t="s">
        <v>8314</v>
      </c>
      <c r="R2947" t="s">
        <v>8354</v>
      </c>
      <c r="S2947" s="18">
        <f t="shared" ref="S2947:S3010" si="232">(((J2947/60)/60)/24)+DATE(1970,1,1)</f>
        <v>42118.139583333337</v>
      </c>
      <c r="T2947" s="18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11" t="s">
        <v>2945</v>
      </c>
      <c r="C2948" s="3" t="s">
        <v>7055</v>
      </c>
      <c r="D2948" s="5">
        <v>2000</v>
      </c>
      <c r="E2948" s="7">
        <v>2</v>
      </c>
      <c r="F2948" t="s">
        <v>8219</v>
      </c>
      <c r="G2948" t="s">
        <v>8223</v>
      </c>
      <c r="H2948" t="s">
        <v>8245</v>
      </c>
      <c r="I2948" s="9">
        <v>1471265092</v>
      </c>
      <c r="J2948" s="9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230"/>
        <v>0.1</v>
      </c>
      <c r="P2948" s="17">
        <f t="shared" si="231"/>
        <v>1</v>
      </c>
      <c r="Q2948" s="13" t="s">
        <v>8314</v>
      </c>
      <c r="R2948" t="s">
        <v>8354</v>
      </c>
      <c r="S2948" s="18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11" t="s">
        <v>2946</v>
      </c>
      <c r="C2949" s="3" t="s">
        <v>7056</v>
      </c>
      <c r="D2949" s="5">
        <v>25000</v>
      </c>
      <c r="E2949" s="7">
        <v>1072</v>
      </c>
      <c r="F2949" t="s">
        <v>8219</v>
      </c>
      <c r="G2949" t="s">
        <v>8222</v>
      </c>
      <c r="H2949" t="s">
        <v>8244</v>
      </c>
      <c r="I2949" s="9">
        <v>1480007460</v>
      </c>
      <c r="J2949" s="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230"/>
        <v>4.29</v>
      </c>
      <c r="P2949" s="17">
        <f t="shared" si="231"/>
        <v>82.46</v>
      </c>
      <c r="Q2949" s="13" t="s">
        <v>8314</v>
      </c>
      <c r="R2949" t="s">
        <v>8354</v>
      </c>
      <c r="S2949" s="18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11" t="s">
        <v>2947</v>
      </c>
      <c r="C2950" s="3" t="s">
        <v>7057</v>
      </c>
      <c r="D2950" s="5">
        <v>500000</v>
      </c>
      <c r="E2950" s="7">
        <v>24</v>
      </c>
      <c r="F2950" t="s">
        <v>8219</v>
      </c>
      <c r="G2950" t="s">
        <v>8222</v>
      </c>
      <c r="H2950" t="s">
        <v>8244</v>
      </c>
      <c r="I2950" s="9">
        <v>1433259293</v>
      </c>
      <c r="J2950" s="9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230"/>
        <v>0</v>
      </c>
      <c r="P2950" s="17">
        <f t="shared" si="231"/>
        <v>2.67</v>
      </c>
      <c r="Q2950" s="13" t="s">
        <v>8314</v>
      </c>
      <c r="R2950" t="s">
        <v>8354</v>
      </c>
      <c r="S2950" s="18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11" t="s">
        <v>2948</v>
      </c>
      <c r="C2951" s="3" t="s">
        <v>7058</v>
      </c>
      <c r="D2951" s="5">
        <v>1000</v>
      </c>
      <c r="E2951" s="7">
        <v>25</v>
      </c>
      <c r="F2951" t="s">
        <v>8219</v>
      </c>
      <c r="G2951" t="s">
        <v>8222</v>
      </c>
      <c r="H2951" t="s">
        <v>8244</v>
      </c>
      <c r="I2951" s="9">
        <v>1447965917</v>
      </c>
      <c r="J2951" s="9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230"/>
        <v>2.5</v>
      </c>
      <c r="P2951" s="17">
        <f t="shared" si="231"/>
        <v>12.5</v>
      </c>
      <c r="Q2951" s="13" t="s">
        <v>8314</v>
      </c>
      <c r="R2951" t="s">
        <v>8354</v>
      </c>
      <c r="S2951" s="18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11" t="s">
        <v>2949</v>
      </c>
      <c r="C2952" s="3" t="s">
        <v>7059</v>
      </c>
      <c r="D2952" s="5">
        <v>5000000</v>
      </c>
      <c r="E2952" s="7">
        <v>0</v>
      </c>
      <c r="F2952" t="s">
        <v>8219</v>
      </c>
      <c r="G2952" t="s">
        <v>8222</v>
      </c>
      <c r="H2952" t="s">
        <v>8244</v>
      </c>
      <c r="I2952" s="9">
        <v>1453538752</v>
      </c>
      <c r="J2952" s="9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230"/>
        <v>0</v>
      </c>
      <c r="P2952" s="17" t="str">
        <f t="shared" si="231"/>
        <v>N/A</v>
      </c>
      <c r="Q2952" s="13" t="s">
        <v>8314</v>
      </c>
      <c r="R2952" t="s">
        <v>8354</v>
      </c>
      <c r="S2952" s="18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11" t="s">
        <v>2950</v>
      </c>
      <c r="C2953" s="3" t="s">
        <v>7060</v>
      </c>
      <c r="D2953" s="5">
        <v>50000</v>
      </c>
      <c r="E2953" s="7">
        <v>1096</v>
      </c>
      <c r="F2953" t="s">
        <v>8218</v>
      </c>
      <c r="G2953" t="s">
        <v>8222</v>
      </c>
      <c r="H2953" t="s">
        <v>8244</v>
      </c>
      <c r="I2953" s="9">
        <v>1412536573</v>
      </c>
      <c r="J2953" s="9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230"/>
        <v>2.19</v>
      </c>
      <c r="P2953" s="17">
        <f t="shared" si="231"/>
        <v>18.899999999999999</v>
      </c>
      <c r="Q2953" s="13" t="s">
        <v>8314</v>
      </c>
      <c r="R2953" t="s">
        <v>8354</v>
      </c>
      <c r="S2953" s="18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11" t="s">
        <v>2951</v>
      </c>
      <c r="C2954" s="3" t="s">
        <v>7061</v>
      </c>
      <c r="D2954" s="5">
        <v>20000</v>
      </c>
      <c r="E2954" s="7">
        <v>1605</v>
      </c>
      <c r="F2954" t="s">
        <v>8218</v>
      </c>
      <c r="G2954" t="s">
        <v>8222</v>
      </c>
      <c r="H2954" t="s">
        <v>8244</v>
      </c>
      <c r="I2954" s="9">
        <v>1476676800</v>
      </c>
      <c r="J2954" s="9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230"/>
        <v>8.0299999999999994</v>
      </c>
      <c r="P2954" s="17">
        <f t="shared" si="231"/>
        <v>200.63</v>
      </c>
      <c r="Q2954" s="13" t="s">
        <v>8314</v>
      </c>
      <c r="R2954" t="s">
        <v>8354</v>
      </c>
      <c r="S2954" s="18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11" t="s">
        <v>2952</v>
      </c>
      <c r="C2955" s="3" t="s">
        <v>7062</v>
      </c>
      <c r="D2955" s="5">
        <v>400000</v>
      </c>
      <c r="E2955" s="7">
        <v>605</v>
      </c>
      <c r="F2955" t="s">
        <v>8218</v>
      </c>
      <c r="G2955" t="s">
        <v>8222</v>
      </c>
      <c r="H2955" t="s">
        <v>8244</v>
      </c>
      <c r="I2955" s="9">
        <v>1444330821</v>
      </c>
      <c r="J2955" s="9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230"/>
        <v>0.15</v>
      </c>
      <c r="P2955" s="17">
        <f t="shared" si="231"/>
        <v>201.67</v>
      </c>
      <c r="Q2955" s="13" t="s">
        <v>8314</v>
      </c>
      <c r="R2955" t="s">
        <v>8354</v>
      </c>
      <c r="S2955" s="18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11" t="s">
        <v>2953</v>
      </c>
      <c r="C2956" s="3" t="s">
        <v>7063</v>
      </c>
      <c r="D2956" s="5">
        <v>15000</v>
      </c>
      <c r="E2956" s="7">
        <v>0</v>
      </c>
      <c r="F2956" t="s">
        <v>8218</v>
      </c>
      <c r="G2956" t="s">
        <v>8222</v>
      </c>
      <c r="H2956" t="s">
        <v>8244</v>
      </c>
      <c r="I2956" s="9">
        <v>1489669203</v>
      </c>
      <c r="J2956" s="9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230"/>
        <v>0</v>
      </c>
      <c r="P2956" s="17" t="str">
        <f t="shared" si="231"/>
        <v>N/A</v>
      </c>
      <c r="Q2956" s="13" t="s">
        <v>8314</v>
      </c>
      <c r="R2956" t="s">
        <v>8354</v>
      </c>
      <c r="S2956" s="18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11" t="s">
        <v>2954</v>
      </c>
      <c r="C2957" s="3" t="s">
        <v>7064</v>
      </c>
      <c r="D2957" s="5">
        <v>1200</v>
      </c>
      <c r="E2957" s="7">
        <v>715</v>
      </c>
      <c r="F2957" t="s">
        <v>8218</v>
      </c>
      <c r="G2957" t="s">
        <v>8222</v>
      </c>
      <c r="H2957" t="s">
        <v>8244</v>
      </c>
      <c r="I2957" s="9">
        <v>1434476849</v>
      </c>
      <c r="J2957" s="9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230"/>
        <v>59.58</v>
      </c>
      <c r="P2957" s="17">
        <f t="shared" si="231"/>
        <v>65</v>
      </c>
      <c r="Q2957" s="13" t="s">
        <v>8314</v>
      </c>
      <c r="R2957" t="s">
        <v>8354</v>
      </c>
      <c r="S2957" s="18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11" t="s">
        <v>2955</v>
      </c>
      <c r="C2958" s="3" t="s">
        <v>7065</v>
      </c>
      <c r="D2958" s="5">
        <v>7900</v>
      </c>
      <c r="E2958" s="7">
        <v>1322</v>
      </c>
      <c r="F2958" t="s">
        <v>8218</v>
      </c>
      <c r="G2958" t="s">
        <v>8222</v>
      </c>
      <c r="H2958" t="s">
        <v>8244</v>
      </c>
      <c r="I2958" s="9">
        <v>1462402850</v>
      </c>
      <c r="J2958" s="9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230"/>
        <v>16.73</v>
      </c>
      <c r="P2958" s="17">
        <f t="shared" si="231"/>
        <v>66.099999999999994</v>
      </c>
      <c r="Q2958" s="13" t="s">
        <v>8314</v>
      </c>
      <c r="R2958" t="s">
        <v>8354</v>
      </c>
      <c r="S2958" s="18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11" t="s">
        <v>2956</v>
      </c>
      <c r="C2959" s="3" t="s">
        <v>7066</v>
      </c>
      <c r="D2959" s="5">
        <v>15000</v>
      </c>
      <c r="E2959" s="7">
        <v>280</v>
      </c>
      <c r="F2959" t="s">
        <v>8218</v>
      </c>
      <c r="G2959" t="s">
        <v>8222</v>
      </c>
      <c r="H2959" t="s">
        <v>8244</v>
      </c>
      <c r="I2959" s="9">
        <v>1427498172</v>
      </c>
      <c r="J2959" s="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230"/>
        <v>1.87</v>
      </c>
      <c r="P2959" s="17">
        <f t="shared" si="231"/>
        <v>93.33</v>
      </c>
      <c r="Q2959" s="13" t="s">
        <v>8314</v>
      </c>
      <c r="R2959" t="s">
        <v>8354</v>
      </c>
      <c r="S2959" s="18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11" t="s">
        <v>2957</v>
      </c>
      <c r="C2960" s="3" t="s">
        <v>7067</v>
      </c>
      <c r="D2960" s="5">
        <v>80000</v>
      </c>
      <c r="E2960" s="7">
        <v>0</v>
      </c>
      <c r="F2960" t="s">
        <v>8218</v>
      </c>
      <c r="G2960" t="s">
        <v>8222</v>
      </c>
      <c r="H2960" t="s">
        <v>8244</v>
      </c>
      <c r="I2960" s="9">
        <v>1462729317</v>
      </c>
      <c r="J2960" s="9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230"/>
        <v>0</v>
      </c>
      <c r="P2960" s="17" t="str">
        <f t="shared" si="231"/>
        <v>N/A</v>
      </c>
      <c r="Q2960" s="13" t="s">
        <v>8314</v>
      </c>
      <c r="R2960" t="s">
        <v>8354</v>
      </c>
      <c r="S2960" s="18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11" t="s">
        <v>2958</v>
      </c>
      <c r="C2961" s="3" t="s">
        <v>7068</v>
      </c>
      <c r="D2961" s="5">
        <v>10000</v>
      </c>
      <c r="E2961" s="7">
        <v>0</v>
      </c>
      <c r="F2961" t="s">
        <v>8218</v>
      </c>
      <c r="G2961" t="s">
        <v>8223</v>
      </c>
      <c r="H2961" t="s">
        <v>8245</v>
      </c>
      <c r="I2961" s="9">
        <v>1465258325</v>
      </c>
      <c r="J2961" s="9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230"/>
        <v>0</v>
      </c>
      <c r="P2961" s="17" t="str">
        <f t="shared" si="231"/>
        <v>N/A</v>
      </c>
      <c r="Q2961" s="13" t="s">
        <v>8314</v>
      </c>
      <c r="R2961" t="s">
        <v>8354</v>
      </c>
      <c r="S2961" s="18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11" t="s">
        <v>2959</v>
      </c>
      <c r="C2962" s="3" t="s">
        <v>7069</v>
      </c>
      <c r="D2962" s="5">
        <v>30000000</v>
      </c>
      <c r="E2962" s="7">
        <v>0</v>
      </c>
      <c r="F2962" t="s">
        <v>8218</v>
      </c>
      <c r="G2962" t="s">
        <v>8222</v>
      </c>
      <c r="H2962" t="s">
        <v>8244</v>
      </c>
      <c r="I2962" s="9">
        <v>1410459023</v>
      </c>
      <c r="J2962" s="9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230"/>
        <v>0</v>
      </c>
      <c r="P2962" s="17" t="str">
        <f t="shared" si="231"/>
        <v>N/A</v>
      </c>
      <c r="Q2962" s="13" t="s">
        <v>8314</v>
      </c>
      <c r="R2962" t="s">
        <v>8354</v>
      </c>
      <c r="S2962" s="18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11" t="s">
        <v>2960</v>
      </c>
      <c r="C2963" s="3" t="s">
        <v>7070</v>
      </c>
      <c r="D2963" s="5">
        <v>5000</v>
      </c>
      <c r="E2963" s="7">
        <v>5481</v>
      </c>
      <c r="F2963" t="s">
        <v>8217</v>
      </c>
      <c r="G2963" t="s">
        <v>8222</v>
      </c>
      <c r="H2963" t="s">
        <v>8244</v>
      </c>
      <c r="I2963" s="9">
        <v>1427342400</v>
      </c>
      <c r="J2963" s="9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230"/>
        <v>109.62</v>
      </c>
      <c r="P2963" s="17">
        <f t="shared" si="231"/>
        <v>50.75</v>
      </c>
      <c r="Q2963" s="13" t="s">
        <v>8314</v>
      </c>
      <c r="R2963" t="s">
        <v>8315</v>
      </c>
      <c r="S2963" s="18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11" t="s">
        <v>2961</v>
      </c>
      <c r="C2964" s="3" t="s">
        <v>7071</v>
      </c>
      <c r="D2964" s="5">
        <v>1000</v>
      </c>
      <c r="E2964" s="7">
        <v>1218</v>
      </c>
      <c r="F2964" t="s">
        <v>8217</v>
      </c>
      <c r="G2964" t="s">
        <v>8222</v>
      </c>
      <c r="H2964" t="s">
        <v>8244</v>
      </c>
      <c r="I2964" s="9">
        <v>1425193140</v>
      </c>
      <c r="J2964" s="9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230"/>
        <v>121.8</v>
      </c>
      <c r="P2964" s="17">
        <f t="shared" si="231"/>
        <v>60.9</v>
      </c>
      <c r="Q2964" s="13" t="s">
        <v>8314</v>
      </c>
      <c r="R2964" t="s">
        <v>8315</v>
      </c>
      <c r="S2964" s="18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11" t="s">
        <v>2962</v>
      </c>
      <c r="C2965" s="3" t="s">
        <v>7072</v>
      </c>
      <c r="D2965" s="5">
        <v>10000</v>
      </c>
      <c r="E2965" s="7">
        <v>10685</v>
      </c>
      <c r="F2965" t="s">
        <v>8217</v>
      </c>
      <c r="G2965" t="s">
        <v>8222</v>
      </c>
      <c r="H2965" t="s">
        <v>8244</v>
      </c>
      <c r="I2965" s="9">
        <v>1435835824</v>
      </c>
      <c r="J2965" s="9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230"/>
        <v>106.85</v>
      </c>
      <c r="P2965" s="17">
        <f t="shared" si="231"/>
        <v>109.03</v>
      </c>
      <c r="Q2965" s="13" t="s">
        <v>8314</v>
      </c>
      <c r="R2965" t="s">
        <v>8315</v>
      </c>
      <c r="S2965" s="18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11" t="s">
        <v>2963</v>
      </c>
      <c r="C2966" s="3" t="s">
        <v>7073</v>
      </c>
      <c r="D2966" s="5">
        <v>5000</v>
      </c>
      <c r="E2966" s="7">
        <v>5035.6899999999996</v>
      </c>
      <c r="F2966" t="s">
        <v>8217</v>
      </c>
      <c r="G2966" t="s">
        <v>8222</v>
      </c>
      <c r="H2966" t="s">
        <v>8244</v>
      </c>
      <c r="I2966" s="9">
        <v>1407360720</v>
      </c>
      <c r="J2966" s="9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230"/>
        <v>100.71</v>
      </c>
      <c r="P2966" s="17">
        <f t="shared" si="231"/>
        <v>25.69</v>
      </c>
      <c r="Q2966" s="13" t="s">
        <v>8314</v>
      </c>
      <c r="R2966" t="s">
        <v>8315</v>
      </c>
      <c r="S2966" s="18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11" t="s">
        <v>2964</v>
      </c>
      <c r="C2967" s="3" t="s">
        <v>7074</v>
      </c>
      <c r="D2967" s="5">
        <v>1500</v>
      </c>
      <c r="E2967" s="7">
        <v>1635</v>
      </c>
      <c r="F2967" t="s">
        <v>8217</v>
      </c>
      <c r="G2967" t="s">
        <v>8222</v>
      </c>
      <c r="H2967" t="s">
        <v>8244</v>
      </c>
      <c r="I2967" s="9">
        <v>1436290233</v>
      </c>
      <c r="J2967" s="9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230"/>
        <v>109</v>
      </c>
      <c r="P2967" s="17">
        <f t="shared" si="231"/>
        <v>41.92</v>
      </c>
      <c r="Q2967" s="13" t="s">
        <v>8314</v>
      </c>
      <c r="R2967" t="s">
        <v>8315</v>
      </c>
      <c r="S2967" s="18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11" t="s">
        <v>2965</v>
      </c>
      <c r="C2968" s="3" t="s">
        <v>7075</v>
      </c>
      <c r="D2968" s="5">
        <v>10000</v>
      </c>
      <c r="E2968" s="7">
        <v>11363</v>
      </c>
      <c r="F2968" t="s">
        <v>8217</v>
      </c>
      <c r="G2968" t="s">
        <v>8222</v>
      </c>
      <c r="H2968" t="s">
        <v>8244</v>
      </c>
      <c r="I2968" s="9">
        <v>1442425412</v>
      </c>
      <c r="J2968" s="9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230"/>
        <v>113.63</v>
      </c>
      <c r="P2968" s="17">
        <f t="shared" si="231"/>
        <v>88.77</v>
      </c>
      <c r="Q2968" s="13" t="s">
        <v>8314</v>
      </c>
      <c r="R2968" t="s">
        <v>8315</v>
      </c>
      <c r="S2968" s="18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11" t="s">
        <v>2966</v>
      </c>
      <c r="C2969" s="3" t="s">
        <v>7076</v>
      </c>
      <c r="D2969" s="5">
        <v>5000</v>
      </c>
      <c r="E2969" s="7">
        <v>5696</v>
      </c>
      <c r="F2969" t="s">
        <v>8217</v>
      </c>
      <c r="G2969" t="s">
        <v>8222</v>
      </c>
      <c r="H2969" t="s">
        <v>8244</v>
      </c>
      <c r="I2969" s="9">
        <v>1425872692</v>
      </c>
      <c r="J2969" s="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230"/>
        <v>113.92</v>
      </c>
      <c r="P2969" s="17">
        <f t="shared" si="231"/>
        <v>80.23</v>
      </c>
      <c r="Q2969" s="13" t="s">
        <v>8314</v>
      </c>
      <c r="R2969" t="s">
        <v>8315</v>
      </c>
      <c r="S2969" s="18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11" t="s">
        <v>2967</v>
      </c>
      <c r="C2970" s="3" t="s">
        <v>7077</v>
      </c>
      <c r="D2970" s="5">
        <v>3500</v>
      </c>
      <c r="E2970" s="7">
        <v>3710</v>
      </c>
      <c r="F2970" t="s">
        <v>8217</v>
      </c>
      <c r="G2970" t="s">
        <v>8222</v>
      </c>
      <c r="H2970" t="s">
        <v>8244</v>
      </c>
      <c r="I2970" s="9">
        <v>1471406340</v>
      </c>
      <c r="J2970" s="9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230"/>
        <v>106</v>
      </c>
      <c r="P2970" s="17">
        <f t="shared" si="231"/>
        <v>78.94</v>
      </c>
      <c r="Q2970" s="13" t="s">
        <v>8314</v>
      </c>
      <c r="R2970" t="s">
        <v>8315</v>
      </c>
      <c r="S2970" s="18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11" t="s">
        <v>2968</v>
      </c>
      <c r="C2971" s="3" t="s">
        <v>7078</v>
      </c>
      <c r="D2971" s="5">
        <v>1000</v>
      </c>
      <c r="E2971" s="7">
        <v>1625</v>
      </c>
      <c r="F2971" t="s">
        <v>8217</v>
      </c>
      <c r="G2971" t="s">
        <v>8227</v>
      </c>
      <c r="H2971" t="s">
        <v>8249</v>
      </c>
      <c r="I2971" s="9">
        <v>1430693460</v>
      </c>
      <c r="J2971" s="9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230"/>
        <v>162.5</v>
      </c>
      <c r="P2971" s="17">
        <f t="shared" si="231"/>
        <v>95.59</v>
      </c>
      <c r="Q2971" s="13" t="s">
        <v>8314</v>
      </c>
      <c r="R2971" t="s">
        <v>8315</v>
      </c>
      <c r="S2971" s="18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11" t="s">
        <v>2969</v>
      </c>
      <c r="C2972" s="3" t="s">
        <v>7079</v>
      </c>
      <c r="D2972" s="5">
        <v>6000</v>
      </c>
      <c r="E2972" s="7">
        <v>6360</v>
      </c>
      <c r="F2972" t="s">
        <v>8217</v>
      </c>
      <c r="G2972" t="s">
        <v>8222</v>
      </c>
      <c r="H2972" t="s">
        <v>8244</v>
      </c>
      <c r="I2972" s="9">
        <v>1405699451</v>
      </c>
      <c r="J2972" s="9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230"/>
        <v>106</v>
      </c>
      <c r="P2972" s="17">
        <f t="shared" si="231"/>
        <v>69.89</v>
      </c>
      <c r="Q2972" s="13" t="s">
        <v>8314</v>
      </c>
      <c r="R2972" t="s">
        <v>8315</v>
      </c>
      <c r="S2972" s="18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11" t="s">
        <v>2970</v>
      </c>
      <c r="C2973" s="3" t="s">
        <v>7080</v>
      </c>
      <c r="D2973" s="5">
        <v>3200</v>
      </c>
      <c r="E2973" s="7">
        <v>3205</v>
      </c>
      <c r="F2973" t="s">
        <v>8217</v>
      </c>
      <c r="G2973" t="s">
        <v>8222</v>
      </c>
      <c r="H2973" t="s">
        <v>8244</v>
      </c>
      <c r="I2973" s="9">
        <v>1409500078</v>
      </c>
      <c r="J2973" s="9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230"/>
        <v>100.16</v>
      </c>
      <c r="P2973" s="17">
        <f t="shared" si="231"/>
        <v>74.53</v>
      </c>
      <c r="Q2973" s="13" t="s">
        <v>8314</v>
      </c>
      <c r="R2973" t="s">
        <v>8315</v>
      </c>
      <c r="S2973" s="18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11" t="s">
        <v>2971</v>
      </c>
      <c r="C2974" s="3" t="s">
        <v>7081</v>
      </c>
      <c r="D2974" s="5">
        <v>2000</v>
      </c>
      <c r="E2974" s="7">
        <v>2107</v>
      </c>
      <c r="F2974" t="s">
        <v>8217</v>
      </c>
      <c r="G2974" t="s">
        <v>8222</v>
      </c>
      <c r="H2974" t="s">
        <v>8244</v>
      </c>
      <c r="I2974" s="9">
        <v>1480899600</v>
      </c>
      <c r="J2974" s="9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230"/>
        <v>105.35</v>
      </c>
      <c r="P2974" s="17">
        <f t="shared" si="231"/>
        <v>123.94</v>
      </c>
      <c r="Q2974" s="13" t="s">
        <v>8314</v>
      </c>
      <c r="R2974" t="s">
        <v>8315</v>
      </c>
      <c r="S2974" s="18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11" t="s">
        <v>2972</v>
      </c>
      <c r="C2975" s="3" t="s">
        <v>7082</v>
      </c>
      <c r="D2975" s="5">
        <v>5000</v>
      </c>
      <c r="E2975" s="7">
        <v>8740</v>
      </c>
      <c r="F2975" t="s">
        <v>8217</v>
      </c>
      <c r="G2975" t="s">
        <v>8222</v>
      </c>
      <c r="H2975" t="s">
        <v>8244</v>
      </c>
      <c r="I2975" s="9">
        <v>1451620800</v>
      </c>
      <c r="J2975" s="9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230"/>
        <v>174.8</v>
      </c>
      <c r="P2975" s="17">
        <f t="shared" si="231"/>
        <v>264.85000000000002</v>
      </c>
      <c r="Q2975" s="13" t="s">
        <v>8314</v>
      </c>
      <c r="R2975" t="s">
        <v>8315</v>
      </c>
      <c r="S2975" s="18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11" t="s">
        <v>2973</v>
      </c>
      <c r="C2976" s="3" t="s">
        <v>7083</v>
      </c>
      <c r="D2976" s="5">
        <v>5000</v>
      </c>
      <c r="E2976" s="7">
        <v>5100</v>
      </c>
      <c r="F2976" t="s">
        <v>8217</v>
      </c>
      <c r="G2976" t="s">
        <v>8222</v>
      </c>
      <c r="H2976" t="s">
        <v>8244</v>
      </c>
      <c r="I2976" s="9">
        <v>1411695300</v>
      </c>
      <c r="J2976" s="9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230"/>
        <v>102</v>
      </c>
      <c r="P2976" s="17">
        <f t="shared" si="231"/>
        <v>58.62</v>
      </c>
      <c r="Q2976" s="13" t="s">
        <v>8314</v>
      </c>
      <c r="R2976" t="s">
        <v>8315</v>
      </c>
      <c r="S2976" s="18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11" t="s">
        <v>2974</v>
      </c>
      <c r="C2977" s="3" t="s">
        <v>7084</v>
      </c>
      <c r="D2977" s="5">
        <v>8000</v>
      </c>
      <c r="E2977" s="7">
        <v>8010</v>
      </c>
      <c r="F2977" t="s">
        <v>8217</v>
      </c>
      <c r="G2977" t="s">
        <v>8222</v>
      </c>
      <c r="H2977" t="s">
        <v>8244</v>
      </c>
      <c r="I2977" s="9">
        <v>1417057200</v>
      </c>
      <c r="J2977" s="9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230"/>
        <v>100.13</v>
      </c>
      <c r="P2977" s="17">
        <f t="shared" si="231"/>
        <v>70.88</v>
      </c>
      <c r="Q2977" s="13" t="s">
        <v>8314</v>
      </c>
      <c r="R2977" t="s">
        <v>8315</v>
      </c>
      <c r="S2977" s="18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11" t="s">
        <v>2975</v>
      </c>
      <c r="C2978" s="3" t="s">
        <v>7085</v>
      </c>
      <c r="D2978" s="5">
        <v>70</v>
      </c>
      <c r="E2978" s="7">
        <v>120</v>
      </c>
      <c r="F2978" t="s">
        <v>8217</v>
      </c>
      <c r="G2978" t="s">
        <v>8223</v>
      </c>
      <c r="H2978" t="s">
        <v>8245</v>
      </c>
      <c r="I2978" s="9">
        <v>1457870400</v>
      </c>
      <c r="J2978" s="9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230"/>
        <v>171.43</v>
      </c>
      <c r="P2978" s="17">
        <f t="shared" si="231"/>
        <v>8.57</v>
      </c>
      <c r="Q2978" s="13" t="s">
        <v>8314</v>
      </c>
      <c r="R2978" t="s">
        <v>8315</v>
      </c>
      <c r="S2978" s="18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11" t="s">
        <v>2976</v>
      </c>
      <c r="C2979" s="3" t="s">
        <v>7086</v>
      </c>
      <c r="D2979" s="5">
        <v>3000</v>
      </c>
      <c r="E2979" s="7">
        <v>3407</v>
      </c>
      <c r="F2979" t="s">
        <v>8217</v>
      </c>
      <c r="G2979" t="s">
        <v>8222</v>
      </c>
      <c r="H2979" t="s">
        <v>8244</v>
      </c>
      <c r="I2979" s="9">
        <v>1427076840</v>
      </c>
      <c r="J2979" s="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230"/>
        <v>113.57</v>
      </c>
      <c r="P2979" s="17">
        <f t="shared" si="231"/>
        <v>113.57</v>
      </c>
      <c r="Q2979" s="13" t="s">
        <v>8314</v>
      </c>
      <c r="R2979" t="s">
        <v>8315</v>
      </c>
      <c r="S2979" s="18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11" t="s">
        <v>2977</v>
      </c>
      <c r="C2980" s="3" t="s">
        <v>7087</v>
      </c>
      <c r="D2980" s="5">
        <v>750</v>
      </c>
      <c r="E2980" s="7">
        <v>971</v>
      </c>
      <c r="F2980" t="s">
        <v>8217</v>
      </c>
      <c r="G2980" t="s">
        <v>8222</v>
      </c>
      <c r="H2980" t="s">
        <v>8244</v>
      </c>
      <c r="I2980" s="9">
        <v>1413784740</v>
      </c>
      <c r="J2980" s="9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230"/>
        <v>129.47</v>
      </c>
      <c r="P2980" s="17">
        <f t="shared" si="231"/>
        <v>60.69</v>
      </c>
      <c r="Q2980" s="13" t="s">
        <v>8314</v>
      </c>
      <c r="R2980" t="s">
        <v>8315</v>
      </c>
      <c r="S2980" s="18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11" t="s">
        <v>2978</v>
      </c>
      <c r="C2981" s="3" t="s">
        <v>7088</v>
      </c>
      <c r="D2981" s="5">
        <v>5000</v>
      </c>
      <c r="E2981" s="7">
        <v>5070</v>
      </c>
      <c r="F2981" t="s">
        <v>8217</v>
      </c>
      <c r="G2981" t="s">
        <v>8222</v>
      </c>
      <c r="H2981" t="s">
        <v>8244</v>
      </c>
      <c r="I2981" s="9">
        <v>1420524000</v>
      </c>
      <c r="J2981" s="9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230"/>
        <v>101.4</v>
      </c>
      <c r="P2981" s="17">
        <f t="shared" si="231"/>
        <v>110.22</v>
      </c>
      <c r="Q2981" s="13" t="s">
        <v>8314</v>
      </c>
      <c r="R2981" t="s">
        <v>8315</v>
      </c>
      <c r="S2981" s="18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11" t="s">
        <v>2979</v>
      </c>
      <c r="C2982" s="3" t="s">
        <v>7089</v>
      </c>
      <c r="D2982" s="5">
        <v>3000</v>
      </c>
      <c r="E2982" s="7">
        <v>3275</v>
      </c>
      <c r="F2982" t="s">
        <v>8217</v>
      </c>
      <c r="G2982" t="s">
        <v>8222</v>
      </c>
      <c r="H2982" t="s">
        <v>8244</v>
      </c>
      <c r="I2982" s="9">
        <v>1440381600</v>
      </c>
      <c r="J2982" s="9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230"/>
        <v>109.17</v>
      </c>
      <c r="P2982" s="17">
        <f t="shared" si="231"/>
        <v>136.46</v>
      </c>
      <c r="Q2982" s="13" t="s">
        <v>8314</v>
      </c>
      <c r="R2982" t="s">
        <v>8315</v>
      </c>
      <c r="S2982" s="18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11" t="s">
        <v>2980</v>
      </c>
      <c r="C2983" s="3" t="s">
        <v>7090</v>
      </c>
      <c r="D2983" s="5">
        <v>4000</v>
      </c>
      <c r="E2983" s="7">
        <v>5157</v>
      </c>
      <c r="F2983" t="s">
        <v>8217</v>
      </c>
      <c r="G2983" t="s">
        <v>8239</v>
      </c>
      <c r="H2983" t="s">
        <v>8247</v>
      </c>
      <c r="I2983" s="9">
        <v>1443014756</v>
      </c>
      <c r="J2983" s="9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230"/>
        <v>128.93</v>
      </c>
      <c r="P2983" s="17">
        <f t="shared" si="231"/>
        <v>53.16</v>
      </c>
      <c r="Q2983" s="13" t="s">
        <v>8314</v>
      </c>
      <c r="R2983" t="s">
        <v>8354</v>
      </c>
      <c r="S2983" s="18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11" t="s">
        <v>2981</v>
      </c>
      <c r="C2984" s="3" t="s">
        <v>7091</v>
      </c>
      <c r="D2984" s="5">
        <v>5000</v>
      </c>
      <c r="E2984" s="7">
        <v>5103</v>
      </c>
      <c r="F2984" t="s">
        <v>8217</v>
      </c>
      <c r="G2984" t="s">
        <v>8223</v>
      </c>
      <c r="H2984" t="s">
        <v>8245</v>
      </c>
      <c r="I2984" s="9">
        <v>1455208143</v>
      </c>
      <c r="J2984" s="9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230"/>
        <v>102.06</v>
      </c>
      <c r="P2984" s="17">
        <f t="shared" si="231"/>
        <v>86.49</v>
      </c>
      <c r="Q2984" s="13" t="s">
        <v>8314</v>
      </c>
      <c r="R2984" t="s">
        <v>8354</v>
      </c>
      <c r="S2984" s="18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11" t="s">
        <v>2982</v>
      </c>
      <c r="C2985" s="3" t="s">
        <v>7092</v>
      </c>
      <c r="D2985" s="5">
        <v>116000</v>
      </c>
      <c r="E2985" s="7">
        <v>169985.91</v>
      </c>
      <c r="F2985" t="s">
        <v>8217</v>
      </c>
      <c r="G2985" t="s">
        <v>8222</v>
      </c>
      <c r="H2985" t="s">
        <v>8244</v>
      </c>
      <c r="I2985" s="9">
        <v>1415722236</v>
      </c>
      <c r="J2985" s="9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230"/>
        <v>146.54</v>
      </c>
      <c r="P2985" s="17">
        <f t="shared" si="231"/>
        <v>155.24</v>
      </c>
      <c r="Q2985" s="13" t="s">
        <v>8314</v>
      </c>
      <c r="R2985" t="s">
        <v>8354</v>
      </c>
      <c r="S2985" s="18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11" t="s">
        <v>2983</v>
      </c>
      <c r="C2986" s="3" t="s">
        <v>7093</v>
      </c>
      <c r="D2986" s="5">
        <v>25000</v>
      </c>
      <c r="E2986" s="7">
        <v>25088</v>
      </c>
      <c r="F2986" t="s">
        <v>8217</v>
      </c>
      <c r="G2986" t="s">
        <v>8222</v>
      </c>
      <c r="H2986" t="s">
        <v>8244</v>
      </c>
      <c r="I2986" s="9">
        <v>1472020881</v>
      </c>
      <c r="J2986" s="9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230"/>
        <v>100.35</v>
      </c>
      <c r="P2986" s="17">
        <f t="shared" si="231"/>
        <v>115.08</v>
      </c>
      <c r="Q2986" s="13" t="s">
        <v>8314</v>
      </c>
      <c r="R2986" t="s">
        <v>8354</v>
      </c>
      <c r="S2986" s="18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11" t="s">
        <v>2984</v>
      </c>
      <c r="C2987" s="3" t="s">
        <v>7094</v>
      </c>
      <c r="D2987" s="5">
        <v>10000</v>
      </c>
      <c r="E2987" s="7">
        <v>12165</v>
      </c>
      <c r="F2987" t="s">
        <v>8217</v>
      </c>
      <c r="G2987" t="s">
        <v>8226</v>
      </c>
      <c r="H2987" t="s">
        <v>8248</v>
      </c>
      <c r="I2987" s="9">
        <v>1477886400</v>
      </c>
      <c r="J2987" s="9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230"/>
        <v>121.65</v>
      </c>
      <c r="P2987" s="17">
        <f t="shared" si="231"/>
        <v>109.59</v>
      </c>
      <c r="Q2987" s="13" t="s">
        <v>8314</v>
      </c>
      <c r="R2987" t="s">
        <v>8354</v>
      </c>
      <c r="S2987" s="18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11" t="s">
        <v>2985</v>
      </c>
      <c r="C2988" s="3" t="s">
        <v>7095</v>
      </c>
      <c r="D2988" s="5">
        <v>2400</v>
      </c>
      <c r="E2988" s="7">
        <v>2532</v>
      </c>
      <c r="F2988" t="s">
        <v>8217</v>
      </c>
      <c r="G2988" t="s">
        <v>8223</v>
      </c>
      <c r="H2988" t="s">
        <v>8245</v>
      </c>
      <c r="I2988" s="9">
        <v>1462100406</v>
      </c>
      <c r="J2988" s="9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230"/>
        <v>105.5</v>
      </c>
      <c r="P2988" s="17">
        <f t="shared" si="231"/>
        <v>45.21</v>
      </c>
      <c r="Q2988" s="13" t="s">
        <v>8314</v>
      </c>
      <c r="R2988" t="s">
        <v>8354</v>
      </c>
      <c r="S2988" s="18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11" t="s">
        <v>2986</v>
      </c>
      <c r="C2989" s="3" t="s">
        <v>7096</v>
      </c>
      <c r="D2989" s="5">
        <v>25000</v>
      </c>
      <c r="E2989" s="7">
        <v>27600.2</v>
      </c>
      <c r="F2989" t="s">
        <v>8217</v>
      </c>
      <c r="G2989" t="s">
        <v>8222</v>
      </c>
      <c r="H2989" t="s">
        <v>8244</v>
      </c>
      <c r="I2989" s="9">
        <v>1476316800</v>
      </c>
      <c r="J2989" s="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230"/>
        <v>110.4</v>
      </c>
      <c r="P2989" s="17">
        <f t="shared" si="231"/>
        <v>104.15</v>
      </c>
      <c r="Q2989" s="13" t="s">
        <v>8314</v>
      </c>
      <c r="R2989" t="s">
        <v>8354</v>
      </c>
      <c r="S2989" s="18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11" t="s">
        <v>2987</v>
      </c>
      <c r="C2990" s="3" t="s">
        <v>7097</v>
      </c>
      <c r="D2990" s="5">
        <v>1000</v>
      </c>
      <c r="E2990" s="7">
        <v>1000</v>
      </c>
      <c r="F2990" t="s">
        <v>8217</v>
      </c>
      <c r="G2990" t="s">
        <v>8223</v>
      </c>
      <c r="H2990" t="s">
        <v>8245</v>
      </c>
      <c r="I2990" s="9">
        <v>1466412081</v>
      </c>
      <c r="J2990" s="9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230"/>
        <v>100</v>
      </c>
      <c r="P2990" s="17">
        <f t="shared" si="231"/>
        <v>35.71</v>
      </c>
      <c r="Q2990" s="13" t="s">
        <v>8314</v>
      </c>
      <c r="R2990" t="s">
        <v>8354</v>
      </c>
      <c r="S2990" s="18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11" t="s">
        <v>2988</v>
      </c>
      <c r="C2991" s="3" t="s">
        <v>7098</v>
      </c>
      <c r="D2991" s="5">
        <v>20000</v>
      </c>
      <c r="E2991" s="7">
        <v>35307</v>
      </c>
      <c r="F2991" t="s">
        <v>8217</v>
      </c>
      <c r="G2991" t="s">
        <v>8222</v>
      </c>
      <c r="H2991" t="s">
        <v>8244</v>
      </c>
      <c r="I2991" s="9">
        <v>1450673940</v>
      </c>
      <c r="J2991" s="9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230"/>
        <v>176.54</v>
      </c>
      <c r="P2991" s="17">
        <f t="shared" si="231"/>
        <v>97</v>
      </c>
      <c r="Q2991" s="13" t="s">
        <v>8314</v>
      </c>
      <c r="R2991" t="s">
        <v>8354</v>
      </c>
      <c r="S2991" s="18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11" t="s">
        <v>2989</v>
      </c>
      <c r="C2992" s="3" t="s">
        <v>7099</v>
      </c>
      <c r="D2992" s="5">
        <v>10000</v>
      </c>
      <c r="E2992" s="7">
        <v>10000</v>
      </c>
      <c r="F2992" t="s">
        <v>8217</v>
      </c>
      <c r="G2992" t="s">
        <v>8222</v>
      </c>
      <c r="H2992" t="s">
        <v>8244</v>
      </c>
      <c r="I2992" s="9">
        <v>1452174420</v>
      </c>
      <c r="J2992" s="9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230"/>
        <v>100</v>
      </c>
      <c r="P2992" s="17">
        <f t="shared" si="231"/>
        <v>370.37</v>
      </c>
      <c r="Q2992" s="13" t="s">
        <v>8314</v>
      </c>
      <c r="R2992" t="s">
        <v>8354</v>
      </c>
      <c r="S2992" s="18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11" t="s">
        <v>2990</v>
      </c>
      <c r="C2993" s="3" t="s">
        <v>7100</v>
      </c>
      <c r="D2993" s="5">
        <v>8500</v>
      </c>
      <c r="E2993" s="7">
        <v>8780</v>
      </c>
      <c r="F2993" t="s">
        <v>8217</v>
      </c>
      <c r="G2993" t="s">
        <v>8222</v>
      </c>
      <c r="H2993" t="s">
        <v>8244</v>
      </c>
      <c r="I2993" s="9">
        <v>1485547530</v>
      </c>
      <c r="J2993" s="9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230"/>
        <v>103.29</v>
      </c>
      <c r="P2993" s="17">
        <f t="shared" si="231"/>
        <v>94.41</v>
      </c>
      <c r="Q2993" s="13" t="s">
        <v>8314</v>
      </c>
      <c r="R2993" t="s">
        <v>8354</v>
      </c>
      <c r="S2993" s="18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11" t="s">
        <v>2991</v>
      </c>
      <c r="C2994" s="3" t="s">
        <v>7101</v>
      </c>
      <c r="D2994" s="5">
        <v>3000</v>
      </c>
      <c r="E2994" s="7">
        <v>3135</v>
      </c>
      <c r="F2994" t="s">
        <v>8217</v>
      </c>
      <c r="G2994" t="s">
        <v>8222</v>
      </c>
      <c r="H2994" t="s">
        <v>8244</v>
      </c>
      <c r="I2994" s="9">
        <v>1476037510</v>
      </c>
      <c r="J2994" s="9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230"/>
        <v>104.5</v>
      </c>
      <c r="P2994" s="17">
        <f t="shared" si="231"/>
        <v>48.98</v>
      </c>
      <c r="Q2994" s="13" t="s">
        <v>8314</v>
      </c>
      <c r="R2994" t="s">
        <v>8354</v>
      </c>
      <c r="S2994" s="18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11" t="s">
        <v>2992</v>
      </c>
      <c r="C2995" s="3" t="s">
        <v>7102</v>
      </c>
      <c r="D2995" s="5">
        <v>1000</v>
      </c>
      <c r="E2995" s="7">
        <v>1003</v>
      </c>
      <c r="F2995" t="s">
        <v>8217</v>
      </c>
      <c r="G2995" t="s">
        <v>8222</v>
      </c>
      <c r="H2995" t="s">
        <v>8244</v>
      </c>
      <c r="I2995" s="9">
        <v>1455998867</v>
      </c>
      <c r="J2995" s="9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230"/>
        <v>100.3</v>
      </c>
      <c r="P2995" s="17">
        <f t="shared" si="231"/>
        <v>45.59</v>
      </c>
      <c r="Q2995" s="13" t="s">
        <v>8314</v>
      </c>
      <c r="R2995" t="s">
        <v>8354</v>
      </c>
      <c r="S2995" s="18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11" t="s">
        <v>2993</v>
      </c>
      <c r="C2996" s="3" t="s">
        <v>7103</v>
      </c>
      <c r="D2996" s="5">
        <v>300</v>
      </c>
      <c r="E2996" s="7">
        <v>1373.24</v>
      </c>
      <c r="F2996" t="s">
        <v>8217</v>
      </c>
      <c r="G2996" t="s">
        <v>8223</v>
      </c>
      <c r="H2996" t="s">
        <v>8245</v>
      </c>
      <c r="I2996" s="9">
        <v>1412335772</v>
      </c>
      <c r="J2996" s="9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230"/>
        <v>457.75</v>
      </c>
      <c r="P2996" s="17">
        <f t="shared" si="231"/>
        <v>23.28</v>
      </c>
      <c r="Q2996" s="13" t="s">
        <v>8314</v>
      </c>
      <c r="R2996" t="s">
        <v>8354</v>
      </c>
      <c r="S2996" s="18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11" t="s">
        <v>2994</v>
      </c>
      <c r="C2997" s="3" t="s">
        <v>7104</v>
      </c>
      <c r="D2997" s="5">
        <v>15000</v>
      </c>
      <c r="E2997" s="7">
        <v>15744</v>
      </c>
      <c r="F2997" t="s">
        <v>8217</v>
      </c>
      <c r="G2997" t="s">
        <v>8222</v>
      </c>
      <c r="H2997" t="s">
        <v>8244</v>
      </c>
      <c r="I2997" s="9">
        <v>1484841471</v>
      </c>
      <c r="J2997" s="9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230"/>
        <v>104.96</v>
      </c>
      <c r="P2997" s="17">
        <f t="shared" si="231"/>
        <v>63.23</v>
      </c>
      <c r="Q2997" s="13" t="s">
        <v>8314</v>
      </c>
      <c r="R2997" t="s">
        <v>8354</v>
      </c>
      <c r="S2997" s="18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11" t="s">
        <v>2995</v>
      </c>
      <c r="C2998" s="3" t="s">
        <v>7105</v>
      </c>
      <c r="D2998" s="5">
        <v>35000</v>
      </c>
      <c r="E2998" s="7">
        <v>60180</v>
      </c>
      <c r="F2998" t="s">
        <v>8217</v>
      </c>
      <c r="G2998" t="s">
        <v>8222</v>
      </c>
      <c r="H2998" t="s">
        <v>8244</v>
      </c>
      <c r="I2998" s="9">
        <v>1432677240</v>
      </c>
      <c r="J2998" s="9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230"/>
        <v>171.94</v>
      </c>
      <c r="P2998" s="17">
        <f t="shared" si="231"/>
        <v>153.52000000000001</v>
      </c>
      <c r="Q2998" s="13" t="s">
        <v>8314</v>
      </c>
      <c r="R2998" t="s">
        <v>8354</v>
      </c>
      <c r="S2998" s="18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11" t="s">
        <v>2996</v>
      </c>
      <c r="C2999" s="3" t="s">
        <v>7106</v>
      </c>
      <c r="D2999" s="5">
        <v>10000</v>
      </c>
      <c r="E2999" s="7">
        <v>10373</v>
      </c>
      <c r="F2999" t="s">
        <v>8217</v>
      </c>
      <c r="G2999" t="s">
        <v>8222</v>
      </c>
      <c r="H2999" t="s">
        <v>8244</v>
      </c>
      <c r="I2999" s="9">
        <v>1488171540</v>
      </c>
      <c r="J2999" s="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230"/>
        <v>103.73</v>
      </c>
      <c r="P2999" s="17">
        <f t="shared" si="231"/>
        <v>90.2</v>
      </c>
      <c r="Q2999" s="13" t="s">
        <v>8314</v>
      </c>
      <c r="R2999" t="s">
        <v>8354</v>
      </c>
      <c r="S2999" s="18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11" t="s">
        <v>2997</v>
      </c>
      <c r="C3000" s="3" t="s">
        <v>7107</v>
      </c>
      <c r="D3000" s="5">
        <v>50000</v>
      </c>
      <c r="E3000" s="7">
        <v>51514.5</v>
      </c>
      <c r="F3000" t="s">
        <v>8217</v>
      </c>
      <c r="G3000" t="s">
        <v>8222</v>
      </c>
      <c r="H3000" t="s">
        <v>8244</v>
      </c>
      <c r="I3000" s="9">
        <v>1402892700</v>
      </c>
      <c r="J3000" s="9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230"/>
        <v>103.03</v>
      </c>
      <c r="P3000" s="17">
        <f t="shared" si="231"/>
        <v>118.97</v>
      </c>
      <c r="Q3000" s="13" t="s">
        <v>8314</v>
      </c>
      <c r="R3000" t="s">
        <v>8354</v>
      </c>
      <c r="S3000" s="18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11" t="s">
        <v>2998</v>
      </c>
      <c r="C3001" s="3" t="s">
        <v>7108</v>
      </c>
      <c r="D3001" s="5">
        <v>1350</v>
      </c>
      <c r="E3001" s="7">
        <v>1605</v>
      </c>
      <c r="F3001" t="s">
        <v>8217</v>
      </c>
      <c r="G3001" t="s">
        <v>8222</v>
      </c>
      <c r="H3001" t="s">
        <v>8244</v>
      </c>
      <c r="I3001" s="9">
        <v>1488333600</v>
      </c>
      <c r="J3001" s="9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230"/>
        <v>118.89</v>
      </c>
      <c r="P3001" s="17">
        <f t="shared" si="231"/>
        <v>80.25</v>
      </c>
      <c r="Q3001" s="13" t="s">
        <v>8314</v>
      </c>
      <c r="R3001" t="s">
        <v>8354</v>
      </c>
      <c r="S3001" s="18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11" t="s">
        <v>2999</v>
      </c>
      <c r="C3002" s="3" t="s">
        <v>7109</v>
      </c>
      <c r="D3002" s="5">
        <v>500</v>
      </c>
      <c r="E3002" s="7">
        <v>500</v>
      </c>
      <c r="F3002" t="s">
        <v>8217</v>
      </c>
      <c r="G3002" t="s">
        <v>8222</v>
      </c>
      <c r="H3002" t="s">
        <v>8244</v>
      </c>
      <c r="I3002" s="9">
        <v>1485885600</v>
      </c>
      <c r="J3002" s="9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230"/>
        <v>100</v>
      </c>
      <c r="P3002" s="17">
        <f t="shared" si="231"/>
        <v>62.5</v>
      </c>
      <c r="Q3002" s="13" t="s">
        <v>8314</v>
      </c>
      <c r="R3002" t="s">
        <v>8354</v>
      </c>
      <c r="S3002" s="18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11" t="s">
        <v>3000</v>
      </c>
      <c r="C3003" s="3" t="s">
        <v>7110</v>
      </c>
      <c r="D3003" s="5">
        <v>7214</v>
      </c>
      <c r="E3003" s="7">
        <v>22991.01</v>
      </c>
      <c r="F3003" t="s">
        <v>8217</v>
      </c>
      <c r="G3003" t="s">
        <v>8222</v>
      </c>
      <c r="H3003" t="s">
        <v>8244</v>
      </c>
      <c r="I3003" s="9">
        <v>1468445382</v>
      </c>
      <c r="J3003" s="9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230"/>
        <v>318.7</v>
      </c>
      <c r="P3003" s="17">
        <f t="shared" si="231"/>
        <v>131.38</v>
      </c>
      <c r="Q3003" s="13" t="s">
        <v>8314</v>
      </c>
      <c r="R3003" t="s">
        <v>8354</v>
      </c>
      <c r="S3003" s="18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11" t="s">
        <v>3001</v>
      </c>
      <c r="C3004" s="3" t="s">
        <v>7111</v>
      </c>
      <c r="D3004" s="5">
        <v>7000</v>
      </c>
      <c r="E3004" s="7">
        <v>7595.43</v>
      </c>
      <c r="F3004" t="s">
        <v>8217</v>
      </c>
      <c r="G3004" t="s">
        <v>8222</v>
      </c>
      <c r="H3004" t="s">
        <v>8244</v>
      </c>
      <c r="I3004" s="9">
        <v>1356552252</v>
      </c>
      <c r="J3004" s="9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230"/>
        <v>108.51</v>
      </c>
      <c r="P3004" s="17">
        <f t="shared" si="231"/>
        <v>73.03</v>
      </c>
      <c r="Q3004" s="13" t="s">
        <v>8314</v>
      </c>
      <c r="R3004" t="s">
        <v>8354</v>
      </c>
      <c r="S3004" s="18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11" t="s">
        <v>3002</v>
      </c>
      <c r="C3005" s="3" t="s">
        <v>7112</v>
      </c>
      <c r="D3005" s="5">
        <v>3000</v>
      </c>
      <c r="E3005" s="7">
        <v>3035</v>
      </c>
      <c r="F3005" t="s">
        <v>8217</v>
      </c>
      <c r="G3005" t="s">
        <v>8222</v>
      </c>
      <c r="H3005" t="s">
        <v>8244</v>
      </c>
      <c r="I3005" s="9">
        <v>1456811940</v>
      </c>
      <c r="J3005" s="9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230"/>
        <v>101.17</v>
      </c>
      <c r="P3005" s="17">
        <f t="shared" si="231"/>
        <v>178.53</v>
      </c>
      <c r="Q3005" s="13" t="s">
        <v>8314</v>
      </c>
      <c r="R3005" t="s">
        <v>8354</v>
      </c>
      <c r="S3005" s="18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11" t="s">
        <v>3003</v>
      </c>
      <c r="C3006" s="3" t="s">
        <v>7113</v>
      </c>
      <c r="D3006" s="5">
        <v>40000</v>
      </c>
      <c r="E3006" s="7">
        <v>45126</v>
      </c>
      <c r="F3006" t="s">
        <v>8217</v>
      </c>
      <c r="G3006" t="s">
        <v>8222</v>
      </c>
      <c r="H3006" t="s">
        <v>8244</v>
      </c>
      <c r="I3006" s="9">
        <v>1416089324</v>
      </c>
      <c r="J3006" s="9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230"/>
        <v>112.82</v>
      </c>
      <c r="P3006" s="17">
        <f t="shared" si="231"/>
        <v>162.91</v>
      </c>
      <c r="Q3006" s="13" t="s">
        <v>8314</v>
      </c>
      <c r="R3006" t="s">
        <v>8354</v>
      </c>
      <c r="S3006" s="18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11" t="s">
        <v>3004</v>
      </c>
      <c r="C3007" s="3" t="s">
        <v>7114</v>
      </c>
      <c r="D3007" s="5">
        <v>10600</v>
      </c>
      <c r="E3007" s="7">
        <v>12772.6</v>
      </c>
      <c r="F3007" t="s">
        <v>8217</v>
      </c>
      <c r="G3007" t="s">
        <v>8222</v>
      </c>
      <c r="H3007" t="s">
        <v>8244</v>
      </c>
      <c r="I3007" s="9">
        <v>1412611905</v>
      </c>
      <c r="J3007" s="9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230"/>
        <v>120.5</v>
      </c>
      <c r="P3007" s="17">
        <f t="shared" si="231"/>
        <v>108.24</v>
      </c>
      <c r="Q3007" s="13" t="s">
        <v>8314</v>
      </c>
      <c r="R3007" t="s">
        <v>8354</v>
      </c>
      <c r="S3007" s="18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11" t="s">
        <v>3005</v>
      </c>
      <c r="C3008" s="3" t="s">
        <v>7115</v>
      </c>
      <c r="D3008" s="5">
        <v>8000</v>
      </c>
      <c r="E3008" s="7">
        <v>8620</v>
      </c>
      <c r="F3008" t="s">
        <v>8217</v>
      </c>
      <c r="G3008" t="s">
        <v>8227</v>
      </c>
      <c r="H3008" t="s">
        <v>8249</v>
      </c>
      <c r="I3008" s="9">
        <v>1418580591</v>
      </c>
      <c r="J3008" s="9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230"/>
        <v>107.75</v>
      </c>
      <c r="P3008" s="17">
        <f t="shared" si="231"/>
        <v>88.87</v>
      </c>
      <c r="Q3008" s="13" t="s">
        <v>8314</v>
      </c>
      <c r="R3008" t="s">
        <v>8354</v>
      </c>
      <c r="S3008" s="18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11" t="s">
        <v>3006</v>
      </c>
      <c r="C3009" s="3" t="s">
        <v>7116</v>
      </c>
      <c r="D3009" s="5">
        <v>600</v>
      </c>
      <c r="E3009" s="7">
        <v>1080</v>
      </c>
      <c r="F3009" t="s">
        <v>8217</v>
      </c>
      <c r="G3009" t="s">
        <v>8222</v>
      </c>
      <c r="H3009" t="s">
        <v>8244</v>
      </c>
      <c r="I3009" s="9">
        <v>1429938683</v>
      </c>
      <c r="J3009" s="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230"/>
        <v>180</v>
      </c>
      <c r="P3009" s="17">
        <f t="shared" si="231"/>
        <v>54</v>
      </c>
      <c r="Q3009" s="13" t="s">
        <v>8314</v>
      </c>
      <c r="R3009" t="s">
        <v>8354</v>
      </c>
      <c r="S3009" s="18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11" t="s">
        <v>3007</v>
      </c>
      <c r="C3010" s="3" t="s">
        <v>7117</v>
      </c>
      <c r="D3010" s="5">
        <v>3000</v>
      </c>
      <c r="E3010" s="7">
        <v>3035</v>
      </c>
      <c r="F3010" t="s">
        <v>8217</v>
      </c>
      <c r="G3010" t="s">
        <v>8222</v>
      </c>
      <c r="H3010" t="s">
        <v>8244</v>
      </c>
      <c r="I3010" s="9">
        <v>1453352719</v>
      </c>
      <c r="J3010" s="9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si="230"/>
        <v>101.17</v>
      </c>
      <c r="P3010" s="17">
        <f t="shared" si="231"/>
        <v>116.73</v>
      </c>
      <c r="Q3010" s="13" t="s">
        <v>8314</v>
      </c>
      <c r="R3010" t="s">
        <v>8354</v>
      </c>
      <c r="S3010" s="18">
        <f t="shared" si="232"/>
        <v>42360.212025462963</v>
      </c>
      <c r="T3010" s="18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11" t="s">
        <v>3008</v>
      </c>
      <c r="C3011" s="3" t="s">
        <v>7118</v>
      </c>
      <c r="D3011" s="5">
        <v>25000</v>
      </c>
      <c r="E3011" s="7">
        <v>29939</v>
      </c>
      <c r="F3011" t="s">
        <v>8217</v>
      </c>
      <c r="G3011" t="s">
        <v>8222</v>
      </c>
      <c r="H3011" t="s">
        <v>8244</v>
      </c>
      <c r="I3011" s="9">
        <v>1417012840</v>
      </c>
      <c r="J3011" s="9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ref="O3011:O3074" si="235">IFERROR(ROUND(E3011/D3011*100,2),0)</f>
        <v>119.76</v>
      </c>
      <c r="P3011" s="17">
        <f t="shared" ref="P3011:P3074" si="236">IFERROR(ROUND(E3011/L3011,2),"N/A")</f>
        <v>233.9</v>
      </c>
      <c r="Q3011" s="13" t="s">
        <v>8314</v>
      </c>
      <c r="R3011" t="s">
        <v>8354</v>
      </c>
      <c r="S3011" s="18">
        <f t="shared" ref="S3011:S3074" si="237">(((J3011/60)/60)/24)+DATE(1970,1,1)</f>
        <v>41939.569907407407</v>
      </c>
      <c r="T3011" s="18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11" t="s">
        <v>3009</v>
      </c>
      <c r="C3012" s="3" t="s">
        <v>7119</v>
      </c>
      <c r="D3012" s="5">
        <v>1500</v>
      </c>
      <c r="E3012" s="7">
        <v>2370</v>
      </c>
      <c r="F3012" t="s">
        <v>8217</v>
      </c>
      <c r="G3012" t="s">
        <v>8222</v>
      </c>
      <c r="H3012" t="s">
        <v>8244</v>
      </c>
      <c r="I3012" s="9">
        <v>1424548719</v>
      </c>
      <c r="J3012" s="9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235"/>
        <v>158</v>
      </c>
      <c r="P3012" s="17">
        <f t="shared" si="236"/>
        <v>158</v>
      </c>
      <c r="Q3012" s="13" t="s">
        <v>8314</v>
      </c>
      <c r="R3012" t="s">
        <v>8354</v>
      </c>
      <c r="S3012" s="18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11" t="s">
        <v>3010</v>
      </c>
      <c r="C3013" s="3" t="s">
        <v>7120</v>
      </c>
      <c r="D3013" s="5">
        <v>300</v>
      </c>
      <c r="E3013" s="7">
        <v>371</v>
      </c>
      <c r="F3013" t="s">
        <v>8217</v>
      </c>
      <c r="G3013" t="s">
        <v>8225</v>
      </c>
      <c r="H3013" t="s">
        <v>8247</v>
      </c>
      <c r="I3013" s="9">
        <v>1450911540</v>
      </c>
      <c r="J3013" s="9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235"/>
        <v>123.67</v>
      </c>
      <c r="P3013" s="17">
        <f t="shared" si="236"/>
        <v>14.84</v>
      </c>
      <c r="Q3013" s="13" t="s">
        <v>8314</v>
      </c>
      <c r="R3013" t="s">
        <v>8354</v>
      </c>
      <c r="S3013" s="18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11" t="s">
        <v>3011</v>
      </c>
      <c r="C3014" s="3" t="s">
        <v>7121</v>
      </c>
      <c r="D3014" s="5">
        <v>4000</v>
      </c>
      <c r="E3014" s="7">
        <v>4685</v>
      </c>
      <c r="F3014" t="s">
        <v>8217</v>
      </c>
      <c r="G3014" t="s">
        <v>8222</v>
      </c>
      <c r="H3014" t="s">
        <v>8244</v>
      </c>
      <c r="I3014" s="9">
        <v>1423587130</v>
      </c>
      <c r="J3014" s="9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235"/>
        <v>117.13</v>
      </c>
      <c r="P3014" s="17">
        <f t="shared" si="236"/>
        <v>85.18</v>
      </c>
      <c r="Q3014" s="13" t="s">
        <v>8314</v>
      </c>
      <c r="R3014" t="s">
        <v>8354</v>
      </c>
      <c r="S3014" s="18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11" t="s">
        <v>3012</v>
      </c>
      <c r="C3015" s="3" t="s">
        <v>7122</v>
      </c>
      <c r="D3015" s="5">
        <v>10000</v>
      </c>
      <c r="E3015" s="7">
        <v>15696</v>
      </c>
      <c r="F3015" t="s">
        <v>8217</v>
      </c>
      <c r="G3015" t="s">
        <v>8222</v>
      </c>
      <c r="H3015" t="s">
        <v>8244</v>
      </c>
      <c r="I3015" s="9">
        <v>1434917049</v>
      </c>
      <c r="J3015" s="9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235"/>
        <v>156.96</v>
      </c>
      <c r="P3015" s="17">
        <f t="shared" si="236"/>
        <v>146.69</v>
      </c>
      <c r="Q3015" s="13" t="s">
        <v>8314</v>
      </c>
      <c r="R3015" t="s">
        <v>8354</v>
      </c>
      <c r="S3015" s="18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11" t="s">
        <v>3013</v>
      </c>
      <c r="C3016" s="3" t="s">
        <v>7123</v>
      </c>
      <c r="D3016" s="5">
        <v>25000</v>
      </c>
      <c r="E3016" s="7">
        <v>28276</v>
      </c>
      <c r="F3016" t="s">
        <v>8217</v>
      </c>
      <c r="G3016" t="s">
        <v>8222</v>
      </c>
      <c r="H3016" t="s">
        <v>8244</v>
      </c>
      <c r="I3016" s="9">
        <v>1415163600</v>
      </c>
      <c r="J3016" s="9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235"/>
        <v>113.1</v>
      </c>
      <c r="P3016" s="17">
        <f t="shared" si="236"/>
        <v>50.76</v>
      </c>
      <c r="Q3016" s="13" t="s">
        <v>8314</v>
      </c>
      <c r="R3016" t="s">
        <v>8354</v>
      </c>
      <c r="S3016" s="18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11" t="s">
        <v>3014</v>
      </c>
      <c r="C3017" s="3" t="s">
        <v>7124</v>
      </c>
      <c r="D3017" s="5">
        <v>3400</v>
      </c>
      <c r="E3017" s="7">
        <v>3508</v>
      </c>
      <c r="F3017" t="s">
        <v>8217</v>
      </c>
      <c r="G3017" t="s">
        <v>8222</v>
      </c>
      <c r="H3017" t="s">
        <v>8244</v>
      </c>
      <c r="I3017" s="9">
        <v>1402459200</v>
      </c>
      <c r="J3017" s="9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235"/>
        <v>103.18</v>
      </c>
      <c r="P3017" s="17">
        <f t="shared" si="236"/>
        <v>87.7</v>
      </c>
      <c r="Q3017" s="13" t="s">
        <v>8314</v>
      </c>
      <c r="R3017" t="s">
        <v>8354</v>
      </c>
      <c r="S3017" s="18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11" t="s">
        <v>3015</v>
      </c>
      <c r="C3018" s="3" t="s">
        <v>7125</v>
      </c>
      <c r="D3018" s="5">
        <v>8500</v>
      </c>
      <c r="E3018" s="7">
        <v>8722</v>
      </c>
      <c r="F3018" t="s">
        <v>8217</v>
      </c>
      <c r="G3018" t="s">
        <v>8222</v>
      </c>
      <c r="H3018" t="s">
        <v>8244</v>
      </c>
      <c r="I3018" s="9">
        <v>1405688952</v>
      </c>
      <c r="J3018" s="9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235"/>
        <v>102.61</v>
      </c>
      <c r="P3018" s="17">
        <f t="shared" si="236"/>
        <v>242.28</v>
      </c>
      <c r="Q3018" s="13" t="s">
        <v>8314</v>
      </c>
      <c r="R3018" t="s">
        <v>8354</v>
      </c>
      <c r="S3018" s="18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11" t="s">
        <v>3016</v>
      </c>
      <c r="C3019" s="3" t="s">
        <v>7126</v>
      </c>
      <c r="D3019" s="5">
        <v>22000</v>
      </c>
      <c r="E3019" s="7">
        <v>23285</v>
      </c>
      <c r="F3019" t="s">
        <v>8217</v>
      </c>
      <c r="G3019" t="s">
        <v>8222</v>
      </c>
      <c r="H3019" t="s">
        <v>8244</v>
      </c>
      <c r="I3019" s="9">
        <v>1408566243</v>
      </c>
      <c r="J3019" s="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235"/>
        <v>105.84</v>
      </c>
      <c r="P3019" s="17">
        <f t="shared" si="236"/>
        <v>146.44999999999999</v>
      </c>
      <c r="Q3019" s="13" t="s">
        <v>8314</v>
      </c>
      <c r="R3019" t="s">
        <v>8354</v>
      </c>
      <c r="S3019" s="18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11" t="s">
        <v>3017</v>
      </c>
      <c r="C3020" s="3" t="s">
        <v>7127</v>
      </c>
      <c r="D3020" s="5">
        <v>4200</v>
      </c>
      <c r="E3020" s="7">
        <v>4230</v>
      </c>
      <c r="F3020" t="s">
        <v>8217</v>
      </c>
      <c r="G3020" t="s">
        <v>8228</v>
      </c>
      <c r="H3020" t="s">
        <v>8247</v>
      </c>
      <c r="I3020" s="9">
        <v>1437429600</v>
      </c>
      <c r="J3020" s="9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235"/>
        <v>100.71</v>
      </c>
      <c r="P3020" s="17">
        <f t="shared" si="236"/>
        <v>103.17</v>
      </c>
      <c r="Q3020" s="13" t="s">
        <v>8314</v>
      </c>
      <c r="R3020" t="s">
        <v>8354</v>
      </c>
      <c r="S3020" s="18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11" t="s">
        <v>3018</v>
      </c>
      <c r="C3021" s="3" t="s">
        <v>7128</v>
      </c>
      <c r="D3021" s="5">
        <v>15000</v>
      </c>
      <c r="E3021" s="7">
        <v>18185</v>
      </c>
      <c r="F3021" t="s">
        <v>8217</v>
      </c>
      <c r="G3021" t="s">
        <v>8222</v>
      </c>
      <c r="H3021" t="s">
        <v>8244</v>
      </c>
      <c r="I3021" s="9">
        <v>1401159600</v>
      </c>
      <c r="J3021" s="9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235"/>
        <v>121.23</v>
      </c>
      <c r="P3021" s="17">
        <f t="shared" si="236"/>
        <v>80.459999999999994</v>
      </c>
      <c r="Q3021" s="13" t="s">
        <v>8314</v>
      </c>
      <c r="R3021" t="s">
        <v>8354</v>
      </c>
      <c r="S3021" s="18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11" t="s">
        <v>3019</v>
      </c>
      <c r="C3022" s="3" t="s">
        <v>7129</v>
      </c>
      <c r="D3022" s="5">
        <v>7000</v>
      </c>
      <c r="E3022" s="7">
        <v>7040</v>
      </c>
      <c r="F3022" t="s">
        <v>8217</v>
      </c>
      <c r="G3022" t="s">
        <v>8222</v>
      </c>
      <c r="H3022" t="s">
        <v>8244</v>
      </c>
      <c r="I3022" s="9">
        <v>1439583533</v>
      </c>
      <c r="J3022" s="9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235"/>
        <v>100.57</v>
      </c>
      <c r="P3022" s="17">
        <f t="shared" si="236"/>
        <v>234.67</v>
      </c>
      <c r="Q3022" s="13" t="s">
        <v>8314</v>
      </c>
      <c r="R3022" t="s">
        <v>8354</v>
      </c>
      <c r="S3022" s="18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11" t="s">
        <v>3020</v>
      </c>
      <c r="C3023" s="3" t="s">
        <v>7130</v>
      </c>
      <c r="D3023" s="5">
        <v>4500</v>
      </c>
      <c r="E3023" s="7">
        <v>5221</v>
      </c>
      <c r="F3023" t="s">
        <v>8217</v>
      </c>
      <c r="G3023" t="s">
        <v>8222</v>
      </c>
      <c r="H3023" t="s">
        <v>8244</v>
      </c>
      <c r="I3023" s="9">
        <v>1479794340</v>
      </c>
      <c r="J3023" s="9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235"/>
        <v>116.02</v>
      </c>
      <c r="P3023" s="17">
        <f t="shared" si="236"/>
        <v>50.69</v>
      </c>
      <c r="Q3023" s="13" t="s">
        <v>8314</v>
      </c>
      <c r="R3023" t="s">
        <v>8354</v>
      </c>
      <c r="S3023" s="18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11" t="s">
        <v>3021</v>
      </c>
      <c r="C3024" s="3" t="s">
        <v>7131</v>
      </c>
      <c r="D3024" s="5">
        <v>10000</v>
      </c>
      <c r="E3024" s="7">
        <v>10088</v>
      </c>
      <c r="F3024" t="s">
        <v>8217</v>
      </c>
      <c r="G3024" t="s">
        <v>8222</v>
      </c>
      <c r="H3024" t="s">
        <v>8244</v>
      </c>
      <c r="I3024" s="9">
        <v>1472338409</v>
      </c>
      <c r="J3024" s="9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235"/>
        <v>100.88</v>
      </c>
      <c r="P3024" s="17">
        <f t="shared" si="236"/>
        <v>162.71</v>
      </c>
      <c r="Q3024" s="13" t="s">
        <v>8314</v>
      </c>
      <c r="R3024" t="s">
        <v>8354</v>
      </c>
      <c r="S3024" s="18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11" t="s">
        <v>3022</v>
      </c>
      <c r="C3025" s="3" t="s">
        <v>7132</v>
      </c>
      <c r="D3025" s="5">
        <v>700</v>
      </c>
      <c r="E3025" s="7">
        <v>721</v>
      </c>
      <c r="F3025" t="s">
        <v>8217</v>
      </c>
      <c r="G3025" t="s">
        <v>8223</v>
      </c>
      <c r="H3025" t="s">
        <v>8245</v>
      </c>
      <c r="I3025" s="9">
        <v>1434039186</v>
      </c>
      <c r="J3025" s="9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235"/>
        <v>103</v>
      </c>
      <c r="P3025" s="17">
        <f t="shared" si="236"/>
        <v>120.17</v>
      </c>
      <c r="Q3025" s="13" t="s">
        <v>8314</v>
      </c>
      <c r="R3025" t="s">
        <v>8354</v>
      </c>
      <c r="S3025" s="18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11" t="s">
        <v>3023</v>
      </c>
      <c r="C3026" s="3" t="s">
        <v>7133</v>
      </c>
      <c r="D3026" s="5">
        <v>5000</v>
      </c>
      <c r="E3026" s="7">
        <v>12321</v>
      </c>
      <c r="F3026" t="s">
        <v>8217</v>
      </c>
      <c r="G3026" t="s">
        <v>8222</v>
      </c>
      <c r="H3026" t="s">
        <v>8244</v>
      </c>
      <c r="I3026" s="9">
        <v>1349567475</v>
      </c>
      <c r="J3026" s="9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235"/>
        <v>246.42</v>
      </c>
      <c r="P3026" s="17">
        <f t="shared" si="236"/>
        <v>67.7</v>
      </c>
      <c r="Q3026" s="13" t="s">
        <v>8314</v>
      </c>
      <c r="R3026" t="s">
        <v>8354</v>
      </c>
      <c r="S3026" s="18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11" t="s">
        <v>3024</v>
      </c>
      <c r="C3027" s="3" t="s">
        <v>7134</v>
      </c>
      <c r="D3027" s="5">
        <v>2500</v>
      </c>
      <c r="E3027" s="7">
        <v>7555</v>
      </c>
      <c r="F3027" t="s">
        <v>8217</v>
      </c>
      <c r="G3027" t="s">
        <v>8223</v>
      </c>
      <c r="H3027" t="s">
        <v>8245</v>
      </c>
      <c r="I3027" s="9">
        <v>1401465600</v>
      </c>
      <c r="J3027" s="9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235"/>
        <v>302.2</v>
      </c>
      <c r="P3027" s="17">
        <f t="shared" si="236"/>
        <v>52.1</v>
      </c>
      <c r="Q3027" s="13" t="s">
        <v>8314</v>
      </c>
      <c r="R3027" t="s">
        <v>8354</v>
      </c>
      <c r="S3027" s="18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11" t="s">
        <v>3025</v>
      </c>
      <c r="C3028" s="3" t="s">
        <v>7135</v>
      </c>
      <c r="D3028" s="5">
        <v>900</v>
      </c>
      <c r="E3028" s="7">
        <v>1290</v>
      </c>
      <c r="F3028" t="s">
        <v>8217</v>
      </c>
      <c r="G3028" t="s">
        <v>8223</v>
      </c>
      <c r="H3028" t="s">
        <v>8245</v>
      </c>
      <c r="I3028" s="9">
        <v>1488538892</v>
      </c>
      <c r="J3028" s="9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235"/>
        <v>143.33000000000001</v>
      </c>
      <c r="P3028" s="17">
        <f t="shared" si="236"/>
        <v>51.6</v>
      </c>
      <c r="Q3028" s="13" t="s">
        <v>8314</v>
      </c>
      <c r="R3028" t="s">
        <v>8354</v>
      </c>
      <c r="S3028" s="18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11" t="s">
        <v>3026</v>
      </c>
      <c r="C3029" s="3" t="s">
        <v>7136</v>
      </c>
      <c r="D3029" s="5">
        <v>40000</v>
      </c>
      <c r="E3029" s="7">
        <v>52576</v>
      </c>
      <c r="F3029" t="s">
        <v>8217</v>
      </c>
      <c r="G3029" t="s">
        <v>8222</v>
      </c>
      <c r="H3029" t="s">
        <v>8244</v>
      </c>
      <c r="I3029" s="9">
        <v>1426866851</v>
      </c>
      <c r="J3029" s="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235"/>
        <v>131.44</v>
      </c>
      <c r="P3029" s="17">
        <f t="shared" si="236"/>
        <v>164.3</v>
      </c>
      <c r="Q3029" s="13" t="s">
        <v>8314</v>
      </c>
      <c r="R3029" t="s">
        <v>8354</v>
      </c>
      <c r="S3029" s="18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11" t="s">
        <v>3027</v>
      </c>
      <c r="C3030" s="3" t="s">
        <v>7137</v>
      </c>
      <c r="D3030" s="5">
        <v>5000</v>
      </c>
      <c r="E3030" s="7">
        <v>8401</v>
      </c>
      <c r="F3030" t="s">
        <v>8217</v>
      </c>
      <c r="G3030" t="s">
        <v>8222</v>
      </c>
      <c r="H3030" t="s">
        <v>8244</v>
      </c>
      <c r="I3030" s="9">
        <v>1471242025</v>
      </c>
      <c r="J3030" s="9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235"/>
        <v>168.02</v>
      </c>
      <c r="P3030" s="17">
        <f t="shared" si="236"/>
        <v>84.86</v>
      </c>
      <c r="Q3030" s="13" t="s">
        <v>8314</v>
      </c>
      <c r="R3030" t="s">
        <v>8354</v>
      </c>
      <c r="S3030" s="18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11" t="s">
        <v>3028</v>
      </c>
      <c r="C3031" s="3" t="s">
        <v>7138</v>
      </c>
      <c r="D3031" s="5">
        <v>30000</v>
      </c>
      <c r="E3031" s="7">
        <v>32903</v>
      </c>
      <c r="F3031" t="s">
        <v>8217</v>
      </c>
      <c r="G3031" t="s">
        <v>8222</v>
      </c>
      <c r="H3031" t="s">
        <v>8244</v>
      </c>
      <c r="I3031" s="9">
        <v>1416285300</v>
      </c>
      <c r="J3031" s="9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235"/>
        <v>109.68</v>
      </c>
      <c r="P3031" s="17">
        <f t="shared" si="236"/>
        <v>94.55</v>
      </c>
      <c r="Q3031" s="13" t="s">
        <v>8314</v>
      </c>
      <c r="R3031" t="s">
        <v>8354</v>
      </c>
      <c r="S3031" s="18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11" t="s">
        <v>3029</v>
      </c>
      <c r="C3032" s="3" t="s">
        <v>7139</v>
      </c>
      <c r="D3032" s="5">
        <v>1750</v>
      </c>
      <c r="E3032" s="7">
        <v>1867</v>
      </c>
      <c r="F3032" t="s">
        <v>8217</v>
      </c>
      <c r="G3032" t="s">
        <v>8222</v>
      </c>
      <c r="H3032" t="s">
        <v>8244</v>
      </c>
      <c r="I3032" s="9">
        <v>1442426171</v>
      </c>
      <c r="J3032" s="9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235"/>
        <v>106.69</v>
      </c>
      <c r="P3032" s="17">
        <f t="shared" si="236"/>
        <v>45.54</v>
      </c>
      <c r="Q3032" s="13" t="s">
        <v>8314</v>
      </c>
      <c r="R3032" t="s">
        <v>8354</v>
      </c>
      <c r="S3032" s="18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11" t="s">
        <v>3030</v>
      </c>
      <c r="C3033" s="3" t="s">
        <v>7140</v>
      </c>
      <c r="D3033" s="5">
        <v>1500</v>
      </c>
      <c r="E3033" s="7">
        <v>1500</v>
      </c>
      <c r="F3033" t="s">
        <v>8217</v>
      </c>
      <c r="G3033" t="s">
        <v>8222</v>
      </c>
      <c r="H3033" t="s">
        <v>8244</v>
      </c>
      <c r="I3033" s="9">
        <v>1476479447</v>
      </c>
      <c r="J3033" s="9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235"/>
        <v>100</v>
      </c>
      <c r="P3033" s="17">
        <f t="shared" si="236"/>
        <v>51.72</v>
      </c>
      <c r="Q3033" s="13" t="s">
        <v>8314</v>
      </c>
      <c r="R3033" t="s">
        <v>8354</v>
      </c>
      <c r="S3033" s="18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11" t="s">
        <v>3031</v>
      </c>
      <c r="C3034" s="3" t="s">
        <v>7141</v>
      </c>
      <c r="D3034" s="5">
        <v>1000</v>
      </c>
      <c r="E3034" s="7">
        <v>1272</v>
      </c>
      <c r="F3034" t="s">
        <v>8217</v>
      </c>
      <c r="G3034" t="s">
        <v>8222</v>
      </c>
      <c r="H3034" t="s">
        <v>8244</v>
      </c>
      <c r="I3034" s="9">
        <v>1441933459</v>
      </c>
      <c r="J3034" s="9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235"/>
        <v>127.2</v>
      </c>
      <c r="P3034" s="17">
        <f t="shared" si="236"/>
        <v>50.88</v>
      </c>
      <c r="Q3034" s="13" t="s">
        <v>8314</v>
      </c>
      <c r="R3034" t="s">
        <v>8354</v>
      </c>
      <c r="S3034" s="18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11" t="s">
        <v>3032</v>
      </c>
      <c r="C3035" s="3" t="s">
        <v>7142</v>
      </c>
      <c r="D3035" s="5">
        <v>3000</v>
      </c>
      <c r="E3035" s="7">
        <v>4396</v>
      </c>
      <c r="F3035" t="s">
        <v>8217</v>
      </c>
      <c r="G3035" t="s">
        <v>8222</v>
      </c>
      <c r="H3035" t="s">
        <v>8244</v>
      </c>
      <c r="I3035" s="9">
        <v>1471487925</v>
      </c>
      <c r="J3035" s="9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235"/>
        <v>146.53</v>
      </c>
      <c r="P3035" s="17">
        <f t="shared" si="236"/>
        <v>191.13</v>
      </c>
      <c r="Q3035" s="13" t="s">
        <v>8314</v>
      </c>
      <c r="R3035" t="s">
        <v>8354</v>
      </c>
      <c r="S3035" s="18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11" t="s">
        <v>3033</v>
      </c>
      <c r="C3036" s="3" t="s">
        <v>7143</v>
      </c>
      <c r="D3036" s="5">
        <v>100000</v>
      </c>
      <c r="E3036" s="7">
        <v>112536</v>
      </c>
      <c r="F3036" t="s">
        <v>8217</v>
      </c>
      <c r="G3036" t="s">
        <v>8222</v>
      </c>
      <c r="H3036" t="s">
        <v>8244</v>
      </c>
      <c r="I3036" s="9">
        <v>1477972740</v>
      </c>
      <c r="J3036" s="9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235"/>
        <v>112.54</v>
      </c>
      <c r="P3036" s="17">
        <f t="shared" si="236"/>
        <v>89.31</v>
      </c>
      <c r="Q3036" s="13" t="s">
        <v>8314</v>
      </c>
      <c r="R3036" t="s">
        <v>8354</v>
      </c>
      <c r="S3036" s="18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11" t="s">
        <v>3034</v>
      </c>
      <c r="C3037" s="3" t="s">
        <v>7144</v>
      </c>
      <c r="D3037" s="5">
        <v>25000</v>
      </c>
      <c r="E3037" s="7">
        <v>27196.71</v>
      </c>
      <c r="F3037" t="s">
        <v>8217</v>
      </c>
      <c r="G3037" t="s">
        <v>8222</v>
      </c>
      <c r="H3037" t="s">
        <v>8244</v>
      </c>
      <c r="I3037" s="9">
        <v>1367674009</v>
      </c>
      <c r="J3037" s="9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235"/>
        <v>108.79</v>
      </c>
      <c r="P3037" s="17">
        <f t="shared" si="236"/>
        <v>88.59</v>
      </c>
      <c r="Q3037" s="13" t="s">
        <v>8314</v>
      </c>
      <c r="R3037" t="s">
        <v>8354</v>
      </c>
      <c r="S3037" s="18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11" t="s">
        <v>3035</v>
      </c>
      <c r="C3038" s="3" t="s">
        <v>7145</v>
      </c>
      <c r="D3038" s="5">
        <v>25000</v>
      </c>
      <c r="E3038" s="7">
        <v>31683</v>
      </c>
      <c r="F3038" t="s">
        <v>8217</v>
      </c>
      <c r="G3038" t="s">
        <v>8222</v>
      </c>
      <c r="H3038" t="s">
        <v>8244</v>
      </c>
      <c r="I3038" s="9">
        <v>1376654340</v>
      </c>
      <c r="J3038" s="9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235"/>
        <v>126.73</v>
      </c>
      <c r="P3038" s="17">
        <f t="shared" si="236"/>
        <v>96.3</v>
      </c>
      <c r="Q3038" s="13" t="s">
        <v>8314</v>
      </c>
      <c r="R3038" t="s">
        <v>8354</v>
      </c>
      <c r="S3038" s="18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11" t="s">
        <v>3036</v>
      </c>
      <c r="C3039" s="3" t="s">
        <v>7146</v>
      </c>
      <c r="D3039" s="5">
        <v>500</v>
      </c>
      <c r="E3039" s="7">
        <v>1066</v>
      </c>
      <c r="F3039" t="s">
        <v>8217</v>
      </c>
      <c r="G3039" t="s">
        <v>8222</v>
      </c>
      <c r="H3039" t="s">
        <v>8244</v>
      </c>
      <c r="I3039" s="9">
        <v>1285995540</v>
      </c>
      <c r="J3039" s="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235"/>
        <v>213.2</v>
      </c>
      <c r="P3039" s="17">
        <f t="shared" si="236"/>
        <v>33.31</v>
      </c>
      <c r="Q3039" s="13" t="s">
        <v>8314</v>
      </c>
      <c r="R3039" t="s">
        <v>8354</v>
      </c>
      <c r="S3039" s="18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11" t="s">
        <v>3037</v>
      </c>
      <c r="C3040" s="3" t="s">
        <v>7147</v>
      </c>
      <c r="D3040" s="5">
        <v>1000</v>
      </c>
      <c r="E3040" s="7">
        <v>1005</v>
      </c>
      <c r="F3040" t="s">
        <v>8217</v>
      </c>
      <c r="G3040" t="s">
        <v>8222</v>
      </c>
      <c r="H3040" t="s">
        <v>8244</v>
      </c>
      <c r="I3040" s="9">
        <v>1457071397</v>
      </c>
      <c r="J3040" s="9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235"/>
        <v>100.5</v>
      </c>
      <c r="P3040" s="17">
        <f t="shared" si="236"/>
        <v>37.22</v>
      </c>
      <c r="Q3040" s="13" t="s">
        <v>8314</v>
      </c>
      <c r="R3040" t="s">
        <v>8354</v>
      </c>
      <c r="S3040" s="18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11" t="s">
        <v>3038</v>
      </c>
      <c r="C3041" s="3" t="s">
        <v>7148</v>
      </c>
      <c r="D3041" s="5">
        <v>20000</v>
      </c>
      <c r="E3041" s="7">
        <v>21742.78</v>
      </c>
      <c r="F3041" t="s">
        <v>8217</v>
      </c>
      <c r="G3041" t="s">
        <v>8222</v>
      </c>
      <c r="H3041" t="s">
        <v>8244</v>
      </c>
      <c r="I3041" s="9">
        <v>1388303940</v>
      </c>
      <c r="J3041" s="9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235"/>
        <v>108.71</v>
      </c>
      <c r="P3041" s="17">
        <f t="shared" si="236"/>
        <v>92.13</v>
      </c>
      <c r="Q3041" s="13" t="s">
        <v>8314</v>
      </c>
      <c r="R3041" t="s">
        <v>8354</v>
      </c>
      <c r="S3041" s="18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11" t="s">
        <v>3039</v>
      </c>
      <c r="C3042" s="3" t="s">
        <v>7149</v>
      </c>
      <c r="D3042" s="5">
        <v>3000</v>
      </c>
      <c r="E3042" s="7">
        <v>3225</v>
      </c>
      <c r="F3042" t="s">
        <v>8217</v>
      </c>
      <c r="G3042" t="s">
        <v>8222</v>
      </c>
      <c r="H3042" t="s">
        <v>8244</v>
      </c>
      <c r="I3042" s="9">
        <v>1435359600</v>
      </c>
      <c r="J3042" s="9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235"/>
        <v>107.5</v>
      </c>
      <c r="P3042" s="17">
        <f t="shared" si="236"/>
        <v>76.790000000000006</v>
      </c>
      <c r="Q3042" s="13" t="s">
        <v>8314</v>
      </c>
      <c r="R3042" t="s">
        <v>8354</v>
      </c>
      <c r="S3042" s="18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11" t="s">
        <v>3040</v>
      </c>
      <c r="C3043" s="3" t="s">
        <v>7150</v>
      </c>
      <c r="D3043" s="5">
        <v>8300</v>
      </c>
      <c r="E3043" s="7">
        <v>9170</v>
      </c>
      <c r="F3043" t="s">
        <v>8217</v>
      </c>
      <c r="G3043" t="s">
        <v>8222</v>
      </c>
      <c r="H3043" t="s">
        <v>8244</v>
      </c>
      <c r="I3043" s="9">
        <v>1453323048</v>
      </c>
      <c r="J3043" s="9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235"/>
        <v>110.48</v>
      </c>
      <c r="P3043" s="17">
        <f t="shared" si="236"/>
        <v>96.53</v>
      </c>
      <c r="Q3043" s="13" t="s">
        <v>8314</v>
      </c>
      <c r="R3043" t="s">
        <v>8354</v>
      </c>
      <c r="S3043" s="18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11" t="s">
        <v>3041</v>
      </c>
      <c r="C3044" s="3" t="s">
        <v>7151</v>
      </c>
      <c r="D3044" s="5">
        <v>1500</v>
      </c>
      <c r="E3044" s="7">
        <v>1920</v>
      </c>
      <c r="F3044" t="s">
        <v>8217</v>
      </c>
      <c r="G3044" t="s">
        <v>8223</v>
      </c>
      <c r="H3044" t="s">
        <v>8245</v>
      </c>
      <c r="I3044" s="9">
        <v>1444149047</v>
      </c>
      <c r="J3044" s="9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235"/>
        <v>128</v>
      </c>
      <c r="P3044" s="17">
        <f t="shared" si="236"/>
        <v>51.89</v>
      </c>
      <c r="Q3044" s="13" t="s">
        <v>8314</v>
      </c>
      <c r="R3044" t="s">
        <v>8354</v>
      </c>
      <c r="S3044" s="18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11" t="s">
        <v>3042</v>
      </c>
      <c r="C3045" s="3" t="s">
        <v>7152</v>
      </c>
      <c r="D3045" s="5">
        <v>15000</v>
      </c>
      <c r="E3045" s="7">
        <v>16501</v>
      </c>
      <c r="F3045" t="s">
        <v>8217</v>
      </c>
      <c r="G3045" t="s">
        <v>8227</v>
      </c>
      <c r="H3045" t="s">
        <v>8249</v>
      </c>
      <c r="I3045" s="9">
        <v>1429152600</v>
      </c>
      <c r="J3045" s="9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235"/>
        <v>110.01</v>
      </c>
      <c r="P3045" s="17">
        <f t="shared" si="236"/>
        <v>128.91</v>
      </c>
      <c r="Q3045" s="13" t="s">
        <v>8314</v>
      </c>
      <c r="R3045" t="s">
        <v>8354</v>
      </c>
      <c r="S3045" s="18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11" t="s">
        <v>3043</v>
      </c>
      <c r="C3046" s="3" t="s">
        <v>7153</v>
      </c>
      <c r="D3046" s="5">
        <v>12000</v>
      </c>
      <c r="E3046" s="7">
        <v>13121</v>
      </c>
      <c r="F3046" t="s">
        <v>8217</v>
      </c>
      <c r="G3046" t="s">
        <v>8222</v>
      </c>
      <c r="H3046" t="s">
        <v>8244</v>
      </c>
      <c r="I3046" s="9">
        <v>1454433998</v>
      </c>
      <c r="J3046" s="9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235"/>
        <v>109.34</v>
      </c>
      <c r="P3046" s="17">
        <f t="shared" si="236"/>
        <v>84.11</v>
      </c>
      <c r="Q3046" s="13" t="s">
        <v>8314</v>
      </c>
      <c r="R3046" t="s">
        <v>8354</v>
      </c>
      <c r="S3046" s="18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11" t="s">
        <v>3044</v>
      </c>
      <c r="C3047" s="3" t="s">
        <v>7154</v>
      </c>
      <c r="D3047" s="5">
        <v>4000</v>
      </c>
      <c r="E3047" s="7">
        <v>5308.26</v>
      </c>
      <c r="F3047" t="s">
        <v>8217</v>
      </c>
      <c r="G3047" t="s">
        <v>8222</v>
      </c>
      <c r="H3047" t="s">
        <v>8244</v>
      </c>
      <c r="I3047" s="9">
        <v>1408679055</v>
      </c>
      <c r="J3047" s="9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235"/>
        <v>132.71</v>
      </c>
      <c r="P3047" s="17">
        <f t="shared" si="236"/>
        <v>82.94</v>
      </c>
      <c r="Q3047" s="13" t="s">
        <v>8314</v>
      </c>
      <c r="R3047" t="s">
        <v>8354</v>
      </c>
      <c r="S3047" s="18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11" t="s">
        <v>3045</v>
      </c>
      <c r="C3048" s="3" t="s">
        <v>7155</v>
      </c>
      <c r="D3048" s="5">
        <v>7900</v>
      </c>
      <c r="E3048" s="7">
        <v>15077</v>
      </c>
      <c r="F3048" t="s">
        <v>8217</v>
      </c>
      <c r="G3048" t="s">
        <v>8222</v>
      </c>
      <c r="H3048" t="s">
        <v>8244</v>
      </c>
      <c r="I3048" s="9">
        <v>1410324720</v>
      </c>
      <c r="J3048" s="9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235"/>
        <v>190.85</v>
      </c>
      <c r="P3048" s="17">
        <f t="shared" si="236"/>
        <v>259.95</v>
      </c>
      <c r="Q3048" s="13" t="s">
        <v>8314</v>
      </c>
      <c r="R3048" t="s">
        <v>8354</v>
      </c>
      <c r="S3048" s="18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11" t="s">
        <v>3046</v>
      </c>
      <c r="C3049" s="3" t="s">
        <v>7156</v>
      </c>
      <c r="D3049" s="5">
        <v>500</v>
      </c>
      <c r="E3049" s="7">
        <v>745</v>
      </c>
      <c r="F3049" t="s">
        <v>8217</v>
      </c>
      <c r="G3049" t="s">
        <v>8222</v>
      </c>
      <c r="H3049" t="s">
        <v>8244</v>
      </c>
      <c r="I3049" s="9">
        <v>1461762960</v>
      </c>
      <c r="J3049" s="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235"/>
        <v>149</v>
      </c>
      <c r="P3049" s="17">
        <f t="shared" si="236"/>
        <v>37.25</v>
      </c>
      <c r="Q3049" s="13" t="s">
        <v>8314</v>
      </c>
      <c r="R3049" t="s">
        <v>8354</v>
      </c>
      <c r="S3049" s="18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11" t="s">
        <v>3047</v>
      </c>
      <c r="C3050" s="3" t="s">
        <v>7157</v>
      </c>
      <c r="D3050" s="5">
        <v>5000</v>
      </c>
      <c r="E3050" s="7">
        <v>8320</v>
      </c>
      <c r="F3050" t="s">
        <v>8217</v>
      </c>
      <c r="G3050" t="s">
        <v>8222</v>
      </c>
      <c r="H3050" t="s">
        <v>8244</v>
      </c>
      <c r="I3050" s="9">
        <v>1420060920</v>
      </c>
      <c r="J3050" s="9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235"/>
        <v>166.4</v>
      </c>
      <c r="P3050" s="17">
        <f t="shared" si="236"/>
        <v>177.02</v>
      </c>
      <c r="Q3050" s="13" t="s">
        <v>8314</v>
      </c>
      <c r="R3050" t="s">
        <v>8354</v>
      </c>
      <c r="S3050" s="18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11" t="s">
        <v>3048</v>
      </c>
      <c r="C3051" s="3" t="s">
        <v>7158</v>
      </c>
      <c r="D3051" s="5">
        <v>3750</v>
      </c>
      <c r="E3051" s="7">
        <v>4000</v>
      </c>
      <c r="F3051" t="s">
        <v>8217</v>
      </c>
      <c r="G3051" t="s">
        <v>8222</v>
      </c>
      <c r="H3051" t="s">
        <v>8244</v>
      </c>
      <c r="I3051" s="9">
        <v>1434241255</v>
      </c>
      <c r="J3051" s="9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235"/>
        <v>106.67</v>
      </c>
      <c r="P3051" s="17">
        <f t="shared" si="236"/>
        <v>74.069999999999993</v>
      </c>
      <c r="Q3051" s="13" t="s">
        <v>8314</v>
      </c>
      <c r="R3051" t="s">
        <v>8354</v>
      </c>
      <c r="S3051" s="18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11" t="s">
        <v>3049</v>
      </c>
      <c r="C3052" s="3" t="s">
        <v>7159</v>
      </c>
      <c r="D3052" s="5">
        <v>600</v>
      </c>
      <c r="E3052" s="7">
        <v>636</v>
      </c>
      <c r="F3052" t="s">
        <v>8217</v>
      </c>
      <c r="G3052" t="s">
        <v>8222</v>
      </c>
      <c r="H3052" t="s">
        <v>8244</v>
      </c>
      <c r="I3052" s="9">
        <v>1462420960</v>
      </c>
      <c r="J3052" s="9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235"/>
        <v>106</v>
      </c>
      <c r="P3052" s="17">
        <f t="shared" si="236"/>
        <v>70.67</v>
      </c>
      <c r="Q3052" s="13" t="s">
        <v>8314</v>
      </c>
      <c r="R3052" t="s">
        <v>8354</v>
      </c>
      <c r="S3052" s="18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11" t="s">
        <v>3050</v>
      </c>
      <c r="C3053" s="3" t="s">
        <v>7160</v>
      </c>
      <c r="D3053" s="5">
        <v>3500</v>
      </c>
      <c r="E3053" s="7">
        <v>827</v>
      </c>
      <c r="F3053" t="s">
        <v>8219</v>
      </c>
      <c r="G3053" t="s">
        <v>8223</v>
      </c>
      <c r="H3053" t="s">
        <v>8245</v>
      </c>
      <c r="I3053" s="9">
        <v>1486547945</v>
      </c>
      <c r="J3053" s="9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235"/>
        <v>23.63</v>
      </c>
      <c r="P3053" s="17">
        <f t="shared" si="236"/>
        <v>23.63</v>
      </c>
      <c r="Q3053" s="13" t="s">
        <v>8314</v>
      </c>
      <c r="R3053" t="s">
        <v>8354</v>
      </c>
      <c r="S3053" s="18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11" t="s">
        <v>3051</v>
      </c>
      <c r="C3054" s="3" t="s">
        <v>7161</v>
      </c>
      <c r="D3054" s="5">
        <v>50000</v>
      </c>
      <c r="E3054" s="7">
        <v>75</v>
      </c>
      <c r="F3054" t="s">
        <v>8219</v>
      </c>
      <c r="G3054" t="s">
        <v>8222</v>
      </c>
      <c r="H3054" t="s">
        <v>8244</v>
      </c>
      <c r="I3054" s="9">
        <v>1432828740</v>
      </c>
      <c r="J3054" s="9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235"/>
        <v>0.15</v>
      </c>
      <c r="P3054" s="17">
        <f t="shared" si="236"/>
        <v>37.5</v>
      </c>
      <c r="Q3054" s="13" t="s">
        <v>8314</v>
      </c>
      <c r="R3054" t="s">
        <v>8354</v>
      </c>
      <c r="S3054" s="18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11" t="s">
        <v>3052</v>
      </c>
      <c r="C3055" s="3" t="s">
        <v>7162</v>
      </c>
      <c r="D3055" s="5">
        <v>10000</v>
      </c>
      <c r="E3055" s="7">
        <v>40</v>
      </c>
      <c r="F3055" t="s">
        <v>8219</v>
      </c>
      <c r="G3055" t="s">
        <v>8222</v>
      </c>
      <c r="H3055" t="s">
        <v>8244</v>
      </c>
      <c r="I3055" s="9">
        <v>1412222340</v>
      </c>
      <c r="J3055" s="9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235"/>
        <v>0.4</v>
      </c>
      <c r="P3055" s="17">
        <f t="shared" si="236"/>
        <v>13.33</v>
      </c>
      <c r="Q3055" s="13" t="s">
        <v>8314</v>
      </c>
      <c r="R3055" t="s">
        <v>8354</v>
      </c>
      <c r="S3055" s="18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11" t="s">
        <v>3053</v>
      </c>
      <c r="C3056" s="3" t="s">
        <v>7163</v>
      </c>
      <c r="D3056" s="5">
        <v>300</v>
      </c>
      <c r="E3056" s="7">
        <v>0</v>
      </c>
      <c r="F3056" t="s">
        <v>8219</v>
      </c>
      <c r="G3056" t="s">
        <v>8222</v>
      </c>
      <c r="H3056" t="s">
        <v>8244</v>
      </c>
      <c r="I3056" s="9">
        <v>1425258240</v>
      </c>
      <c r="J3056" s="9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235"/>
        <v>0</v>
      </c>
      <c r="P3056" s="17" t="str">
        <f t="shared" si="236"/>
        <v>N/A</v>
      </c>
      <c r="Q3056" s="13" t="s">
        <v>8314</v>
      </c>
      <c r="R3056" t="s">
        <v>8354</v>
      </c>
      <c r="S3056" s="18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11" t="s">
        <v>3054</v>
      </c>
      <c r="C3057" s="3" t="s">
        <v>7164</v>
      </c>
      <c r="D3057" s="5">
        <v>20000</v>
      </c>
      <c r="E3057" s="7">
        <v>1</v>
      </c>
      <c r="F3057" t="s">
        <v>8219</v>
      </c>
      <c r="G3057" t="s">
        <v>8222</v>
      </c>
      <c r="H3057" t="s">
        <v>8244</v>
      </c>
      <c r="I3057" s="9">
        <v>1420844390</v>
      </c>
      <c r="J3057" s="9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235"/>
        <v>0.01</v>
      </c>
      <c r="P3057" s="17">
        <f t="shared" si="236"/>
        <v>1</v>
      </c>
      <c r="Q3057" s="13" t="s">
        <v>8314</v>
      </c>
      <c r="R3057" t="s">
        <v>8354</v>
      </c>
      <c r="S3057" s="18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11" t="s">
        <v>3055</v>
      </c>
      <c r="C3058" s="3" t="s">
        <v>7165</v>
      </c>
      <c r="D3058" s="5">
        <v>25000</v>
      </c>
      <c r="E3058" s="7">
        <v>0</v>
      </c>
      <c r="F3058" t="s">
        <v>8219</v>
      </c>
      <c r="G3058" t="s">
        <v>8222</v>
      </c>
      <c r="H3058" t="s">
        <v>8244</v>
      </c>
      <c r="I3058" s="9">
        <v>1412003784</v>
      </c>
      <c r="J3058" s="9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235"/>
        <v>0</v>
      </c>
      <c r="P3058" s="17" t="str">
        <f t="shared" si="236"/>
        <v>N/A</v>
      </c>
      <c r="Q3058" s="13" t="s">
        <v>8314</v>
      </c>
      <c r="R3058" t="s">
        <v>8354</v>
      </c>
      <c r="S3058" s="18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11" t="s">
        <v>3056</v>
      </c>
      <c r="C3059" s="3" t="s">
        <v>7166</v>
      </c>
      <c r="D3059" s="5">
        <v>50000</v>
      </c>
      <c r="E3059" s="7">
        <v>0</v>
      </c>
      <c r="F3059" t="s">
        <v>8219</v>
      </c>
      <c r="G3059" t="s">
        <v>8223</v>
      </c>
      <c r="H3059" t="s">
        <v>8245</v>
      </c>
      <c r="I3059" s="9">
        <v>1459694211</v>
      </c>
      <c r="J3059" s="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235"/>
        <v>0</v>
      </c>
      <c r="P3059" s="17" t="str">
        <f t="shared" si="236"/>
        <v>N/A</v>
      </c>
      <c r="Q3059" s="13" t="s">
        <v>8314</v>
      </c>
      <c r="R3059" t="s">
        <v>8354</v>
      </c>
      <c r="S3059" s="18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11" t="s">
        <v>3057</v>
      </c>
      <c r="C3060" s="3" t="s">
        <v>7167</v>
      </c>
      <c r="D3060" s="5">
        <v>18000</v>
      </c>
      <c r="E3060" s="7">
        <v>3</v>
      </c>
      <c r="F3060" t="s">
        <v>8219</v>
      </c>
      <c r="G3060" t="s">
        <v>8235</v>
      </c>
      <c r="H3060" t="s">
        <v>8247</v>
      </c>
      <c r="I3060" s="9">
        <v>1463734740</v>
      </c>
      <c r="J3060" s="9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235"/>
        <v>0.02</v>
      </c>
      <c r="P3060" s="17">
        <f t="shared" si="236"/>
        <v>1</v>
      </c>
      <c r="Q3060" s="13" t="s">
        <v>8314</v>
      </c>
      <c r="R3060" t="s">
        <v>8354</v>
      </c>
      <c r="S3060" s="18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11" t="s">
        <v>3058</v>
      </c>
      <c r="C3061" s="3" t="s">
        <v>7168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 s="9">
        <v>1407536846</v>
      </c>
      <c r="J3061" s="9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235"/>
        <v>3.01</v>
      </c>
      <c r="P3061" s="17">
        <f t="shared" si="236"/>
        <v>41</v>
      </c>
      <c r="Q3061" s="13" t="s">
        <v>8314</v>
      </c>
      <c r="R3061" t="s">
        <v>8354</v>
      </c>
      <c r="S3061" s="18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11" t="s">
        <v>3059</v>
      </c>
      <c r="C3062" s="3" t="s">
        <v>7169</v>
      </c>
      <c r="D3062" s="5">
        <v>220000</v>
      </c>
      <c r="E3062" s="7">
        <v>335</v>
      </c>
      <c r="F3062" t="s">
        <v>8219</v>
      </c>
      <c r="G3062" t="s">
        <v>8222</v>
      </c>
      <c r="H3062" t="s">
        <v>8244</v>
      </c>
      <c r="I3062" s="9">
        <v>1443422134</v>
      </c>
      <c r="J3062" s="9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235"/>
        <v>0.15</v>
      </c>
      <c r="P3062" s="17">
        <f t="shared" si="236"/>
        <v>55.83</v>
      </c>
      <c r="Q3062" s="13" t="s">
        <v>8314</v>
      </c>
      <c r="R3062" t="s">
        <v>8354</v>
      </c>
      <c r="S3062" s="18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11" t="s">
        <v>3060</v>
      </c>
      <c r="C3063" s="3" t="s">
        <v>7170</v>
      </c>
      <c r="D3063" s="5">
        <v>1000000</v>
      </c>
      <c r="E3063" s="7">
        <v>0</v>
      </c>
      <c r="F3063" t="s">
        <v>8219</v>
      </c>
      <c r="G3063" t="s">
        <v>8222</v>
      </c>
      <c r="H3063" t="s">
        <v>8244</v>
      </c>
      <c r="I3063" s="9">
        <v>1407955748</v>
      </c>
      <c r="J3063" s="9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235"/>
        <v>0</v>
      </c>
      <c r="P3063" s="17" t="str">
        <f t="shared" si="236"/>
        <v>N/A</v>
      </c>
      <c r="Q3063" s="13" t="s">
        <v>8314</v>
      </c>
      <c r="R3063" t="s">
        <v>8354</v>
      </c>
      <c r="S3063" s="18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11" t="s">
        <v>3061</v>
      </c>
      <c r="C3064" s="3" t="s">
        <v>7171</v>
      </c>
      <c r="D3064" s="5">
        <v>10000</v>
      </c>
      <c r="E3064" s="7">
        <v>6684</v>
      </c>
      <c r="F3064" t="s">
        <v>8219</v>
      </c>
      <c r="G3064" t="s">
        <v>8222</v>
      </c>
      <c r="H3064" t="s">
        <v>8244</v>
      </c>
      <c r="I3064" s="9">
        <v>1443636000</v>
      </c>
      <c r="J3064" s="9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235"/>
        <v>66.84</v>
      </c>
      <c r="P3064" s="17">
        <f t="shared" si="236"/>
        <v>99.76</v>
      </c>
      <c r="Q3064" s="13" t="s">
        <v>8314</v>
      </c>
      <c r="R3064" t="s">
        <v>8354</v>
      </c>
      <c r="S3064" s="18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11" t="s">
        <v>3062</v>
      </c>
      <c r="C3065" s="3" t="s">
        <v>7172</v>
      </c>
      <c r="D3065" s="5">
        <v>3000</v>
      </c>
      <c r="E3065" s="7">
        <v>587</v>
      </c>
      <c r="F3065" t="s">
        <v>8219</v>
      </c>
      <c r="G3065" t="s">
        <v>8222</v>
      </c>
      <c r="H3065" t="s">
        <v>8244</v>
      </c>
      <c r="I3065" s="9">
        <v>1477174138</v>
      </c>
      <c r="J3065" s="9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235"/>
        <v>19.57</v>
      </c>
      <c r="P3065" s="17">
        <f t="shared" si="236"/>
        <v>25.52</v>
      </c>
      <c r="Q3065" s="13" t="s">
        <v>8314</v>
      </c>
      <c r="R3065" t="s">
        <v>8354</v>
      </c>
      <c r="S3065" s="18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11" t="s">
        <v>3063</v>
      </c>
      <c r="C3066" s="3" t="s">
        <v>7173</v>
      </c>
      <c r="D3066" s="5">
        <v>75000</v>
      </c>
      <c r="E3066" s="7">
        <v>8471</v>
      </c>
      <c r="F3066" t="s">
        <v>8219</v>
      </c>
      <c r="G3066" t="s">
        <v>8222</v>
      </c>
      <c r="H3066" t="s">
        <v>8244</v>
      </c>
      <c r="I3066" s="9">
        <v>1448175540</v>
      </c>
      <c r="J3066" s="9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235"/>
        <v>11.29</v>
      </c>
      <c r="P3066" s="17">
        <f t="shared" si="236"/>
        <v>117.65</v>
      </c>
      <c r="Q3066" s="13" t="s">
        <v>8314</v>
      </c>
      <c r="R3066" t="s">
        <v>8354</v>
      </c>
      <c r="S3066" s="18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11" t="s">
        <v>3064</v>
      </c>
      <c r="C3067" s="3" t="s">
        <v>7174</v>
      </c>
      <c r="D3067" s="5">
        <v>25000</v>
      </c>
      <c r="E3067" s="7">
        <v>10</v>
      </c>
      <c r="F3067" t="s">
        <v>8219</v>
      </c>
      <c r="G3067" t="s">
        <v>8222</v>
      </c>
      <c r="H3067" t="s">
        <v>8244</v>
      </c>
      <c r="I3067" s="9">
        <v>1406683172</v>
      </c>
      <c r="J3067" s="9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235"/>
        <v>0.04</v>
      </c>
      <c r="P3067" s="17">
        <f t="shared" si="236"/>
        <v>5</v>
      </c>
      <c r="Q3067" s="13" t="s">
        <v>8314</v>
      </c>
      <c r="R3067" t="s">
        <v>8354</v>
      </c>
      <c r="S3067" s="18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11" t="s">
        <v>3065</v>
      </c>
      <c r="C3068" s="3" t="s">
        <v>7175</v>
      </c>
      <c r="D3068" s="5">
        <v>350000</v>
      </c>
      <c r="E3068" s="7">
        <v>41950</v>
      </c>
      <c r="F3068" t="s">
        <v>8219</v>
      </c>
      <c r="G3068" t="s">
        <v>8224</v>
      </c>
      <c r="H3068" t="s">
        <v>8246</v>
      </c>
      <c r="I3068" s="9">
        <v>1468128537</v>
      </c>
      <c r="J3068" s="9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235"/>
        <v>11.99</v>
      </c>
      <c r="P3068" s="17">
        <f t="shared" si="236"/>
        <v>2796.67</v>
      </c>
      <c r="Q3068" s="13" t="s">
        <v>8314</v>
      </c>
      <c r="R3068" t="s">
        <v>8354</v>
      </c>
      <c r="S3068" s="18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11" t="s">
        <v>3066</v>
      </c>
      <c r="C3069" s="3" t="s">
        <v>7176</v>
      </c>
      <c r="D3069" s="5">
        <v>8000</v>
      </c>
      <c r="E3069" s="7">
        <v>200</v>
      </c>
      <c r="F3069" t="s">
        <v>8219</v>
      </c>
      <c r="G3069" t="s">
        <v>8226</v>
      </c>
      <c r="H3069" t="s">
        <v>8248</v>
      </c>
      <c r="I3069" s="9">
        <v>1441837879</v>
      </c>
      <c r="J3069" s="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235"/>
        <v>2.5</v>
      </c>
      <c r="P3069" s="17">
        <f t="shared" si="236"/>
        <v>200</v>
      </c>
      <c r="Q3069" s="13" t="s">
        <v>8314</v>
      </c>
      <c r="R3069" t="s">
        <v>8354</v>
      </c>
      <c r="S3069" s="18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11" t="s">
        <v>3067</v>
      </c>
      <c r="C3070" s="3" t="s">
        <v>7177</v>
      </c>
      <c r="D3070" s="5">
        <v>250000</v>
      </c>
      <c r="E3070" s="7">
        <v>175</v>
      </c>
      <c r="F3070" t="s">
        <v>8219</v>
      </c>
      <c r="G3070" t="s">
        <v>8222</v>
      </c>
      <c r="H3070" t="s">
        <v>8244</v>
      </c>
      <c r="I3070" s="9">
        <v>1445013352</v>
      </c>
      <c r="J3070" s="9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235"/>
        <v>7.0000000000000007E-2</v>
      </c>
      <c r="P3070" s="17">
        <f t="shared" si="236"/>
        <v>87.5</v>
      </c>
      <c r="Q3070" s="13" t="s">
        <v>8314</v>
      </c>
      <c r="R3070" t="s">
        <v>8354</v>
      </c>
      <c r="S3070" s="18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11" t="s">
        <v>3068</v>
      </c>
      <c r="C3071" s="3" t="s">
        <v>7178</v>
      </c>
      <c r="D3071" s="5">
        <v>1000</v>
      </c>
      <c r="E3071" s="7">
        <v>141</v>
      </c>
      <c r="F3071" t="s">
        <v>8219</v>
      </c>
      <c r="G3071" t="s">
        <v>8222</v>
      </c>
      <c r="H3071" t="s">
        <v>8244</v>
      </c>
      <c r="I3071" s="9">
        <v>1418587234</v>
      </c>
      <c r="J3071" s="9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235"/>
        <v>14.1</v>
      </c>
      <c r="P3071" s="17">
        <f t="shared" si="236"/>
        <v>20.14</v>
      </c>
      <c r="Q3071" s="13" t="s">
        <v>8314</v>
      </c>
      <c r="R3071" t="s">
        <v>8354</v>
      </c>
      <c r="S3071" s="18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11" t="s">
        <v>3069</v>
      </c>
      <c r="C3072" s="3" t="s">
        <v>7179</v>
      </c>
      <c r="D3072" s="5">
        <v>10000</v>
      </c>
      <c r="E3072" s="7">
        <v>334</v>
      </c>
      <c r="F3072" t="s">
        <v>8219</v>
      </c>
      <c r="G3072" t="s">
        <v>8223</v>
      </c>
      <c r="H3072" t="s">
        <v>8245</v>
      </c>
      <c r="I3072" s="9">
        <v>1481132169</v>
      </c>
      <c r="J3072" s="9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235"/>
        <v>3.34</v>
      </c>
      <c r="P3072" s="17">
        <f t="shared" si="236"/>
        <v>20.88</v>
      </c>
      <c r="Q3072" s="13" t="s">
        <v>8314</v>
      </c>
      <c r="R3072" t="s">
        <v>8354</v>
      </c>
      <c r="S3072" s="18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11" t="s">
        <v>3070</v>
      </c>
      <c r="C3073" s="3" t="s">
        <v>7180</v>
      </c>
      <c r="D3073" s="5">
        <v>12000</v>
      </c>
      <c r="E3073" s="7">
        <v>7173</v>
      </c>
      <c r="F3073" t="s">
        <v>8219</v>
      </c>
      <c r="G3073" t="s">
        <v>8222</v>
      </c>
      <c r="H3073" t="s">
        <v>8244</v>
      </c>
      <c r="I3073" s="9">
        <v>1429595940</v>
      </c>
      <c r="J3073" s="9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235"/>
        <v>59.78</v>
      </c>
      <c r="P3073" s="17">
        <f t="shared" si="236"/>
        <v>61.31</v>
      </c>
      <c r="Q3073" s="13" t="s">
        <v>8314</v>
      </c>
      <c r="R3073" t="s">
        <v>8354</v>
      </c>
      <c r="S3073" s="18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11" t="s">
        <v>3071</v>
      </c>
      <c r="C3074" s="3" t="s">
        <v>7181</v>
      </c>
      <c r="D3074" s="5">
        <v>12000</v>
      </c>
      <c r="E3074" s="7">
        <v>2</v>
      </c>
      <c r="F3074" t="s">
        <v>8219</v>
      </c>
      <c r="G3074" t="s">
        <v>8222</v>
      </c>
      <c r="H3074" t="s">
        <v>8244</v>
      </c>
      <c r="I3074" s="9">
        <v>1477791960</v>
      </c>
      <c r="J3074" s="9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si="235"/>
        <v>0.02</v>
      </c>
      <c r="P3074" s="17">
        <f t="shared" si="236"/>
        <v>1</v>
      </c>
      <c r="Q3074" s="13" t="s">
        <v>8314</v>
      </c>
      <c r="R3074" t="s">
        <v>8354</v>
      </c>
      <c r="S3074" s="18">
        <f t="shared" si="237"/>
        <v>42658.690532407403</v>
      </c>
      <c r="T3074" s="18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11" t="s">
        <v>3072</v>
      </c>
      <c r="C3075" s="3" t="s">
        <v>7182</v>
      </c>
      <c r="D3075" s="5">
        <v>2800000</v>
      </c>
      <c r="E3075" s="7">
        <v>645</v>
      </c>
      <c r="F3075" t="s">
        <v>8219</v>
      </c>
      <c r="G3075" t="s">
        <v>8222</v>
      </c>
      <c r="H3075" t="s">
        <v>8244</v>
      </c>
      <c r="I3075" s="9">
        <v>1434309540</v>
      </c>
      <c r="J3075" s="9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ref="O3075:O3138" si="240">IFERROR(ROUND(E3075/D3075*100,2),0)</f>
        <v>0.02</v>
      </c>
      <c r="P3075" s="17">
        <f t="shared" ref="P3075:P3138" si="241">IFERROR(ROUND(E3075/L3075,2),"N/A")</f>
        <v>92.14</v>
      </c>
      <c r="Q3075" s="13" t="s">
        <v>8314</v>
      </c>
      <c r="R3075" t="s">
        <v>8354</v>
      </c>
      <c r="S3075" s="18">
        <f t="shared" ref="S3075:S3138" si="242">(((J3075/60)/60)/24)+DATE(1970,1,1)</f>
        <v>42111.684027777781</v>
      </c>
      <c r="T3075" s="18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11" t="s">
        <v>3073</v>
      </c>
      <c r="C3076" s="3" t="s">
        <v>7183</v>
      </c>
      <c r="D3076" s="5">
        <v>25000</v>
      </c>
      <c r="E3076" s="7">
        <v>22</v>
      </c>
      <c r="F3076" t="s">
        <v>8219</v>
      </c>
      <c r="G3076" t="s">
        <v>8228</v>
      </c>
      <c r="H3076" t="s">
        <v>8247</v>
      </c>
      <c r="I3076" s="9">
        <v>1457617359</v>
      </c>
      <c r="J3076" s="9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240"/>
        <v>0.09</v>
      </c>
      <c r="P3076" s="17">
        <f t="shared" si="241"/>
        <v>7.33</v>
      </c>
      <c r="Q3076" s="13" t="s">
        <v>8314</v>
      </c>
      <c r="R3076" t="s">
        <v>8354</v>
      </c>
      <c r="S3076" s="18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11" t="s">
        <v>3074</v>
      </c>
      <c r="C3077" s="3" t="s">
        <v>7184</v>
      </c>
      <c r="D3077" s="5">
        <v>15000</v>
      </c>
      <c r="E3077" s="7">
        <v>1296</v>
      </c>
      <c r="F3077" t="s">
        <v>8219</v>
      </c>
      <c r="G3077" t="s">
        <v>8222</v>
      </c>
      <c r="H3077" t="s">
        <v>8244</v>
      </c>
      <c r="I3077" s="9">
        <v>1471573640</v>
      </c>
      <c r="J3077" s="9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240"/>
        <v>8.64</v>
      </c>
      <c r="P3077" s="17">
        <f t="shared" si="241"/>
        <v>64.8</v>
      </c>
      <c r="Q3077" s="13" t="s">
        <v>8314</v>
      </c>
      <c r="R3077" t="s">
        <v>8354</v>
      </c>
      <c r="S3077" s="18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11" t="s">
        <v>3075</v>
      </c>
      <c r="C3078" s="3" t="s">
        <v>7185</v>
      </c>
      <c r="D3078" s="5">
        <v>10000</v>
      </c>
      <c r="E3078" s="7">
        <v>1506</v>
      </c>
      <c r="F3078" t="s">
        <v>8219</v>
      </c>
      <c r="G3078" t="s">
        <v>8222</v>
      </c>
      <c r="H3078" t="s">
        <v>8244</v>
      </c>
      <c r="I3078" s="9">
        <v>1444405123</v>
      </c>
      <c r="J3078" s="9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240"/>
        <v>15.06</v>
      </c>
      <c r="P3078" s="17">
        <f t="shared" si="241"/>
        <v>30.12</v>
      </c>
      <c r="Q3078" s="13" t="s">
        <v>8314</v>
      </c>
      <c r="R3078" t="s">
        <v>8354</v>
      </c>
      <c r="S3078" s="18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11" t="s">
        <v>3076</v>
      </c>
      <c r="C3079" s="3" t="s">
        <v>7186</v>
      </c>
      <c r="D3079" s="5">
        <v>22000</v>
      </c>
      <c r="E3079" s="7">
        <v>105</v>
      </c>
      <c r="F3079" t="s">
        <v>8219</v>
      </c>
      <c r="G3079" t="s">
        <v>8227</v>
      </c>
      <c r="H3079" t="s">
        <v>8249</v>
      </c>
      <c r="I3079" s="9">
        <v>1488495478</v>
      </c>
      <c r="J3079" s="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240"/>
        <v>0.48</v>
      </c>
      <c r="P3079" s="17">
        <f t="shared" si="241"/>
        <v>52.5</v>
      </c>
      <c r="Q3079" s="13" t="s">
        <v>8314</v>
      </c>
      <c r="R3079" t="s">
        <v>8354</v>
      </c>
      <c r="S3079" s="18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11" t="s">
        <v>3077</v>
      </c>
      <c r="C3080" s="3" t="s">
        <v>7187</v>
      </c>
      <c r="D3080" s="5">
        <v>60000</v>
      </c>
      <c r="E3080" s="7">
        <v>71</v>
      </c>
      <c r="F3080" t="s">
        <v>8219</v>
      </c>
      <c r="G3080" t="s">
        <v>8222</v>
      </c>
      <c r="H3080" t="s">
        <v>8244</v>
      </c>
      <c r="I3080" s="9">
        <v>1424920795</v>
      </c>
      <c r="J3080" s="9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240"/>
        <v>0.12</v>
      </c>
      <c r="P3080" s="17">
        <f t="shared" si="241"/>
        <v>23.67</v>
      </c>
      <c r="Q3080" s="13" t="s">
        <v>8314</v>
      </c>
      <c r="R3080" t="s">
        <v>8354</v>
      </c>
      <c r="S3080" s="18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11" t="s">
        <v>3078</v>
      </c>
      <c r="C3081" s="3" t="s">
        <v>7188</v>
      </c>
      <c r="D3081" s="5">
        <v>1333666</v>
      </c>
      <c r="E3081" s="7">
        <v>11226</v>
      </c>
      <c r="F3081" t="s">
        <v>8219</v>
      </c>
      <c r="G3081" t="s">
        <v>8222</v>
      </c>
      <c r="H3081" t="s">
        <v>8244</v>
      </c>
      <c r="I3081" s="9">
        <v>1427040435</v>
      </c>
      <c r="J3081" s="9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240"/>
        <v>0.84</v>
      </c>
      <c r="P3081" s="17">
        <f t="shared" si="241"/>
        <v>415.78</v>
      </c>
      <c r="Q3081" s="13" t="s">
        <v>8314</v>
      </c>
      <c r="R3081" t="s">
        <v>8354</v>
      </c>
      <c r="S3081" s="18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11" t="s">
        <v>3079</v>
      </c>
      <c r="C3082" s="3" t="s">
        <v>7189</v>
      </c>
      <c r="D3082" s="5">
        <v>2000000</v>
      </c>
      <c r="E3082" s="7">
        <v>376</v>
      </c>
      <c r="F3082" t="s">
        <v>8219</v>
      </c>
      <c r="G3082" t="s">
        <v>8222</v>
      </c>
      <c r="H3082" t="s">
        <v>8244</v>
      </c>
      <c r="I3082" s="9">
        <v>1419644444</v>
      </c>
      <c r="J3082" s="9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240"/>
        <v>0.02</v>
      </c>
      <c r="P3082" s="17">
        <f t="shared" si="241"/>
        <v>53.71</v>
      </c>
      <c r="Q3082" s="13" t="s">
        <v>8314</v>
      </c>
      <c r="R3082" t="s">
        <v>8354</v>
      </c>
      <c r="S3082" s="18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11" t="s">
        <v>3080</v>
      </c>
      <c r="C3083" s="3" t="s">
        <v>7190</v>
      </c>
      <c r="D3083" s="5">
        <v>1000000</v>
      </c>
      <c r="E3083" s="7">
        <v>2103</v>
      </c>
      <c r="F3083" t="s">
        <v>8219</v>
      </c>
      <c r="G3083" t="s">
        <v>8222</v>
      </c>
      <c r="H3083" t="s">
        <v>8244</v>
      </c>
      <c r="I3083" s="9">
        <v>1442722891</v>
      </c>
      <c r="J3083" s="9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240"/>
        <v>0.21</v>
      </c>
      <c r="P3083" s="17">
        <f t="shared" si="241"/>
        <v>420.6</v>
      </c>
      <c r="Q3083" s="13" t="s">
        <v>8314</v>
      </c>
      <c r="R3083" t="s">
        <v>8354</v>
      </c>
      <c r="S3083" s="18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11" t="s">
        <v>3081</v>
      </c>
      <c r="C3084" s="3" t="s">
        <v>7191</v>
      </c>
      <c r="D3084" s="5">
        <v>9000</v>
      </c>
      <c r="E3084" s="7">
        <v>0</v>
      </c>
      <c r="F3084" t="s">
        <v>8219</v>
      </c>
      <c r="G3084" t="s">
        <v>8222</v>
      </c>
      <c r="H3084" t="s">
        <v>8244</v>
      </c>
      <c r="I3084" s="9">
        <v>1447628946</v>
      </c>
      <c r="J3084" s="9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240"/>
        <v>0</v>
      </c>
      <c r="P3084" s="17" t="str">
        <f t="shared" si="241"/>
        <v>N/A</v>
      </c>
      <c r="Q3084" s="13" t="s">
        <v>8314</v>
      </c>
      <c r="R3084" t="s">
        <v>8354</v>
      </c>
      <c r="S3084" s="18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11" t="s">
        <v>3082</v>
      </c>
      <c r="C3085" s="3" t="s">
        <v>7192</v>
      </c>
      <c r="D3085" s="5">
        <v>20000</v>
      </c>
      <c r="E3085" s="7">
        <v>56</v>
      </c>
      <c r="F3085" t="s">
        <v>8219</v>
      </c>
      <c r="G3085" t="s">
        <v>8222</v>
      </c>
      <c r="H3085" t="s">
        <v>8244</v>
      </c>
      <c r="I3085" s="9">
        <v>1409547600</v>
      </c>
      <c r="J3085" s="9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240"/>
        <v>0.28000000000000003</v>
      </c>
      <c r="P3085" s="17">
        <f t="shared" si="241"/>
        <v>18.670000000000002</v>
      </c>
      <c r="Q3085" s="13" t="s">
        <v>8314</v>
      </c>
      <c r="R3085" t="s">
        <v>8354</v>
      </c>
      <c r="S3085" s="18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11" t="s">
        <v>3083</v>
      </c>
      <c r="C3086" s="3" t="s">
        <v>7193</v>
      </c>
      <c r="D3086" s="5">
        <v>4059</v>
      </c>
      <c r="E3086" s="7">
        <v>470</v>
      </c>
      <c r="F3086" t="s">
        <v>8219</v>
      </c>
      <c r="G3086" t="s">
        <v>8222</v>
      </c>
      <c r="H3086" t="s">
        <v>8244</v>
      </c>
      <c r="I3086" s="9">
        <v>1430851680</v>
      </c>
      <c r="J3086" s="9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240"/>
        <v>11.58</v>
      </c>
      <c r="P3086" s="17">
        <f t="shared" si="241"/>
        <v>78.33</v>
      </c>
      <c r="Q3086" s="13" t="s">
        <v>8314</v>
      </c>
      <c r="R3086" t="s">
        <v>8354</v>
      </c>
      <c r="S3086" s="18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11" t="s">
        <v>3084</v>
      </c>
      <c r="C3087" s="3" t="s">
        <v>7194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 s="9">
        <v>1443561159</v>
      </c>
      <c r="J3087" s="9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240"/>
        <v>2.44</v>
      </c>
      <c r="P3087" s="17">
        <f t="shared" si="241"/>
        <v>67.78</v>
      </c>
      <c r="Q3087" s="13" t="s">
        <v>8314</v>
      </c>
      <c r="R3087" t="s">
        <v>8354</v>
      </c>
      <c r="S3087" s="18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11" t="s">
        <v>3085</v>
      </c>
      <c r="C3088" s="3" t="s">
        <v>7195</v>
      </c>
      <c r="D3088" s="5">
        <v>20000</v>
      </c>
      <c r="E3088" s="7">
        <v>50</v>
      </c>
      <c r="F3088" t="s">
        <v>8219</v>
      </c>
      <c r="G3088" t="s">
        <v>8235</v>
      </c>
      <c r="H3088" t="s">
        <v>8247</v>
      </c>
      <c r="I3088" s="9">
        <v>1439827559</v>
      </c>
      <c r="J3088" s="9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240"/>
        <v>0.25</v>
      </c>
      <c r="P3088" s="17">
        <f t="shared" si="241"/>
        <v>16.670000000000002</v>
      </c>
      <c r="Q3088" s="13" t="s">
        <v>8314</v>
      </c>
      <c r="R3088" t="s">
        <v>8354</v>
      </c>
      <c r="S3088" s="18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11" t="s">
        <v>3086</v>
      </c>
      <c r="C3089" s="3" t="s">
        <v>7196</v>
      </c>
      <c r="D3089" s="5">
        <v>20000</v>
      </c>
      <c r="E3089" s="7">
        <v>125</v>
      </c>
      <c r="F3089" t="s">
        <v>8219</v>
      </c>
      <c r="G3089" t="s">
        <v>8222</v>
      </c>
      <c r="H3089" t="s">
        <v>8244</v>
      </c>
      <c r="I3089" s="9">
        <v>1482294990</v>
      </c>
      <c r="J3089" s="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240"/>
        <v>0.63</v>
      </c>
      <c r="P3089" s="17">
        <f t="shared" si="241"/>
        <v>62.5</v>
      </c>
      <c r="Q3089" s="13" t="s">
        <v>8314</v>
      </c>
      <c r="R3089" t="s">
        <v>8354</v>
      </c>
      <c r="S3089" s="18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11" t="s">
        <v>3087</v>
      </c>
      <c r="C3090" s="3" t="s">
        <v>7197</v>
      </c>
      <c r="D3090" s="5">
        <v>65000</v>
      </c>
      <c r="E3090" s="7">
        <v>126</v>
      </c>
      <c r="F3090" t="s">
        <v>8219</v>
      </c>
      <c r="G3090" t="s">
        <v>8222</v>
      </c>
      <c r="H3090" t="s">
        <v>8244</v>
      </c>
      <c r="I3090" s="9">
        <v>1420724460</v>
      </c>
      <c r="J3090" s="9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240"/>
        <v>0.19</v>
      </c>
      <c r="P3090" s="17">
        <f t="shared" si="241"/>
        <v>42</v>
      </c>
      <c r="Q3090" s="13" t="s">
        <v>8314</v>
      </c>
      <c r="R3090" t="s">
        <v>8354</v>
      </c>
      <c r="S3090" s="18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11" t="s">
        <v>3088</v>
      </c>
      <c r="C3091" s="3" t="s">
        <v>7198</v>
      </c>
      <c r="D3091" s="5">
        <v>25000</v>
      </c>
      <c r="E3091" s="7">
        <v>5854</v>
      </c>
      <c r="F3091" t="s">
        <v>8219</v>
      </c>
      <c r="G3091" t="s">
        <v>8222</v>
      </c>
      <c r="H3091" t="s">
        <v>8244</v>
      </c>
      <c r="I3091" s="9">
        <v>1468029540</v>
      </c>
      <c r="J3091" s="9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240"/>
        <v>23.42</v>
      </c>
      <c r="P3091" s="17">
        <f t="shared" si="241"/>
        <v>130.09</v>
      </c>
      <c r="Q3091" s="13" t="s">
        <v>8314</v>
      </c>
      <c r="R3091" t="s">
        <v>8354</v>
      </c>
      <c r="S3091" s="18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11" t="s">
        <v>3089</v>
      </c>
      <c r="C3092" s="3" t="s">
        <v>7199</v>
      </c>
      <c r="D3092" s="5">
        <v>225000</v>
      </c>
      <c r="E3092" s="7">
        <v>11432</v>
      </c>
      <c r="F3092" t="s">
        <v>8219</v>
      </c>
      <c r="G3092" t="s">
        <v>8222</v>
      </c>
      <c r="H3092" t="s">
        <v>8244</v>
      </c>
      <c r="I3092" s="9">
        <v>1430505545</v>
      </c>
      <c r="J3092" s="9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240"/>
        <v>5.08</v>
      </c>
      <c r="P3092" s="17">
        <f t="shared" si="241"/>
        <v>1270.22</v>
      </c>
      <c r="Q3092" s="13" t="s">
        <v>8314</v>
      </c>
      <c r="R3092" t="s">
        <v>8354</v>
      </c>
      <c r="S3092" s="18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11" t="s">
        <v>3090</v>
      </c>
      <c r="C3093" s="3" t="s">
        <v>7200</v>
      </c>
      <c r="D3093" s="5">
        <v>5000</v>
      </c>
      <c r="E3093" s="7">
        <v>796</v>
      </c>
      <c r="F3093" t="s">
        <v>8219</v>
      </c>
      <c r="G3093" t="s">
        <v>8222</v>
      </c>
      <c r="H3093" t="s">
        <v>8244</v>
      </c>
      <c r="I3093" s="9">
        <v>1471214743</v>
      </c>
      <c r="J3093" s="9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240"/>
        <v>15.92</v>
      </c>
      <c r="P3093" s="17">
        <f t="shared" si="241"/>
        <v>88.44</v>
      </c>
      <c r="Q3093" s="13" t="s">
        <v>8314</v>
      </c>
      <c r="R3093" t="s">
        <v>8354</v>
      </c>
      <c r="S3093" s="18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11" t="s">
        <v>3091</v>
      </c>
      <c r="C3094" s="3" t="s">
        <v>7201</v>
      </c>
      <c r="D3094" s="5">
        <v>100000</v>
      </c>
      <c r="E3094" s="7">
        <v>1183.19</v>
      </c>
      <c r="F3094" t="s">
        <v>8219</v>
      </c>
      <c r="G3094" t="s">
        <v>8222</v>
      </c>
      <c r="H3094" t="s">
        <v>8244</v>
      </c>
      <c r="I3094" s="9">
        <v>1444946400</v>
      </c>
      <c r="J3094" s="9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240"/>
        <v>1.18</v>
      </c>
      <c r="P3094" s="17">
        <f t="shared" si="241"/>
        <v>56.34</v>
      </c>
      <c r="Q3094" s="13" t="s">
        <v>8314</v>
      </c>
      <c r="R3094" t="s">
        <v>8354</v>
      </c>
      <c r="S3094" s="18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11" t="s">
        <v>3092</v>
      </c>
      <c r="C3095" s="3" t="s">
        <v>7202</v>
      </c>
      <c r="D3095" s="5">
        <v>4000</v>
      </c>
      <c r="E3095" s="7">
        <v>910</v>
      </c>
      <c r="F3095" t="s">
        <v>8219</v>
      </c>
      <c r="G3095" t="s">
        <v>8227</v>
      </c>
      <c r="H3095" t="s">
        <v>8249</v>
      </c>
      <c r="I3095" s="9">
        <v>1401595140</v>
      </c>
      <c r="J3095" s="9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240"/>
        <v>22.75</v>
      </c>
      <c r="P3095" s="17">
        <f t="shared" si="241"/>
        <v>53.53</v>
      </c>
      <c r="Q3095" s="13" t="s">
        <v>8314</v>
      </c>
      <c r="R3095" t="s">
        <v>8354</v>
      </c>
      <c r="S3095" s="18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11" t="s">
        <v>3093</v>
      </c>
      <c r="C3096" s="3" t="s">
        <v>7203</v>
      </c>
      <c r="D3096" s="5">
        <v>100000</v>
      </c>
      <c r="E3096" s="7">
        <v>25</v>
      </c>
      <c r="F3096" t="s">
        <v>8219</v>
      </c>
      <c r="G3096" t="s">
        <v>8222</v>
      </c>
      <c r="H3096" t="s">
        <v>8244</v>
      </c>
      <c r="I3096" s="9">
        <v>1442775956</v>
      </c>
      <c r="J3096" s="9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240"/>
        <v>0.03</v>
      </c>
      <c r="P3096" s="17">
        <f t="shared" si="241"/>
        <v>25</v>
      </c>
      <c r="Q3096" s="13" t="s">
        <v>8314</v>
      </c>
      <c r="R3096" t="s">
        <v>8354</v>
      </c>
      <c r="S3096" s="18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11" t="s">
        <v>3094</v>
      </c>
      <c r="C3097" s="3" t="s">
        <v>7204</v>
      </c>
      <c r="D3097" s="5">
        <v>14920</v>
      </c>
      <c r="E3097" s="7">
        <v>50</v>
      </c>
      <c r="F3097" t="s">
        <v>8219</v>
      </c>
      <c r="G3097" t="s">
        <v>8222</v>
      </c>
      <c r="H3097" t="s">
        <v>8244</v>
      </c>
      <c r="I3097" s="9">
        <v>1470011780</v>
      </c>
      <c r="J3097" s="9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240"/>
        <v>0.34</v>
      </c>
      <c r="P3097" s="17">
        <f t="shared" si="241"/>
        <v>50</v>
      </c>
      <c r="Q3097" s="13" t="s">
        <v>8314</v>
      </c>
      <c r="R3097" t="s">
        <v>8354</v>
      </c>
      <c r="S3097" s="18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11" t="s">
        <v>3095</v>
      </c>
      <c r="C3098" s="3" t="s">
        <v>7205</v>
      </c>
      <c r="D3098" s="5">
        <v>20000</v>
      </c>
      <c r="E3098" s="7">
        <v>795</v>
      </c>
      <c r="F3098" t="s">
        <v>8219</v>
      </c>
      <c r="G3098" t="s">
        <v>8222</v>
      </c>
      <c r="H3098" t="s">
        <v>8244</v>
      </c>
      <c r="I3098" s="9">
        <v>1432151326</v>
      </c>
      <c r="J3098" s="9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240"/>
        <v>3.98</v>
      </c>
      <c r="P3098" s="17">
        <f t="shared" si="241"/>
        <v>56.79</v>
      </c>
      <c r="Q3098" s="13" t="s">
        <v>8314</v>
      </c>
      <c r="R3098" t="s">
        <v>8354</v>
      </c>
      <c r="S3098" s="18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11" t="s">
        <v>3096</v>
      </c>
      <c r="C3099" s="3" t="s">
        <v>7206</v>
      </c>
      <c r="D3099" s="5">
        <v>10000</v>
      </c>
      <c r="E3099" s="7">
        <v>1715</v>
      </c>
      <c r="F3099" t="s">
        <v>8219</v>
      </c>
      <c r="G3099" t="s">
        <v>8223</v>
      </c>
      <c r="H3099" t="s">
        <v>8245</v>
      </c>
      <c r="I3099" s="9">
        <v>1475848800</v>
      </c>
      <c r="J3099" s="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240"/>
        <v>17.149999999999999</v>
      </c>
      <c r="P3099" s="17">
        <f t="shared" si="241"/>
        <v>40.83</v>
      </c>
      <c r="Q3099" s="13" t="s">
        <v>8314</v>
      </c>
      <c r="R3099" t="s">
        <v>8354</v>
      </c>
      <c r="S3099" s="18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11" t="s">
        <v>3097</v>
      </c>
      <c r="C3100" s="3" t="s">
        <v>7207</v>
      </c>
      <c r="D3100" s="5">
        <v>48725</v>
      </c>
      <c r="E3100" s="7">
        <v>1758</v>
      </c>
      <c r="F3100" t="s">
        <v>8219</v>
      </c>
      <c r="G3100" t="s">
        <v>8222</v>
      </c>
      <c r="H3100" t="s">
        <v>8244</v>
      </c>
      <c r="I3100" s="9">
        <v>1454890620</v>
      </c>
      <c r="J3100" s="9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240"/>
        <v>3.61</v>
      </c>
      <c r="P3100" s="17">
        <f t="shared" si="241"/>
        <v>65.11</v>
      </c>
      <c r="Q3100" s="13" t="s">
        <v>8314</v>
      </c>
      <c r="R3100" t="s">
        <v>8354</v>
      </c>
      <c r="S3100" s="18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11" t="s">
        <v>3098</v>
      </c>
      <c r="C3101" s="3" t="s">
        <v>7208</v>
      </c>
      <c r="D3101" s="5">
        <v>2000</v>
      </c>
      <c r="E3101" s="7">
        <v>278</v>
      </c>
      <c r="F3101" t="s">
        <v>8219</v>
      </c>
      <c r="G3101" t="s">
        <v>8222</v>
      </c>
      <c r="H3101" t="s">
        <v>8244</v>
      </c>
      <c r="I3101" s="9">
        <v>1455251591</v>
      </c>
      <c r="J3101" s="9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240"/>
        <v>13.9</v>
      </c>
      <c r="P3101" s="17">
        <f t="shared" si="241"/>
        <v>55.6</v>
      </c>
      <c r="Q3101" s="13" t="s">
        <v>8314</v>
      </c>
      <c r="R3101" t="s">
        <v>8354</v>
      </c>
      <c r="S3101" s="18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11" t="s">
        <v>3099</v>
      </c>
      <c r="C3102" s="3" t="s">
        <v>7209</v>
      </c>
      <c r="D3102" s="5">
        <v>12000</v>
      </c>
      <c r="E3102" s="7">
        <v>1827</v>
      </c>
      <c r="F3102" t="s">
        <v>8219</v>
      </c>
      <c r="G3102" t="s">
        <v>8222</v>
      </c>
      <c r="H3102" t="s">
        <v>8244</v>
      </c>
      <c r="I3102" s="9">
        <v>1413816975</v>
      </c>
      <c r="J3102" s="9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240"/>
        <v>15.23</v>
      </c>
      <c r="P3102" s="17">
        <f t="shared" si="241"/>
        <v>140.54</v>
      </c>
      <c r="Q3102" s="13" t="s">
        <v>8314</v>
      </c>
      <c r="R3102" t="s">
        <v>8354</v>
      </c>
      <c r="S3102" s="18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11" t="s">
        <v>3100</v>
      </c>
      <c r="C3103" s="3" t="s">
        <v>7210</v>
      </c>
      <c r="D3103" s="5">
        <v>2500</v>
      </c>
      <c r="E3103" s="7">
        <v>300</v>
      </c>
      <c r="F3103" t="s">
        <v>8219</v>
      </c>
      <c r="G3103" t="s">
        <v>8228</v>
      </c>
      <c r="H3103" t="s">
        <v>8247</v>
      </c>
      <c r="I3103" s="9">
        <v>1437033360</v>
      </c>
      <c r="J3103" s="9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240"/>
        <v>12</v>
      </c>
      <c r="P3103" s="17">
        <f t="shared" si="241"/>
        <v>25</v>
      </c>
      <c r="Q3103" s="13" t="s">
        <v>8314</v>
      </c>
      <c r="R3103" t="s">
        <v>8354</v>
      </c>
      <c r="S3103" s="18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11" t="s">
        <v>3101</v>
      </c>
      <c r="C3104" s="3" t="s">
        <v>7211</v>
      </c>
      <c r="D3104" s="5">
        <v>16000</v>
      </c>
      <c r="E3104" s="7">
        <v>6258</v>
      </c>
      <c r="F3104" t="s">
        <v>8219</v>
      </c>
      <c r="G3104" t="s">
        <v>8223</v>
      </c>
      <c r="H3104" t="s">
        <v>8245</v>
      </c>
      <c r="I3104" s="9">
        <v>1471939818</v>
      </c>
      <c r="J3104" s="9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240"/>
        <v>39.11</v>
      </c>
      <c r="P3104" s="17">
        <f t="shared" si="241"/>
        <v>69.53</v>
      </c>
      <c r="Q3104" s="13" t="s">
        <v>8314</v>
      </c>
      <c r="R3104" t="s">
        <v>8354</v>
      </c>
      <c r="S3104" s="18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11" t="s">
        <v>3102</v>
      </c>
      <c r="C3105" s="3" t="s">
        <v>7212</v>
      </c>
      <c r="D3105" s="5">
        <v>4100</v>
      </c>
      <c r="E3105" s="7">
        <v>11</v>
      </c>
      <c r="F3105" t="s">
        <v>8219</v>
      </c>
      <c r="G3105" t="s">
        <v>8222</v>
      </c>
      <c r="H3105" t="s">
        <v>8244</v>
      </c>
      <c r="I3105" s="9">
        <v>1434080706</v>
      </c>
      <c r="J3105" s="9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240"/>
        <v>0.27</v>
      </c>
      <c r="P3105" s="17">
        <f t="shared" si="241"/>
        <v>5.5</v>
      </c>
      <c r="Q3105" s="13" t="s">
        <v>8314</v>
      </c>
      <c r="R3105" t="s">
        <v>8354</v>
      </c>
      <c r="S3105" s="18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11" t="s">
        <v>3103</v>
      </c>
      <c r="C3106" s="3" t="s">
        <v>7213</v>
      </c>
      <c r="D3106" s="5">
        <v>4000</v>
      </c>
      <c r="E3106" s="7">
        <v>1185</v>
      </c>
      <c r="F3106" t="s">
        <v>8219</v>
      </c>
      <c r="G3106" t="s">
        <v>8224</v>
      </c>
      <c r="H3106" t="s">
        <v>8246</v>
      </c>
      <c r="I3106" s="9">
        <v>1422928800</v>
      </c>
      <c r="J3106" s="9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240"/>
        <v>29.63</v>
      </c>
      <c r="P3106" s="17">
        <f t="shared" si="241"/>
        <v>237</v>
      </c>
      <c r="Q3106" s="13" t="s">
        <v>8314</v>
      </c>
      <c r="R3106" t="s">
        <v>8354</v>
      </c>
      <c r="S3106" s="18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11" t="s">
        <v>3104</v>
      </c>
      <c r="C3107" s="3" t="s">
        <v>7214</v>
      </c>
      <c r="D3107" s="5">
        <v>5845</v>
      </c>
      <c r="E3107" s="7">
        <v>2476</v>
      </c>
      <c r="F3107" t="s">
        <v>8219</v>
      </c>
      <c r="G3107" t="s">
        <v>8222</v>
      </c>
      <c r="H3107" t="s">
        <v>8244</v>
      </c>
      <c r="I3107" s="9">
        <v>1413694800</v>
      </c>
      <c r="J3107" s="9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240"/>
        <v>42.36</v>
      </c>
      <c r="P3107" s="17">
        <f t="shared" si="241"/>
        <v>79.87</v>
      </c>
      <c r="Q3107" s="13" t="s">
        <v>8314</v>
      </c>
      <c r="R3107" t="s">
        <v>8354</v>
      </c>
      <c r="S3107" s="18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11" t="s">
        <v>3105</v>
      </c>
      <c r="C3108" s="3" t="s">
        <v>7215</v>
      </c>
      <c r="D3108" s="5">
        <v>1000</v>
      </c>
      <c r="E3108" s="7">
        <v>41</v>
      </c>
      <c r="F3108" t="s">
        <v>8219</v>
      </c>
      <c r="G3108" t="s">
        <v>8223</v>
      </c>
      <c r="H3108" t="s">
        <v>8245</v>
      </c>
      <c r="I3108" s="9">
        <v>1442440800</v>
      </c>
      <c r="J3108" s="9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240"/>
        <v>4.0999999999999996</v>
      </c>
      <c r="P3108" s="17">
        <f t="shared" si="241"/>
        <v>10.25</v>
      </c>
      <c r="Q3108" s="13" t="s">
        <v>8314</v>
      </c>
      <c r="R3108" t="s">
        <v>8354</v>
      </c>
      <c r="S3108" s="18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11" t="s">
        <v>3106</v>
      </c>
      <c r="C3109" s="3" t="s">
        <v>7216</v>
      </c>
      <c r="D3109" s="5">
        <v>40000</v>
      </c>
      <c r="E3109" s="7">
        <v>7905</v>
      </c>
      <c r="F3109" t="s">
        <v>8219</v>
      </c>
      <c r="G3109" t="s">
        <v>8222</v>
      </c>
      <c r="H3109" t="s">
        <v>8244</v>
      </c>
      <c r="I3109" s="9">
        <v>1431372751</v>
      </c>
      <c r="J3109" s="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240"/>
        <v>19.760000000000002</v>
      </c>
      <c r="P3109" s="17">
        <f t="shared" si="241"/>
        <v>272.58999999999997</v>
      </c>
      <c r="Q3109" s="13" t="s">
        <v>8314</v>
      </c>
      <c r="R3109" t="s">
        <v>8354</v>
      </c>
      <c r="S3109" s="18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11" t="s">
        <v>3107</v>
      </c>
      <c r="C3110" s="3" t="s">
        <v>7217</v>
      </c>
      <c r="D3110" s="5">
        <v>50000</v>
      </c>
      <c r="E3110" s="7">
        <v>26</v>
      </c>
      <c r="F3110" t="s">
        <v>8219</v>
      </c>
      <c r="G3110" t="s">
        <v>8222</v>
      </c>
      <c r="H3110" t="s">
        <v>8244</v>
      </c>
      <c r="I3110" s="9">
        <v>1430234394</v>
      </c>
      <c r="J3110" s="9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240"/>
        <v>0.05</v>
      </c>
      <c r="P3110" s="17">
        <f t="shared" si="241"/>
        <v>13</v>
      </c>
      <c r="Q3110" s="13" t="s">
        <v>8314</v>
      </c>
      <c r="R3110" t="s">
        <v>8354</v>
      </c>
      <c r="S3110" s="18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11" t="s">
        <v>3108</v>
      </c>
      <c r="C3111" s="3" t="s">
        <v>7218</v>
      </c>
      <c r="D3111" s="5">
        <v>26500</v>
      </c>
      <c r="E3111" s="7">
        <v>6633</v>
      </c>
      <c r="F3111" t="s">
        <v>8219</v>
      </c>
      <c r="G3111" t="s">
        <v>8222</v>
      </c>
      <c r="H3111" t="s">
        <v>8244</v>
      </c>
      <c r="I3111" s="9">
        <v>1409194810</v>
      </c>
      <c r="J3111" s="9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240"/>
        <v>25.03</v>
      </c>
      <c r="P3111" s="17">
        <f t="shared" si="241"/>
        <v>58.18</v>
      </c>
      <c r="Q3111" s="13" t="s">
        <v>8314</v>
      </c>
      <c r="R3111" t="s">
        <v>8354</v>
      </c>
      <c r="S3111" s="18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11" t="s">
        <v>3109</v>
      </c>
      <c r="C3112" s="3" t="s">
        <v>7219</v>
      </c>
      <c r="D3112" s="5">
        <v>25000</v>
      </c>
      <c r="E3112" s="7">
        <v>10</v>
      </c>
      <c r="F3112" t="s">
        <v>8219</v>
      </c>
      <c r="G3112" t="s">
        <v>8222</v>
      </c>
      <c r="H3112" t="s">
        <v>8244</v>
      </c>
      <c r="I3112" s="9">
        <v>1487465119</v>
      </c>
      <c r="J3112" s="9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240"/>
        <v>0.04</v>
      </c>
      <c r="P3112" s="17">
        <f t="shared" si="241"/>
        <v>10</v>
      </c>
      <c r="Q3112" s="13" t="s">
        <v>8314</v>
      </c>
      <c r="R3112" t="s">
        <v>8354</v>
      </c>
      <c r="S3112" s="18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11" t="s">
        <v>3110</v>
      </c>
      <c r="C3113" s="3" t="s">
        <v>7220</v>
      </c>
      <c r="D3113" s="5">
        <v>20000</v>
      </c>
      <c r="E3113" s="7">
        <v>5328</v>
      </c>
      <c r="F3113" t="s">
        <v>8219</v>
      </c>
      <c r="G3113" t="s">
        <v>8222</v>
      </c>
      <c r="H3113" t="s">
        <v>8244</v>
      </c>
      <c r="I3113" s="9">
        <v>1412432220</v>
      </c>
      <c r="J3113" s="9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240"/>
        <v>26.64</v>
      </c>
      <c r="P3113" s="17">
        <f t="shared" si="241"/>
        <v>70.11</v>
      </c>
      <c r="Q3113" s="13" t="s">
        <v>8314</v>
      </c>
      <c r="R3113" t="s">
        <v>8354</v>
      </c>
      <c r="S3113" s="18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11" t="s">
        <v>3111</v>
      </c>
      <c r="C3114" s="3" t="s">
        <v>7221</v>
      </c>
      <c r="D3114" s="5">
        <v>11000</v>
      </c>
      <c r="E3114" s="7">
        <v>521</v>
      </c>
      <c r="F3114" t="s">
        <v>8219</v>
      </c>
      <c r="G3114" t="s">
        <v>8222</v>
      </c>
      <c r="H3114" t="s">
        <v>8244</v>
      </c>
      <c r="I3114" s="9">
        <v>1477968934</v>
      </c>
      <c r="J3114" s="9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240"/>
        <v>4.74</v>
      </c>
      <c r="P3114" s="17">
        <f t="shared" si="241"/>
        <v>57.89</v>
      </c>
      <c r="Q3114" s="13" t="s">
        <v>8314</v>
      </c>
      <c r="R3114" t="s">
        <v>8354</v>
      </c>
      <c r="S3114" s="18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11" t="s">
        <v>3112</v>
      </c>
      <c r="C3115" s="3" t="s">
        <v>7222</v>
      </c>
      <c r="D3115" s="5">
        <v>109225</v>
      </c>
      <c r="E3115" s="7">
        <v>4635</v>
      </c>
      <c r="F3115" t="s">
        <v>8219</v>
      </c>
      <c r="G3115" t="s">
        <v>8222</v>
      </c>
      <c r="H3115" t="s">
        <v>8244</v>
      </c>
      <c r="I3115" s="9">
        <v>1429291982</v>
      </c>
      <c r="J3115" s="9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240"/>
        <v>4.24</v>
      </c>
      <c r="P3115" s="17">
        <f t="shared" si="241"/>
        <v>125.27</v>
      </c>
      <c r="Q3115" s="13" t="s">
        <v>8314</v>
      </c>
      <c r="R3115" t="s">
        <v>8354</v>
      </c>
      <c r="S3115" s="18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11" t="s">
        <v>3113</v>
      </c>
      <c r="C3116" s="3" t="s">
        <v>7223</v>
      </c>
      <c r="D3116" s="5">
        <v>75000</v>
      </c>
      <c r="E3116" s="7">
        <v>0</v>
      </c>
      <c r="F3116" t="s">
        <v>8219</v>
      </c>
      <c r="G3116" t="s">
        <v>8222</v>
      </c>
      <c r="H3116" t="s">
        <v>8244</v>
      </c>
      <c r="I3116" s="9">
        <v>1411312250</v>
      </c>
      <c r="J3116" s="9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240"/>
        <v>0</v>
      </c>
      <c r="P3116" s="17" t="str">
        <f t="shared" si="241"/>
        <v>N/A</v>
      </c>
      <c r="Q3116" s="13" t="s">
        <v>8314</v>
      </c>
      <c r="R3116" t="s">
        <v>8354</v>
      </c>
      <c r="S3116" s="18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11" t="s">
        <v>3114</v>
      </c>
      <c r="C3117" s="3" t="s">
        <v>7224</v>
      </c>
      <c r="D3117" s="5">
        <v>10000</v>
      </c>
      <c r="E3117" s="7">
        <v>300</v>
      </c>
      <c r="F3117" t="s">
        <v>8219</v>
      </c>
      <c r="G3117" t="s">
        <v>8233</v>
      </c>
      <c r="H3117" t="s">
        <v>8253</v>
      </c>
      <c r="I3117" s="9">
        <v>1465123427</v>
      </c>
      <c r="J3117" s="9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240"/>
        <v>3</v>
      </c>
      <c r="P3117" s="17">
        <f t="shared" si="241"/>
        <v>300</v>
      </c>
      <c r="Q3117" s="13" t="s">
        <v>8314</v>
      </c>
      <c r="R3117" t="s">
        <v>8354</v>
      </c>
      <c r="S3117" s="18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11" t="s">
        <v>3115</v>
      </c>
      <c r="C3118" s="3" t="s">
        <v>7225</v>
      </c>
      <c r="D3118" s="5">
        <v>750</v>
      </c>
      <c r="E3118" s="7">
        <v>430</v>
      </c>
      <c r="F3118" t="s">
        <v>8219</v>
      </c>
      <c r="G3118" t="s">
        <v>8222</v>
      </c>
      <c r="H3118" t="s">
        <v>8244</v>
      </c>
      <c r="I3118" s="9">
        <v>1427890925</v>
      </c>
      <c r="J3118" s="9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240"/>
        <v>57.33</v>
      </c>
      <c r="P3118" s="17">
        <f t="shared" si="241"/>
        <v>43</v>
      </c>
      <c r="Q3118" s="13" t="s">
        <v>8314</v>
      </c>
      <c r="R3118" t="s">
        <v>8354</v>
      </c>
      <c r="S3118" s="18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11" t="s">
        <v>3116</v>
      </c>
      <c r="C3119" s="3" t="s">
        <v>7226</v>
      </c>
      <c r="D3119" s="5">
        <v>1000</v>
      </c>
      <c r="E3119" s="7">
        <v>1</v>
      </c>
      <c r="F3119" t="s">
        <v>8219</v>
      </c>
      <c r="G3119" t="s">
        <v>8223</v>
      </c>
      <c r="H3119" t="s">
        <v>8245</v>
      </c>
      <c r="I3119" s="9">
        <v>1464354720</v>
      </c>
      <c r="J3119" s="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240"/>
        <v>0.1</v>
      </c>
      <c r="P3119" s="17">
        <f t="shared" si="241"/>
        <v>1</v>
      </c>
      <c r="Q3119" s="13" t="s">
        <v>8314</v>
      </c>
      <c r="R3119" t="s">
        <v>8354</v>
      </c>
      <c r="S3119" s="18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11" t="s">
        <v>3117</v>
      </c>
      <c r="C3120" s="3" t="s">
        <v>7227</v>
      </c>
      <c r="D3120" s="5">
        <v>500000</v>
      </c>
      <c r="E3120" s="7">
        <v>1550</v>
      </c>
      <c r="F3120" t="s">
        <v>8219</v>
      </c>
      <c r="G3120" t="s">
        <v>8233</v>
      </c>
      <c r="H3120" t="s">
        <v>8253</v>
      </c>
      <c r="I3120" s="9">
        <v>1467473723</v>
      </c>
      <c r="J3120" s="9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240"/>
        <v>0.31</v>
      </c>
      <c r="P3120" s="17">
        <f t="shared" si="241"/>
        <v>775</v>
      </c>
      <c r="Q3120" s="13" t="s">
        <v>8314</v>
      </c>
      <c r="R3120" t="s">
        <v>8354</v>
      </c>
      <c r="S3120" s="18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11" t="s">
        <v>3118</v>
      </c>
      <c r="C3121" s="3" t="s">
        <v>7228</v>
      </c>
      <c r="D3121" s="5">
        <v>10000</v>
      </c>
      <c r="E3121" s="7">
        <v>5</v>
      </c>
      <c r="F3121" t="s">
        <v>8219</v>
      </c>
      <c r="G3121" t="s">
        <v>8222</v>
      </c>
      <c r="H3121" t="s">
        <v>8244</v>
      </c>
      <c r="I3121" s="9">
        <v>1427414732</v>
      </c>
      <c r="J3121" s="9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240"/>
        <v>0.05</v>
      </c>
      <c r="P3121" s="17">
        <f t="shared" si="241"/>
        <v>5</v>
      </c>
      <c r="Q3121" s="13" t="s">
        <v>8314</v>
      </c>
      <c r="R3121" t="s">
        <v>8354</v>
      </c>
      <c r="S3121" s="18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11" t="s">
        <v>3119</v>
      </c>
      <c r="C3122" s="3" t="s">
        <v>7229</v>
      </c>
      <c r="D3122" s="5">
        <v>1300000</v>
      </c>
      <c r="E3122" s="7">
        <v>128</v>
      </c>
      <c r="F3122" t="s">
        <v>8219</v>
      </c>
      <c r="G3122" t="s">
        <v>8231</v>
      </c>
      <c r="H3122" t="s">
        <v>8247</v>
      </c>
      <c r="I3122" s="9">
        <v>1462484196</v>
      </c>
      <c r="J3122" s="9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240"/>
        <v>0.01</v>
      </c>
      <c r="P3122" s="17">
        <f t="shared" si="241"/>
        <v>12.8</v>
      </c>
      <c r="Q3122" s="13" t="s">
        <v>8314</v>
      </c>
      <c r="R3122" t="s">
        <v>8354</v>
      </c>
      <c r="S3122" s="18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11" t="s">
        <v>3120</v>
      </c>
      <c r="C3123" s="3" t="s">
        <v>7230</v>
      </c>
      <c r="D3123" s="5">
        <v>1500</v>
      </c>
      <c r="E3123" s="7">
        <v>10</v>
      </c>
      <c r="F3123" t="s">
        <v>8218</v>
      </c>
      <c r="G3123" t="s">
        <v>8227</v>
      </c>
      <c r="H3123" t="s">
        <v>8249</v>
      </c>
      <c r="I3123" s="9">
        <v>1411748335</v>
      </c>
      <c r="J3123" s="9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240"/>
        <v>0.67</v>
      </c>
      <c r="P3123" s="17">
        <f t="shared" si="241"/>
        <v>10</v>
      </c>
      <c r="Q3123" s="13" t="s">
        <v>8314</v>
      </c>
      <c r="R3123" t="s">
        <v>8354</v>
      </c>
      <c r="S3123" s="18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11" t="s">
        <v>3121</v>
      </c>
      <c r="C3124" s="3" t="s">
        <v>7231</v>
      </c>
      <c r="D3124" s="5">
        <v>199</v>
      </c>
      <c r="E3124" s="7">
        <v>116</v>
      </c>
      <c r="F3124" t="s">
        <v>8218</v>
      </c>
      <c r="G3124" t="s">
        <v>8222</v>
      </c>
      <c r="H3124" t="s">
        <v>8244</v>
      </c>
      <c r="I3124" s="9">
        <v>1478733732</v>
      </c>
      <c r="J3124" s="9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240"/>
        <v>58.29</v>
      </c>
      <c r="P3124" s="17">
        <f t="shared" si="241"/>
        <v>58</v>
      </c>
      <c r="Q3124" s="13" t="s">
        <v>8314</v>
      </c>
      <c r="R3124" t="s">
        <v>8354</v>
      </c>
      <c r="S3124" s="18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11" t="s">
        <v>3122</v>
      </c>
      <c r="C3125" s="3" t="s">
        <v>7232</v>
      </c>
      <c r="D3125" s="5">
        <v>125000</v>
      </c>
      <c r="E3125" s="7">
        <v>85192</v>
      </c>
      <c r="F3125" t="s">
        <v>8218</v>
      </c>
      <c r="G3125" t="s">
        <v>8222</v>
      </c>
      <c r="H3125" t="s">
        <v>8244</v>
      </c>
      <c r="I3125" s="9">
        <v>1468108198</v>
      </c>
      <c r="J3125" s="9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240"/>
        <v>68.150000000000006</v>
      </c>
      <c r="P3125" s="17">
        <f t="shared" si="241"/>
        <v>244.8</v>
      </c>
      <c r="Q3125" s="13" t="s">
        <v>8314</v>
      </c>
      <c r="R3125" t="s">
        <v>8354</v>
      </c>
      <c r="S3125" s="18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11" t="s">
        <v>3123</v>
      </c>
      <c r="C3126" s="3" t="s">
        <v>7233</v>
      </c>
      <c r="D3126" s="5">
        <v>800000</v>
      </c>
      <c r="E3126" s="7">
        <v>26</v>
      </c>
      <c r="F3126" t="s">
        <v>8218</v>
      </c>
      <c r="G3126" t="s">
        <v>8222</v>
      </c>
      <c r="H3126" t="s">
        <v>8244</v>
      </c>
      <c r="I3126" s="9">
        <v>1422902601</v>
      </c>
      <c r="J3126" s="9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240"/>
        <v>0</v>
      </c>
      <c r="P3126" s="17">
        <f t="shared" si="241"/>
        <v>6.5</v>
      </c>
      <c r="Q3126" s="13" t="s">
        <v>8314</v>
      </c>
      <c r="R3126" t="s">
        <v>8354</v>
      </c>
      <c r="S3126" s="18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11" t="s">
        <v>3124</v>
      </c>
      <c r="C3127" s="3" t="s">
        <v>7234</v>
      </c>
      <c r="D3127" s="5">
        <v>1500000</v>
      </c>
      <c r="E3127" s="7">
        <v>0</v>
      </c>
      <c r="F3127" t="s">
        <v>8218</v>
      </c>
      <c r="G3127" t="s">
        <v>8222</v>
      </c>
      <c r="H3127" t="s">
        <v>8244</v>
      </c>
      <c r="I3127" s="9">
        <v>1452142672</v>
      </c>
      <c r="J3127" s="9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240"/>
        <v>0</v>
      </c>
      <c r="P3127" s="17" t="str">
        <f t="shared" si="241"/>
        <v>N/A</v>
      </c>
      <c r="Q3127" s="13" t="s">
        <v>8314</v>
      </c>
      <c r="R3127" t="s">
        <v>8354</v>
      </c>
      <c r="S3127" s="18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11" t="s">
        <v>3125</v>
      </c>
      <c r="C3128" s="3" t="s">
        <v>7235</v>
      </c>
      <c r="D3128" s="5">
        <v>25000</v>
      </c>
      <c r="E3128" s="7">
        <v>1040</v>
      </c>
      <c r="F3128" t="s">
        <v>8218</v>
      </c>
      <c r="G3128" t="s">
        <v>8222</v>
      </c>
      <c r="H3128" t="s">
        <v>8244</v>
      </c>
      <c r="I3128" s="9">
        <v>1459121162</v>
      </c>
      <c r="J3128" s="9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240"/>
        <v>4.16</v>
      </c>
      <c r="P3128" s="17">
        <f t="shared" si="241"/>
        <v>61.18</v>
      </c>
      <c r="Q3128" s="13" t="s">
        <v>8314</v>
      </c>
      <c r="R3128" t="s">
        <v>8354</v>
      </c>
      <c r="S3128" s="18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11" t="s">
        <v>3126</v>
      </c>
      <c r="C3129" s="3" t="s">
        <v>7236</v>
      </c>
      <c r="D3129" s="5">
        <v>100000</v>
      </c>
      <c r="E3129" s="7">
        <v>0</v>
      </c>
      <c r="F3129" t="s">
        <v>8218</v>
      </c>
      <c r="G3129" t="s">
        <v>8222</v>
      </c>
      <c r="H3129" t="s">
        <v>8244</v>
      </c>
      <c r="I3129" s="9">
        <v>1425242029</v>
      </c>
      <c r="J3129" s="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240"/>
        <v>0</v>
      </c>
      <c r="P3129" s="17" t="str">
        <f t="shared" si="241"/>
        <v>N/A</v>
      </c>
      <c r="Q3129" s="13" t="s">
        <v>8314</v>
      </c>
      <c r="R3129" t="s">
        <v>8354</v>
      </c>
      <c r="S3129" s="18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11" t="s">
        <v>3127</v>
      </c>
      <c r="C3130" s="3" t="s">
        <v>7237</v>
      </c>
      <c r="D3130" s="5">
        <v>15000</v>
      </c>
      <c r="E3130" s="7">
        <v>16291</v>
      </c>
      <c r="F3130" t="s">
        <v>8220</v>
      </c>
      <c r="G3130" t="s">
        <v>8222</v>
      </c>
      <c r="H3130" t="s">
        <v>8244</v>
      </c>
      <c r="I3130" s="9">
        <v>1489690141</v>
      </c>
      <c r="J3130" s="9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240"/>
        <v>108.61</v>
      </c>
      <c r="P3130" s="17">
        <f t="shared" si="241"/>
        <v>139.24</v>
      </c>
      <c r="Q3130" s="13" t="s">
        <v>8314</v>
      </c>
      <c r="R3130" t="s">
        <v>8315</v>
      </c>
      <c r="S3130" s="18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11" t="s">
        <v>3128</v>
      </c>
      <c r="C3131" s="3" t="s">
        <v>7238</v>
      </c>
      <c r="D3131" s="5">
        <v>1250</v>
      </c>
      <c r="E3131" s="7">
        <v>10</v>
      </c>
      <c r="F3131" t="s">
        <v>8220</v>
      </c>
      <c r="G3131" t="s">
        <v>8222</v>
      </c>
      <c r="H3131" t="s">
        <v>8244</v>
      </c>
      <c r="I3131" s="9">
        <v>1492542819</v>
      </c>
      <c r="J3131" s="9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240"/>
        <v>0.8</v>
      </c>
      <c r="P3131" s="17">
        <f t="shared" si="241"/>
        <v>10</v>
      </c>
      <c r="Q3131" s="13" t="s">
        <v>8314</v>
      </c>
      <c r="R3131" t="s">
        <v>8315</v>
      </c>
      <c r="S3131" s="18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11" t="s">
        <v>3129</v>
      </c>
      <c r="C3132" s="3" t="s">
        <v>7239</v>
      </c>
      <c r="D3132" s="5">
        <v>10000</v>
      </c>
      <c r="E3132" s="7">
        <v>375</v>
      </c>
      <c r="F3132" t="s">
        <v>8220</v>
      </c>
      <c r="G3132" t="s">
        <v>8222</v>
      </c>
      <c r="H3132" t="s">
        <v>8244</v>
      </c>
      <c r="I3132" s="9">
        <v>1492145940</v>
      </c>
      <c r="J3132" s="9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240"/>
        <v>3.75</v>
      </c>
      <c r="P3132" s="17">
        <f t="shared" si="241"/>
        <v>93.75</v>
      </c>
      <c r="Q3132" s="13" t="s">
        <v>8314</v>
      </c>
      <c r="R3132" t="s">
        <v>8315</v>
      </c>
      <c r="S3132" s="18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11" t="s">
        <v>3130</v>
      </c>
      <c r="C3133" s="3" t="s">
        <v>7240</v>
      </c>
      <c r="D3133" s="5">
        <v>4100</v>
      </c>
      <c r="E3133" s="7">
        <v>645</v>
      </c>
      <c r="F3133" t="s">
        <v>8220</v>
      </c>
      <c r="G3133" t="s">
        <v>8222</v>
      </c>
      <c r="H3133" t="s">
        <v>8244</v>
      </c>
      <c r="I3133" s="9">
        <v>1491656045</v>
      </c>
      <c r="J3133" s="9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240"/>
        <v>15.73</v>
      </c>
      <c r="P3133" s="17">
        <f t="shared" si="241"/>
        <v>53.75</v>
      </c>
      <c r="Q3133" s="13" t="s">
        <v>8314</v>
      </c>
      <c r="R3133" t="s">
        <v>8315</v>
      </c>
      <c r="S3133" s="18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11" t="s">
        <v>3131</v>
      </c>
      <c r="C3134" s="3" t="s">
        <v>7241</v>
      </c>
      <c r="D3134" s="5">
        <v>30000</v>
      </c>
      <c r="E3134" s="7">
        <v>10</v>
      </c>
      <c r="F3134" t="s">
        <v>8220</v>
      </c>
      <c r="G3134" t="s">
        <v>8222</v>
      </c>
      <c r="H3134" t="s">
        <v>8244</v>
      </c>
      <c r="I3134" s="9">
        <v>1492759460</v>
      </c>
      <c r="J3134" s="9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240"/>
        <v>0.03</v>
      </c>
      <c r="P3134" s="17">
        <f t="shared" si="241"/>
        <v>10</v>
      </c>
      <c r="Q3134" s="13" t="s">
        <v>8314</v>
      </c>
      <c r="R3134" t="s">
        <v>8315</v>
      </c>
      <c r="S3134" s="18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11" t="s">
        <v>3132</v>
      </c>
      <c r="C3135" s="3" t="s">
        <v>7242</v>
      </c>
      <c r="D3135" s="5">
        <v>500</v>
      </c>
      <c r="E3135" s="7">
        <v>540</v>
      </c>
      <c r="F3135" t="s">
        <v>8220</v>
      </c>
      <c r="G3135" t="s">
        <v>8223</v>
      </c>
      <c r="H3135" t="s">
        <v>8245</v>
      </c>
      <c r="I3135" s="9">
        <v>1490358834</v>
      </c>
      <c r="J3135" s="9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240"/>
        <v>108</v>
      </c>
      <c r="P3135" s="17">
        <f t="shared" si="241"/>
        <v>33.75</v>
      </c>
      <c r="Q3135" s="13" t="s">
        <v>8314</v>
      </c>
      <c r="R3135" t="s">
        <v>8315</v>
      </c>
      <c r="S3135" s="18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11" t="s">
        <v>3133</v>
      </c>
      <c r="C3136" s="3" t="s">
        <v>7243</v>
      </c>
      <c r="D3136" s="5">
        <v>1000</v>
      </c>
      <c r="E3136" s="7">
        <v>225</v>
      </c>
      <c r="F3136" t="s">
        <v>8220</v>
      </c>
      <c r="G3136" t="s">
        <v>8223</v>
      </c>
      <c r="H3136" t="s">
        <v>8245</v>
      </c>
      <c r="I3136" s="9">
        <v>1490631419</v>
      </c>
      <c r="J3136" s="9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240"/>
        <v>22.5</v>
      </c>
      <c r="P3136" s="17">
        <f t="shared" si="241"/>
        <v>18.75</v>
      </c>
      <c r="Q3136" s="13" t="s">
        <v>8314</v>
      </c>
      <c r="R3136" t="s">
        <v>8315</v>
      </c>
      <c r="S3136" s="18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11" t="s">
        <v>3134</v>
      </c>
      <c r="C3137" s="3" t="s">
        <v>7244</v>
      </c>
      <c r="D3137" s="5">
        <v>777</v>
      </c>
      <c r="E3137" s="7">
        <v>162</v>
      </c>
      <c r="F3137" t="s">
        <v>8220</v>
      </c>
      <c r="G3137" t="s">
        <v>8222</v>
      </c>
      <c r="H3137" t="s">
        <v>8244</v>
      </c>
      <c r="I3137" s="9">
        <v>1491277121</v>
      </c>
      <c r="J3137" s="9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240"/>
        <v>20.85</v>
      </c>
      <c r="P3137" s="17">
        <f t="shared" si="241"/>
        <v>23.14</v>
      </c>
      <c r="Q3137" s="13" t="s">
        <v>8314</v>
      </c>
      <c r="R3137" t="s">
        <v>8315</v>
      </c>
      <c r="S3137" s="18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11" t="s">
        <v>3135</v>
      </c>
      <c r="C3138" s="3" t="s">
        <v>7245</v>
      </c>
      <c r="D3138" s="5">
        <v>500</v>
      </c>
      <c r="E3138" s="7">
        <v>639</v>
      </c>
      <c r="F3138" t="s">
        <v>8220</v>
      </c>
      <c r="G3138" t="s">
        <v>8223</v>
      </c>
      <c r="H3138" t="s">
        <v>8245</v>
      </c>
      <c r="I3138" s="9">
        <v>1491001140</v>
      </c>
      <c r="J3138" s="9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si="240"/>
        <v>127.8</v>
      </c>
      <c r="P3138" s="17">
        <f t="shared" si="241"/>
        <v>29.05</v>
      </c>
      <c r="Q3138" s="13" t="s">
        <v>8314</v>
      </c>
      <c r="R3138" t="s">
        <v>8315</v>
      </c>
      <c r="S3138" s="18">
        <f t="shared" si="242"/>
        <v>42789.462430555555</v>
      </c>
      <c r="T3138" s="18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11" t="s">
        <v>3136</v>
      </c>
      <c r="C3139" s="3" t="s">
        <v>7246</v>
      </c>
      <c r="D3139" s="5">
        <v>1500</v>
      </c>
      <c r="E3139" s="7">
        <v>50</v>
      </c>
      <c r="F3139" t="s">
        <v>8220</v>
      </c>
      <c r="G3139" t="s">
        <v>8222</v>
      </c>
      <c r="H3139" t="s">
        <v>8244</v>
      </c>
      <c r="I3139" s="9">
        <v>1493838720</v>
      </c>
      <c r="J3139" s="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ref="O3139:O3202" si="245">IFERROR(ROUND(E3139/D3139*100,2),0)</f>
        <v>3.33</v>
      </c>
      <c r="P3139" s="17">
        <f t="shared" ref="P3139:P3202" si="246">IFERROR(ROUND(E3139/L3139,2),"N/A")</f>
        <v>50</v>
      </c>
      <c r="Q3139" s="13" t="s">
        <v>8314</v>
      </c>
      <c r="R3139" t="s">
        <v>8315</v>
      </c>
      <c r="S3139" s="18">
        <f t="shared" ref="S3139:S3202" si="247">(((J3139/60)/60)/24)+DATE(1970,1,1)</f>
        <v>42807.885057870371</v>
      </c>
      <c r="T3139" s="18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11" t="s">
        <v>3137</v>
      </c>
      <c r="C3140" s="3" t="s">
        <v>7247</v>
      </c>
      <c r="D3140" s="5">
        <v>200</v>
      </c>
      <c r="E3140" s="7">
        <v>0</v>
      </c>
      <c r="F3140" t="s">
        <v>8220</v>
      </c>
      <c r="G3140" t="s">
        <v>8223</v>
      </c>
      <c r="H3140" t="s">
        <v>8245</v>
      </c>
      <c r="I3140" s="9">
        <v>1491233407</v>
      </c>
      <c r="J3140" s="9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245"/>
        <v>0</v>
      </c>
      <c r="P3140" s="17" t="str">
        <f t="shared" si="246"/>
        <v>N/A</v>
      </c>
      <c r="Q3140" s="13" t="s">
        <v>8314</v>
      </c>
      <c r="R3140" t="s">
        <v>8315</v>
      </c>
      <c r="S3140" s="18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11" t="s">
        <v>3138</v>
      </c>
      <c r="C3141" s="3" t="s">
        <v>7248</v>
      </c>
      <c r="D3141" s="5">
        <v>50000</v>
      </c>
      <c r="E3141" s="7">
        <v>2700</v>
      </c>
      <c r="F3141" t="s">
        <v>8220</v>
      </c>
      <c r="G3141" t="s">
        <v>8236</v>
      </c>
      <c r="H3141" t="s">
        <v>8254</v>
      </c>
      <c r="I3141" s="9">
        <v>1490416380</v>
      </c>
      <c r="J3141" s="9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245"/>
        <v>5.4</v>
      </c>
      <c r="P3141" s="17">
        <f t="shared" si="246"/>
        <v>450</v>
      </c>
      <c r="Q3141" s="13" t="s">
        <v>8314</v>
      </c>
      <c r="R3141" t="s">
        <v>8315</v>
      </c>
      <c r="S3141" s="18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11" t="s">
        <v>3139</v>
      </c>
      <c r="C3142" s="3" t="s">
        <v>7249</v>
      </c>
      <c r="D3142" s="5">
        <v>10000</v>
      </c>
      <c r="E3142" s="7">
        <v>96</v>
      </c>
      <c r="F3142" t="s">
        <v>8220</v>
      </c>
      <c r="G3142" t="s">
        <v>8228</v>
      </c>
      <c r="H3142" t="s">
        <v>8247</v>
      </c>
      <c r="I3142" s="9">
        <v>1491581703</v>
      </c>
      <c r="J3142" s="9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245"/>
        <v>0.96</v>
      </c>
      <c r="P3142" s="17">
        <f t="shared" si="246"/>
        <v>24</v>
      </c>
      <c r="Q3142" s="13" t="s">
        <v>8314</v>
      </c>
      <c r="R3142" t="s">
        <v>8315</v>
      </c>
      <c r="S3142" s="18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11" t="s">
        <v>3140</v>
      </c>
      <c r="C3143" s="3" t="s">
        <v>7250</v>
      </c>
      <c r="D3143" s="5">
        <v>500</v>
      </c>
      <c r="E3143" s="7">
        <v>258</v>
      </c>
      <c r="F3143" t="s">
        <v>8220</v>
      </c>
      <c r="G3143" t="s">
        <v>8231</v>
      </c>
      <c r="H3143" t="s">
        <v>8247</v>
      </c>
      <c r="I3143" s="9">
        <v>1492372800</v>
      </c>
      <c r="J3143" s="9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245"/>
        <v>51.6</v>
      </c>
      <c r="P3143" s="17">
        <f t="shared" si="246"/>
        <v>32.25</v>
      </c>
      <c r="Q3143" s="13" t="s">
        <v>8314</v>
      </c>
      <c r="R3143" t="s">
        <v>8315</v>
      </c>
      <c r="S3143" s="18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11" t="s">
        <v>3141</v>
      </c>
      <c r="C3144" s="3" t="s">
        <v>7251</v>
      </c>
      <c r="D3144" s="5">
        <v>2750</v>
      </c>
      <c r="E3144" s="7">
        <v>45</v>
      </c>
      <c r="F3144" t="s">
        <v>8220</v>
      </c>
      <c r="G3144" t="s">
        <v>8223</v>
      </c>
      <c r="H3144" t="s">
        <v>8245</v>
      </c>
      <c r="I3144" s="9">
        <v>1489922339</v>
      </c>
      <c r="J3144" s="9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245"/>
        <v>1.64</v>
      </c>
      <c r="P3144" s="17">
        <f t="shared" si="246"/>
        <v>15</v>
      </c>
      <c r="Q3144" s="13" t="s">
        <v>8314</v>
      </c>
      <c r="R3144" t="s">
        <v>8315</v>
      </c>
      <c r="S3144" s="18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11" t="s">
        <v>3142</v>
      </c>
      <c r="C3145" s="3" t="s">
        <v>7252</v>
      </c>
      <c r="D3145" s="5">
        <v>700</v>
      </c>
      <c r="E3145" s="7">
        <v>0</v>
      </c>
      <c r="F3145" t="s">
        <v>8220</v>
      </c>
      <c r="G3145" t="s">
        <v>8223</v>
      </c>
      <c r="H3145" t="s">
        <v>8245</v>
      </c>
      <c r="I3145" s="9">
        <v>1491726956</v>
      </c>
      <c r="J3145" s="9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245"/>
        <v>0</v>
      </c>
      <c r="P3145" s="17" t="str">
        <f t="shared" si="246"/>
        <v>N/A</v>
      </c>
      <c r="Q3145" s="13" t="s">
        <v>8314</v>
      </c>
      <c r="R3145" t="s">
        <v>8315</v>
      </c>
      <c r="S3145" s="18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11" t="s">
        <v>3143</v>
      </c>
      <c r="C3146" s="3" t="s">
        <v>7253</v>
      </c>
      <c r="D3146" s="5">
        <v>10000</v>
      </c>
      <c r="E3146" s="7">
        <v>7540</v>
      </c>
      <c r="F3146" t="s">
        <v>8220</v>
      </c>
      <c r="G3146" t="s">
        <v>8222</v>
      </c>
      <c r="H3146" t="s">
        <v>8244</v>
      </c>
      <c r="I3146" s="9">
        <v>1489903200</v>
      </c>
      <c r="J3146" s="9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245"/>
        <v>75.400000000000006</v>
      </c>
      <c r="P3146" s="17">
        <f t="shared" si="246"/>
        <v>251.33</v>
      </c>
      <c r="Q3146" s="13" t="s">
        <v>8314</v>
      </c>
      <c r="R3146" t="s">
        <v>8315</v>
      </c>
      <c r="S3146" s="18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11" t="s">
        <v>3144</v>
      </c>
      <c r="C3147" s="3" t="s">
        <v>7254</v>
      </c>
      <c r="D3147" s="5">
        <v>25000</v>
      </c>
      <c r="E3147" s="7">
        <v>0</v>
      </c>
      <c r="F3147" t="s">
        <v>8220</v>
      </c>
      <c r="G3147" t="s">
        <v>8222</v>
      </c>
      <c r="H3147" t="s">
        <v>8244</v>
      </c>
      <c r="I3147" s="9">
        <v>1490659134</v>
      </c>
      <c r="J3147" s="9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245"/>
        <v>0</v>
      </c>
      <c r="P3147" s="17" t="str">
        <f t="shared" si="246"/>
        <v>N/A</v>
      </c>
      <c r="Q3147" s="13" t="s">
        <v>8314</v>
      </c>
      <c r="R3147" t="s">
        <v>8315</v>
      </c>
      <c r="S3147" s="18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11" t="s">
        <v>3145</v>
      </c>
      <c r="C3148" s="3" t="s">
        <v>7255</v>
      </c>
      <c r="D3148" s="5">
        <v>50000</v>
      </c>
      <c r="E3148" s="7">
        <v>5250</v>
      </c>
      <c r="F3148" t="s">
        <v>8220</v>
      </c>
      <c r="G3148" t="s">
        <v>8236</v>
      </c>
      <c r="H3148" t="s">
        <v>8254</v>
      </c>
      <c r="I3148" s="9">
        <v>1492356166</v>
      </c>
      <c r="J3148" s="9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245"/>
        <v>10.5</v>
      </c>
      <c r="P3148" s="17">
        <f t="shared" si="246"/>
        <v>437.5</v>
      </c>
      <c r="Q3148" s="13" t="s">
        <v>8314</v>
      </c>
      <c r="R3148" t="s">
        <v>8315</v>
      </c>
      <c r="S3148" s="18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11" t="s">
        <v>3146</v>
      </c>
      <c r="C3149" s="3" t="s">
        <v>7256</v>
      </c>
      <c r="D3149" s="5">
        <v>20000</v>
      </c>
      <c r="E3149" s="7">
        <v>23505</v>
      </c>
      <c r="F3149" t="s">
        <v>8217</v>
      </c>
      <c r="G3149" t="s">
        <v>8222</v>
      </c>
      <c r="H3149" t="s">
        <v>8244</v>
      </c>
      <c r="I3149" s="9">
        <v>1415319355</v>
      </c>
      <c r="J3149" s="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245"/>
        <v>117.53</v>
      </c>
      <c r="P3149" s="17">
        <f t="shared" si="246"/>
        <v>110.35</v>
      </c>
      <c r="Q3149" s="13" t="s">
        <v>8314</v>
      </c>
      <c r="R3149" t="s">
        <v>8315</v>
      </c>
      <c r="S3149" s="18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11" t="s">
        <v>3147</v>
      </c>
      <c r="C3150" s="3" t="s">
        <v>7257</v>
      </c>
      <c r="D3150" s="5">
        <v>1800</v>
      </c>
      <c r="E3150" s="7">
        <v>2361</v>
      </c>
      <c r="F3150" t="s">
        <v>8217</v>
      </c>
      <c r="G3150" t="s">
        <v>8222</v>
      </c>
      <c r="H3150" t="s">
        <v>8244</v>
      </c>
      <c r="I3150" s="9">
        <v>1412136000</v>
      </c>
      <c r="J3150" s="9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245"/>
        <v>131.16999999999999</v>
      </c>
      <c r="P3150" s="17">
        <f t="shared" si="246"/>
        <v>41.42</v>
      </c>
      <c r="Q3150" s="13" t="s">
        <v>8314</v>
      </c>
      <c r="R3150" t="s">
        <v>8315</v>
      </c>
      <c r="S3150" s="18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11" t="s">
        <v>3148</v>
      </c>
      <c r="C3151" s="3" t="s">
        <v>7258</v>
      </c>
      <c r="D3151" s="5">
        <v>1250</v>
      </c>
      <c r="E3151" s="7">
        <v>1300</v>
      </c>
      <c r="F3151" t="s">
        <v>8217</v>
      </c>
      <c r="G3151" t="s">
        <v>8222</v>
      </c>
      <c r="H3151" t="s">
        <v>8244</v>
      </c>
      <c r="I3151" s="9">
        <v>1354845600</v>
      </c>
      <c r="J3151" s="9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245"/>
        <v>104</v>
      </c>
      <c r="P3151" s="17">
        <f t="shared" si="246"/>
        <v>52</v>
      </c>
      <c r="Q3151" s="13" t="s">
        <v>8314</v>
      </c>
      <c r="R3151" t="s">
        <v>8315</v>
      </c>
      <c r="S3151" s="18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11" t="s">
        <v>3149</v>
      </c>
      <c r="C3152" s="3" t="s">
        <v>7259</v>
      </c>
      <c r="D3152" s="5">
        <v>3500</v>
      </c>
      <c r="E3152" s="7">
        <v>3535</v>
      </c>
      <c r="F3152" t="s">
        <v>8217</v>
      </c>
      <c r="G3152" t="s">
        <v>8222</v>
      </c>
      <c r="H3152" t="s">
        <v>8244</v>
      </c>
      <c r="I3152" s="9">
        <v>1295928000</v>
      </c>
      <c r="J3152" s="9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245"/>
        <v>101</v>
      </c>
      <c r="P3152" s="17">
        <f t="shared" si="246"/>
        <v>33.99</v>
      </c>
      <c r="Q3152" s="13" t="s">
        <v>8314</v>
      </c>
      <c r="R3152" t="s">
        <v>8315</v>
      </c>
      <c r="S3152" s="18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11" t="s">
        <v>3150</v>
      </c>
      <c r="C3153" s="3" t="s">
        <v>7260</v>
      </c>
      <c r="D3153" s="5">
        <v>3500</v>
      </c>
      <c r="E3153" s="7">
        <v>3514</v>
      </c>
      <c r="F3153" t="s">
        <v>8217</v>
      </c>
      <c r="G3153" t="s">
        <v>8222</v>
      </c>
      <c r="H3153" t="s">
        <v>8244</v>
      </c>
      <c r="I3153" s="9">
        <v>1410379774</v>
      </c>
      <c r="J3153" s="9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245"/>
        <v>100.4</v>
      </c>
      <c r="P3153" s="17">
        <f t="shared" si="246"/>
        <v>103.35</v>
      </c>
      <c r="Q3153" s="13" t="s">
        <v>8314</v>
      </c>
      <c r="R3153" t="s">
        <v>8315</v>
      </c>
      <c r="S3153" s="18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11" t="s">
        <v>3151</v>
      </c>
      <c r="C3154" s="3" t="s">
        <v>7261</v>
      </c>
      <c r="D3154" s="5">
        <v>2200</v>
      </c>
      <c r="E3154" s="7">
        <v>2331</v>
      </c>
      <c r="F3154" t="s">
        <v>8217</v>
      </c>
      <c r="G3154" t="s">
        <v>8223</v>
      </c>
      <c r="H3154" t="s">
        <v>8245</v>
      </c>
      <c r="I3154" s="9">
        <v>1383425367</v>
      </c>
      <c r="J3154" s="9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245"/>
        <v>105.95</v>
      </c>
      <c r="P3154" s="17">
        <f t="shared" si="246"/>
        <v>34.79</v>
      </c>
      <c r="Q3154" s="13" t="s">
        <v>8314</v>
      </c>
      <c r="R3154" t="s">
        <v>8315</v>
      </c>
      <c r="S3154" s="18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11" t="s">
        <v>3152</v>
      </c>
      <c r="C3155" s="3" t="s">
        <v>7262</v>
      </c>
      <c r="D3155" s="5">
        <v>3000</v>
      </c>
      <c r="E3155" s="7">
        <v>10067.5</v>
      </c>
      <c r="F3155" t="s">
        <v>8217</v>
      </c>
      <c r="G3155" t="s">
        <v>8222</v>
      </c>
      <c r="H3155" t="s">
        <v>8244</v>
      </c>
      <c r="I3155" s="9">
        <v>1304225940</v>
      </c>
      <c r="J3155" s="9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245"/>
        <v>335.58</v>
      </c>
      <c r="P3155" s="17">
        <f t="shared" si="246"/>
        <v>41.77</v>
      </c>
      <c r="Q3155" s="13" t="s">
        <v>8314</v>
      </c>
      <c r="R3155" t="s">
        <v>8315</v>
      </c>
      <c r="S3155" s="18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11" t="s">
        <v>3153</v>
      </c>
      <c r="C3156" s="3" t="s">
        <v>7263</v>
      </c>
      <c r="D3156" s="5">
        <v>7000</v>
      </c>
      <c r="E3156" s="7">
        <v>7905</v>
      </c>
      <c r="F3156" t="s">
        <v>8217</v>
      </c>
      <c r="G3156" t="s">
        <v>8222</v>
      </c>
      <c r="H3156" t="s">
        <v>8244</v>
      </c>
      <c r="I3156" s="9">
        <v>1333310458</v>
      </c>
      <c r="J3156" s="9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245"/>
        <v>112.93</v>
      </c>
      <c r="P3156" s="17">
        <f t="shared" si="246"/>
        <v>64.27</v>
      </c>
      <c r="Q3156" s="13" t="s">
        <v>8314</v>
      </c>
      <c r="R3156" t="s">
        <v>8315</v>
      </c>
      <c r="S3156" s="18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11" t="s">
        <v>3154</v>
      </c>
      <c r="C3157" s="3" t="s">
        <v>7264</v>
      </c>
      <c r="D3157" s="5">
        <v>5000</v>
      </c>
      <c r="E3157" s="7">
        <v>9425.23</v>
      </c>
      <c r="F3157" t="s">
        <v>8217</v>
      </c>
      <c r="G3157" t="s">
        <v>8223</v>
      </c>
      <c r="H3157" t="s">
        <v>8245</v>
      </c>
      <c r="I3157" s="9">
        <v>1356004725</v>
      </c>
      <c r="J3157" s="9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245"/>
        <v>188.5</v>
      </c>
      <c r="P3157" s="17">
        <f t="shared" si="246"/>
        <v>31.21</v>
      </c>
      <c r="Q3157" s="13" t="s">
        <v>8314</v>
      </c>
      <c r="R3157" t="s">
        <v>8315</v>
      </c>
      <c r="S3157" s="18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11" t="s">
        <v>3155</v>
      </c>
      <c r="C3158" s="3" t="s">
        <v>7265</v>
      </c>
      <c r="D3158" s="5">
        <v>5500</v>
      </c>
      <c r="E3158" s="7">
        <v>5600</v>
      </c>
      <c r="F3158" t="s">
        <v>8217</v>
      </c>
      <c r="G3158" t="s">
        <v>8222</v>
      </c>
      <c r="H3158" t="s">
        <v>8244</v>
      </c>
      <c r="I3158" s="9">
        <v>1338591144</v>
      </c>
      <c r="J3158" s="9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245"/>
        <v>101.82</v>
      </c>
      <c r="P3158" s="17">
        <f t="shared" si="246"/>
        <v>62.92</v>
      </c>
      <c r="Q3158" s="13" t="s">
        <v>8314</v>
      </c>
      <c r="R3158" t="s">
        <v>8315</v>
      </c>
      <c r="S3158" s="18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11" t="s">
        <v>3156</v>
      </c>
      <c r="C3159" s="3" t="s">
        <v>7266</v>
      </c>
      <c r="D3159" s="5">
        <v>4000</v>
      </c>
      <c r="E3159" s="7">
        <v>4040</v>
      </c>
      <c r="F3159" t="s">
        <v>8217</v>
      </c>
      <c r="G3159" t="s">
        <v>8222</v>
      </c>
      <c r="H3159" t="s">
        <v>8244</v>
      </c>
      <c r="I3159" s="9">
        <v>1405746000</v>
      </c>
      <c r="J3159" s="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245"/>
        <v>101</v>
      </c>
      <c r="P3159" s="17">
        <f t="shared" si="246"/>
        <v>98.54</v>
      </c>
      <c r="Q3159" s="13" t="s">
        <v>8314</v>
      </c>
      <c r="R3159" t="s">
        <v>8315</v>
      </c>
      <c r="S3159" s="18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11" t="s">
        <v>3157</v>
      </c>
      <c r="C3160" s="3" t="s">
        <v>7267</v>
      </c>
      <c r="D3160" s="5">
        <v>5000</v>
      </c>
      <c r="E3160" s="7">
        <v>5700</v>
      </c>
      <c r="F3160" t="s">
        <v>8217</v>
      </c>
      <c r="G3160" t="s">
        <v>8222</v>
      </c>
      <c r="H3160" t="s">
        <v>8244</v>
      </c>
      <c r="I3160" s="9">
        <v>1374523752</v>
      </c>
      <c r="J3160" s="9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245"/>
        <v>114</v>
      </c>
      <c r="P3160" s="17">
        <f t="shared" si="246"/>
        <v>82.61</v>
      </c>
      <c r="Q3160" s="13" t="s">
        <v>8314</v>
      </c>
      <c r="R3160" t="s">
        <v>8315</v>
      </c>
      <c r="S3160" s="18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11" t="s">
        <v>3158</v>
      </c>
      <c r="C3161" s="3" t="s">
        <v>7268</v>
      </c>
      <c r="D3161" s="5">
        <v>1500</v>
      </c>
      <c r="E3161" s="7">
        <v>2002.22</v>
      </c>
      <c r="F3161" t="s">
        <v>8217</v>
      </c>
      <c r="G3161" t="s">
        <v>8222</v>
      </c>
      <c r="H3161" t="s">
        <v>8244</v>
      </c>
      <c r="I3161" s="9">
        <v>1326927600</v>
      </c>
      <c r="J3161" s="9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245"/>
        <v>133.47999999999999</v>
      </c>
      <c r="P3161" s="17">
        <f t="shared" si="246"/>
        <v>38.5</v>
      </c>
      <c r="Q3161" s="13" t="s">
        <v>8314</v>
      </c>
      <c r="R3161" t="s">
        <v>8315</v>
      </c>
      <c r="S3161" s="18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11" t="s">
        <v>3159</v>
      </c>
      <c r="C3162" s="3" t="s">
        <v>7269</v>
      </c>
      <c r="D3162" s="5">
        <v>4500</v>
      </c>
      <c r="E3162" s="7">
        <v>4569</v>
      </c>
      <c r="F3162" t="s">
        <v>8217</v>
      </c>
      <c r="G3162" t="s">
        <v>8222</v>
      </c>
      <c r="H3162" t="s">
        <v>8244</v>
      </c>
      <c r="I3162" s="9">
        <v>1407905940</v>
      </c>
      <c r="J3162" s="9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245"/>
        <v>101.53</v>
      </c>
      <c r="P3162" s="17">
        <f t="shared" si="246"/>
        <v>80.16</v>
      </c>
      <c r="Q3162" s="13" t="s">
        <v>8314</v>
      </c>
      <c r="R3162" t="s">
        <v>8315</v>
      </c>
      <c r="S3162" s="18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11" t="s">
        <v>3160</v>
      </c>
      <c r="C3163" s="3" t="s">
        <v>7270</v>
      </c>
      <c r="D3163" s="5">
        <v>2000</v>
      </c>
      <c r="E3163" s="7">
        <v>2102</v>
      </c>
      <c r="F3163" t="s">
        <v>8217</v>
      </c>
      <c r="G3163" t="s">
        <v>8223</v>
      </c>
      <c r="H3163" t="s">
        <v>8245</v>
      </c>
      <c r="I3163" s="9">
        <v>1413377522</v>
      </c>
      <c r="J3163" s="9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245"/>
        <v>105.1</v>
      </c>
      <c r="P3163" s="17">
        <f t="shared" si="246"/>
        <v>28.41</v>
      </c>
      <c r="Q3163" s="13" t="s">
        <v>8314</v>
      </c>
      <c r="R3163" t="s">
        <v>8315</v>
      </c>
      <c r="S3163" s="18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11" t="s">
        <v>3161</v>
      </c>
      <c r="C3164" s="3" t="s">
        <v>7271</v>
      </c>
      <c r="D3164" s="5">
        <v>4000</v>
      </c>
      <c r="E3164" s="7">
        <v>5086</v>
      </c>
      <c r="F3164" t="s">
        <v>8217</v>
      </c>
      <c r="G3164" t="s">
        <v>8222</v>
      </c>
      <c r="H3164" t="s">
        <v>8244</v>
      </c>
      <c r="I3164" s="9">
        <v>1404698400</v>
      </c>
      <c r="J3164" s="9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245"/>
        <v>127.15</v>
      </c>
      <c r="P3164" s="17">
        <f t="shared" si="246"/>
        <v>80.73</v>
      </c>
      <c r="Q3164" s="13" t="s">
        <v>8314</v>
      </c>
      <c r="R3164" t="s">
        <v>8315</v>
      </c>
      <c r="S3164" s="18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11" t="s">
        <v>3162</v>
      </c>
      <c r="C3165" s="3" t="s">
        <v>7272</v>
      </c>
      <c r="D3165" s="5">
        <v>13000</v>
      </c>
      <c r="E3165" s="7">
        <v>14450</v>
      </c>
      <c r="F3165" t="s">
        <v>8217</v>
      </c>
      <c r="G3165" t="s">
        <v>8222</v>
      </c>
      <c r="H3165" t="s">
        <v>8244</v>
      </c>
      <c r="I3165" s="9">
        <v>1402855525</v>
      </c>
      <c r="J3165" s="9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245"/>
        <v>111.15</v>
      </c>
      <c r="P3165" s="17">
        <f t="shared" si="246"/>
        <v>200.69</v>
      </c>
      <c r="Q3165" s="13" t="s">
        <v>8314</v>
      </c>
      <c r="R3165" t="s">
        <v>8315</v>
      </c>
      <c r="S3165" s="18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11" t="s">
        <v>3163</v>
      </c>
      <c r="C3166" s="3" t="s">
        <v>7273</v>
      </c>
      <c r="D3166" s="5">
        <v>2500</v>
      </c>
      <c r="E3166" s="7">
        <v>2669</v>
      </c>
      <c r="F3166" t="s">
        <v>8217</v>
      </c>
      <c r="G3166" t="s">
        <v>8222</v>
      </c>
      <c r="H3166" t="s">
        <v>8244</v>
      </c>
      <c r="I3166" s="9">
        <v>1402341615</v>
      </c>
      <c r="J3166" s="9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245"/>
        <v>106.76</v>
      </c>
      <c r="P3166" s="17">
        <f t="shared" si="246"/>
        <v>37.590000000000003</v>
      </c>
      <c r="Q3166" s="13" t="s">
        <v>8314</v>
      </c>
      <c r="R3166" t="s">
        <v>8315</v>
      </c>
      <c r="S3166" s="18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11" t="s">
        <v>3164</v>
      </c>
      <c r="C3167" s="3" t="s">
        <v>7274</v>
      </c>
      <c r="D3167" s="5">
        <v>750</v>
      </c>
      <c r="E3167" s="7">
        <v>1220</v>
      </c>
      <c r="F3167" t="s">
        <v>8217</v>
      </c>
      <c r="G3167" t="s">
        <v>8222</v>
      </c>
      <c r="H3167" t="s">
        <v>8244</v>
      </c>
      <c r="I3167" s="9">
        <v>1304395140</v>
      </c>
      <c r="J3167" s="9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245"/>
        <v>162.66999999999999</v>
      </c>
      <c r="P3167" s="17">
        <f t="shared" si="246"/>
        <v>58.1</v>
      </c>
      <c r="Q3167" s="13" t="s">
        <v>8314</v>
      </c>
      <c r="R3167" t="s">
        <v>8315</v>
      </c>
      <c r="S3167" s="18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11" t="s">
        <v>3165</v>
      </c>
      <c r="C3168" s="3" t="s">
        <v>7275</v>
      </c>
      <c r="D3168" s="5">
        <v>35000</v>
      </c>
      <c r="E3168" s="7">
        <v>56079.83</v>
      </c>
      <c r="F3168" t="s">
        <v>8217</v>
      </c>
      <c r="G3168" t="s">
        <v>8222</v>
      </c>
      <c r="H3168" t="s">
        <v>8244</v>
      </c>
      <c r="I3168" s="9">
        <v>1416988740</v>
      </c>
      <c r="J3168" s="9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245"/>
        <v>160.22999999999999</v>
      </c>
      <c r="P3168" s="17">
        <f t="shared" si="246"/>
        <v>60.3</v>
      </c>
      <c r="Q3168" s="13" t="s">
        <v>8314</v>
      </c>
      <c r="R3168" t="s">
        <v>8315</v>
      </c>
      <c r="S3168" s="18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11" t="s">
        <v>3166</v>
      </c>
      <c r="C3169" s="3" t="s">
        <v>7276</v>
      </c>
      <c r="D3169" s="5">
        <v>3000</v>
      </c>
      <c r="E3169" s="7">
        <v>3485</v>
      </c>
      <c r="F3169" t="s">
        <v>8217</v>
      </c>
      <c r="G3169" t="s">
        <v>8222</v>
      </c>
      <c r="H3169" t="s">
        <v>8244</v>
      </c>
      <c r="I3169" s="9">
        <v>1406952781</v>
      </c>
      <c r="J3169" s="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245"/>
        <v>116.17</v>
      </c>
      <c r="P3169" s="17">
        <f t="shared" si="246"/>
        <v>63.36</v>
      </c>
      <c r="Q3169" s="13" t="s">
        <v>8314</v>
      </c>
      <c r="R3169" t="s">
        <v>8315</v>
      </c>
      <c r="S3169" s="18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11" t="s">
        <v>3167</v>
      </c>
      <c r="C3170" s="3" t="s">
        <v>7277</v>
      </c>
      <c r="D3170" s="5">
        <v>2500</v>
      </c>
      <c r="E3170" s="7">
        <v>3105</v>
      </c>
      <c r="F3170" t="s">
        <v>8217</v>
      </c>
      <c r="G3170" t="s">
        <v>8222</v>
      </c>
      <c r="H3170" t="s">
        <v>8244</v>
      </c>
      <c r="I3170" s="9">
        <v>1402696800</v>
      </c>
      <c r="J3170" s="9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245"/>
        <v>124.2</v>
      </c>
      <c r="P3170" s="17">
        <f t="shared" si="246"/>
        <v>50.9</v>
      </c>
      <c r="Q3170" s="13" t="s">
        <v>8314</v>
      </c>
      <c r="R3170" t="s">
        <v>8315</v>
      </c>
      <c r="S3170" s="18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11" t="s">
        <v>3168</v>
      </c>
      <c r="C3171" s="3" t="s">
        <v>7278</v>
      </c>
      <c r="D3171" s="5">
        <v>8000</v>
      </c>
      <c r="E3171" s="7">
        <v>8241</v>
      </c>
      <c r="F3171" t="s">
        <v>8217</v>
      </c>
      <c r="G3171" t="s">
        <v>8222</v>
      </c>
      <c r="H3171" t="s">
        <v>8244</v>
      </c>
      <c r="I3171" s="9">
        <v>1386910740</v>
      </c>
      <c r="J3171" s="9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245"/>
        <v>103.01</v>
      </c>
      <c r="P3171" s="17">
        <f t="shared" si="246"/>
        <v>100.5</v>
      </c>
      <c r="Q3171" s="13" t="s">
        <v>8314</v>
      </c>
      <c r="R3171" t="s">
        <v>8315</v>
      </c>
      <c r="S3171" s="18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11" t="s">
        <v>3169</v>
      </c>
      <c r="C3172" s="3" t="s">
        <v>7279</v>
      </c>
      <c r="D3172" s="5">
        <v>2000</v>
      </c>
      <c r="E3172" s="7">
        <v>2245</v>
      </c>
      <c r="F3172" t="s">
        <v>8217</v>
      </c>
      <c r="G3172" t="s">
        <v>8222</v>
      </c>
      <c r="H3172" t="s">
        <v>8244</v>
      </c>
      <c r="I3172" s="9">
        <v>1404273600</v>
      </c>
      <c r="J3172" s="9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245"/>
        <v>112.25</v>
      </c>
      <c r="P3172" s="17">
        <f t="shared" si="246"/>
        <v>31.62</v>
      </c>
      <c r="Q3172" s="13" t="s">
        <v>8314</v>
      </c>
      <c r="R3172" t="s">
        <v>8315</v>
      </c>
      <c r="S3172" s="18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11" t="s">
        <v>3170</v>
      </c>
      <c r="C3173" s="3" t="s">
        <v>7280</v>
      </c>
      <c r="D3173" s="5">
        <v>7000</v>
      </c>
      <c r="E3173" s="7">
        <v>7617</v>
      </c>
      <c r="F3173" t="s">
        <v>8217</v>
      </c>
      <c r="G3173" t="s">
        <v>8223</v>
      </c>
      <c r="H3173" t="s">
        <v>8245</v>
      </c>
      <c r="I3173" s="9">
        <v>1462545358</v>
      </c>
      <c r="J3173" s="9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245"/>
        <v>108.81</v>
      </c>
      <c r="P3173" s="17">
        <f t="shared" si="246"/>
        <v>65.099999999999994</v>
      </c>
      <c r="Q3173" s="13" t="s">
        <v>8314</v>
      </c>
      <c r="R3173" t="s">
        <v>8315</v>
      </c>
      <c r="S3173" s="18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11" t="s">
        <v>3171</v>
      </c>
      <c r="C3174" s="3" t="s">
        <v>7281</v>
      </c>
      <c r="D3174" s="5">
        <v>2000</v>
      </c>
      <c r="E3174" s="7">
        <v>2300</v>
      </c>
      <c r="F3174" t="s">
        <v>8217</v>
      </c>
      <c r="G3174" t="s">
        <v>8222</v>
      </c>
      <c r="H3174" t="s">
        <v>8244</v>
      </c>
      <c r="I3174" s="9">
        <v>1329240668</v>
      </c>
      <c r="J3174" s="9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245"/>
        <v>115</v>
      </c>
      <c r="P3174" s="17">
        <f t="shared" si="246"/>
        <v>79.31</v>
      </c>
      <c r="Q3174" s="13" t="s">
        <v>8314</v>
      </c>
      <c r="R3174" t="s">
        <v>8315</v>
      </c>
      <c r="S3174" s="18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11" t="s">
        <v>3172</v>
      </c>
      <c r="C3175" s="3" t="s">
        <v>7282</v>
      </c>
      <c r="D3175" s="5">
        <v>10000</v>
      </c>
      <c r="E3175" s="7">
        <v>10300</v>
      </c>
      <c r="F3175" t="s">
        <v>8217</v>
      </c>
      <c r="G3175" t="s">
        <v>8222</v>
      </c>
      <c r="H3175" t="s">
        <v>8244</v>
      </c>
      <c r="I3175" s="9">
        <v>1411765492</v>
      </c>
      <c r="J3175" s="9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245"/>
        <v>103</v>
      </c>
      <c r="P3175" s="17">
        <f t="shared" si="246"/>
        <v>139.19</v>
      </c>
      <c r="Q3175" s="13" t="s">
        <v>8314</v>
      </c>
      <c r="R3175" t="s">
        <v>8315</v>
      </c>
      <c r="S3175" s="18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11" t="s">
        <v>3173</v>
      </c>
      <c r="C3176" s="3" t="s">
        <v>7283</v>
      </c>
      <c r="D3176" s="5">
        <v>3000</v>
      </c>
      <c r="E3176" s="7">
        <v>3034</v>
      </c>
      <c r="F3176" t="s">
        <v>8217</v>
      </c>
      <c r="G3176" t="s">
        <v>8222</v>
      </c>
      <c r="H3176" t="s">
        <v>8244</v>
      </c>
      <c r="I3176" s="9">
        <v>1408999508</v>
      </c>
      <c r="J3176" s="9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245"/>
        <v>101.13</v>
      </c>
      <c r="P3176" s="17">
        <f t="shared" si="246"/>
        <v>131.91</v>
      </c>
      <c r="Q3176" s="13" t="s">
        <v>8314</v>
      </c>
      <c r="R3176" t="s">
        <v>8315</v>
      </c>
      <c r="S3176" s="18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11" t="s">
        <v>3174</v>
      </c>
      <c r="C3177" s="3" t="s">
        <v>7284</v>
      </c>
      <c r="D3177" s="5">
        <v>5000</v>
      </c>
      <c r="E3177" s="7">
        <v>5478</v>
      </c>
      <c r="F3177" t="s">
        <v>8217</v>
      </c>
      <c r="G3177" t="s">
        <v>8222</v>
      </c>
      <c r="H3177" t="s">
        <v>8244</v>
      </c>
      <c r="I3177" s="9">
        <v>1297977427</v>
      </c>
      <c r="J3177" s="9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245"/>
        <v>109.56</v>
      </c>
      <c r="P3177" s="17">
        <f t="shared" si="246"/>
        <v>91.3</v>
      </c>
      <c r="Q3177" s="13" t="s">
        <v>8314</v>
      </c>
      <c r="R3177" t="s">
        <v>8315</v>
      </c>
      <c r="S3177" s="18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11" t="s">
        <v>3175</v>
      </c>
      <c r="C3178" s="3" t="s">
        <v>7285</v>
      </c>
      <c r="D3178" s="5">
        <v>1900</v>
      </c>
      <c r="E3178" s="7">
        <v>2182</v>
      </c>
      <c r="F3178" t="s">
        <v>8217</v>
      </c>
      <c r="G3178" t="s">
        <v>8222</v>
      </c>
      <c r="H3178" t="s">
        <v>8244</v>
      </c>
      <c r="I3178" s="9">
        <v>1376838000</v>
      </c>
      <c r="J3178" s="9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245"/>
        <v>114.84</v>
      </c>
      <c r="P3178" s="17">
        <f t="shared" si="246"/>
        <v>39.67</v>
      </c>
      <c r="Q3178" s="13" t="s">
        <v>8314</v>
      </c>
      <c r="R3178" t="s">
        <v>8315</v>
      </c>
      <c r="S3178" s="18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11" t="s">
        <v>3176</v>
      </c>
      <c r="C3179" s="3" t="s">
        <v>7286</v>
      </c>
      <c r="D3179" s="5">
        <v>2500</v>
      </c>
      <c r="E3179" s="7">
        <v>2935</v>
      </c>
      <c r="F3179" t="s">
        <v>8217</v>
      </c>
      <c r="G3179" t="s">
        <v>8222</v>
      </c>
      <c r="H3179" t="s">
        <v>8244</v>
      </c>
      <c r="I3179" s="9">
        <v>1403366409</v>
      </c>
      <c r="J3179" s="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245"/>
        <v>117.4</v>
      </c>
      <c r="P3179" s="17">
        <f t="shared" si="246"/>
        <v>57.55</v>
      </c>
      <c r="Q3179" s="13" t="s">
        <v>8314</v>
      </c>
      <c r="R3179" t="s">
        <v>8315</v>
      </c>
      <c r="S3179" s="18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11" t="s">
        <v>3177</v>
      </c>
      <c r="C3180" s="3" t="s">
        <v>7287</v>
      </c>
      <c r="D3180" s="5">
        <v>1500</v>
      </c>
      <c r="E3180" s="7">
        <v>2576</v>
      </c>
      <c r="F3180" t="s">
        <v>8217</v>
      </c>
      <c r="G3180" t="s">
        <v>8223</v>
      </c>
      <c r="H3180" t="s">
        <v>8245</v>
      </c>
      <c r="I3180" s="9">
        <v>1405521075</v>
      </c>
      <c r="J3180" s="9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245"/>
        <v>171.73</v>
      </c>
      <c r="P3180" s="17">
        <f t="shared" si="246"/>
        <v>33.03</v>
      </c>
      <c r="Q3180" s="13" t="s">
        <v>8314</v>
      </c>
      <c r="R3180" t="s">
        <v>8315</v>
      </c>
      <c r="S3180" s="18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11" t="s">
        <v>3178</v>
      </c>
      <c r="C3181" s="3" t="s">
        <v>7288</v>
      </c>
      <c r="D3181" s="5">
        <v>4200</v>
      </c>
      <c r="E3181" s="7">
        <v>4794.82</v>
      </c>
      <c r="F3181" t="s">
        <v>8217</v>
      </c>
      <c r="G3181" t="s">
        <v>8222</v>
      </c>
      <c r="H3181" t="s">
        <v>8244</v>
      </c>
      <c r="I3181" s="9">
        <v>1367859071</v>
      </c>
      <c r="J3181" s="9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245"/>
        <v>114.16</v>
      </c>
      <c r="P3181" s="17">
        <f t="shared" si="246"/>
        <v>77.34</v>
      </c>
      <c r="Q3181" s="13" t="s">
        <v>8314</v>
      </c>
      <c r="R3181" t="s">
        <v>8315</v>
      </c>
      <c r="S3181" s="18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11" t="s">
        <v>3179</v>
      </c>
      <c r="C3182" s="3" t="s">
        <v>7289</v>
      </c>
      <c r="D3182" s="5">
        <v>1200</v>
      </c>
      <c r="E3182" s="7">
        <v>1437</v>
      </c>
      <c r="F3182" t="s">
        <v>8217</v>
      </c>
      <c r="G3182" t="s">
        <v>8223</v>
      </c>
      <c r="H3182" t="s">
        <v>8245</v>
      </c>
      <c r="I3182" s="9">
        <v>1403258049</v>
      </c>
      <c r="J3182" s="9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245"/>
        <v>119.75</v>
      </c>
      <c r="P3182" s="17">
        <f t="shared" si="246"/>
        <v>31.93</v>
      </c>
      <c r="Q3182" s="13" t="s">
        <v>8314</v>
      </c>
      <c r="R3182" t="s">
        <v>8315</v>
      </c>
      <c r="S3182" s="18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11" t="s">
        <v>3180</v>
      </c>
      <c r="C3183" s="3" t="s">
        <v>7290</v>
      </c>
      <c r="D3183" s="5">
        <v>500</v>
      </c>
      <c r="E3183" s="7">
        <v>545</v>
      </c>
      <c r="F3183" t="s">
        <v>8217</v>
      </c>
      <c r="G3183" t="s">
        <v>8223</v>
      </c>
      <c r="H3183" t="s">
        <v>8245</v>
      </c>
      <c r="I3183" s="9">
        <v>1402848000</v>
      </c>
      <c r="J3183" s="9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245"/>
        <v>109</v>
      </c>
      <c r="P3183" s="17">
        <f t="shared" si="246"/>
        <v>36.33</v>
      </c>
      <c r="Q3183" s="13" t="s">
        <v>8314</v>
      </c>
      <c r="R3183" t="s">
        <v>8315</v>
      </c>
      <c r="S3183" s="18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11" t="s">
        <v>3181</v>
      </c>
      <c r="C3184" s="3" t="s">
        <v>7291</v>
      </c>
      <c r="D3184" s="5">
        <v>7000</v>
      </c>
      <c r="E3184" s="7">
        <v>7062</v>
      </c>
      <c r="F3184" t="s">
        <v>8217</v>
      </c>
      <c r="G3184" t="s">
        <v>8222</v>
      </c>
      <c r="H3184" t="s">
        <v>8244</v>
      </c>
      <c r="I3184" s="9">
        <v>1328029200</v>
      </c>
      <c r="J3184" s="9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245"/>
        <v>100.89</v>
      </c>
      <c r="P3184" s="17">
        <f t="shared" si="246"/>
        <v>46.77</v>
      </c>
      <c r="Q3184" s="13" t="s">
        <v>8314</v>
      </c>
      <c r="R3184" t="s">
        <v>8315</v>
      </c>
      <c r="S3184" s="18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11" t="s">
        <v>3182</v>
      </c>
      <c r="C3185" s="3" t="s">
        <v>7292</v>
      </c>
      <c r="D3185" s="5">
        <v>2500</v>
      </c>
      <c r="E3185" s="7">
        <v>2725</v>
      </c>
      <c r="F3185" t="s">
        <v>8217</v>
      </c>
      <c r="G3185" t="s">
        <v>8222</v>
      </c>
      <c r="H3185" t="s">
        <v>8244</v>
      </c>
      <c r="I3185" s="9">
        <v>1377284669</v>
      </c>
      <c r="J3185" s="9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245"/>
        <v>109</v>
      </c>
      <c r="P3185" s="17">
        <f t="shared" si="246"/>
        <v>40.07</v>
      </c>
      <c r="Q3185" s="13" t="s">
        <v>8314</v>
      </c>
      <c r="R3185" t="s">
        <v>8315</v>
      </c>
      <c r="S3185" s="18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11" t="s">
        <v>3183</v>
      </c>
      <c r="C3186" s="3" t="s">
        <v>7293</v>
      </c>
      <c r="D3186" s="5">
        <v>4300</v>
      </c>
      <c r="E3186" s="7">
        <v>4610</v>
      </c>
      <c r="F3186" t="s">
        <v>8217</v>
      </c>
      <c r="G3186" t="s">
        <v>8222</v>
      </c>
      <c r="H3186" t="s">
        <v>8244</v>
      </c>
      <c r="I3186" s="9">
        <v>1404258631</v>
      </c>
      <c r="J3186" s="9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245"/>
        <v>107.21</v>
      </c>
      <c r="P3186" s="17">
        <f t="shared" si="246"/>
        <v>100.22</v>
      </c>
      <c r="Q3186" s="13" t="s">
        <v>8314</v>
      </c>
      <c r="R3186" t="s">
        <v>8315</v>
      </c>
      <c r="S3186" s="18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11" t="s">
        <v>3184</v>
      </c>
      <c r="C3187" s="3" t="s">
        <v>7294</v>
      </c>
      <c r="D3187" s="5">
        <v>1000</v>
      </c>
      <c r="E3187" s="7">
        <v>1000</v>
      </c>
      <c r="F3187" t="s">
        <v>8217</v>
      </c>
      <c r="G3187" t="s">
        <v>8223</v>
      </c>
      <c r="H3187" t="s">
        <v>8245</v>
      </c>
      <c r="I3187" s="9">
        <v>1405553241</v>
      </c>
      <c r="J3187" s="9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245"/>
        <v>100</v>
      </c>
      <c r="P3187" s="17">
        <f t="shared" si="246"/>
        <v>41.67</v>
      </c>
      <c r="Q3187" s="13" t="s">
        <v>8314</v>
      </c>
      <c r="R3187" t="s">
        <v>8315</v>
      </c>
      <c r="S3187" s="18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11" t="s">
        <v>3185</v>
      </c>
      <c r="C3188" s="3" t="s">
        <v>7295</v>
      </c>
      <c r="D3188" s="5">
        <v>3200</v>
      </c>
      <c r="E3188" s="7">
        <v>3270</v>
      </c>
      <c r="F3188" t="s">
        <v>8217</v>
      </c>
      <c r="G3188" t="s">
        <v>8223</v>
      </c>
      <c r="H3188" t="s">
        <v>8245</v>
      </c>
      <c r="I3188" s="9">
        <v>1410901200</v>
      </c>
      <c r="J3188" s="9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245"/>
        <v>102.19</v>
      </c>
      <c r="P3188" s="17">
        <f t="shared" si="246"/>
        <v>46.71</v>
      </c>
      <c r="Q3188" s="13" t="s">
        <v>8314</v>
      </c>
      <c r="R3188" t="s">
        <v>8315</v>
      </c>
      <c r="S3188" s="18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11" t="s">
        <v>3186</v>
      </c>
      <c r="C3189" s="3" t="s">
        <v>7296</v>
      </c>
      <c r="D3189" s="5">
        <v>15000</v>
      </c>
      <c r="E3189" s="7">
        <v>17444</v>
      </c>
      <c r="F3189" t="s">
        <v>8217</v>
      </c>
      <c r="G3189" t="s">
        <v>8222</v>
      </c>
      <c r="H3189" t="s">
        <v>8244</v>
      </c>
      <c r="I3189" s="9">
        <v>1407167973</v>
      </c>
      <c r="J3189" s="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245"/>
        <v>116.29</v>
      </c>
      <c r="P3189" s="17">
        <f t="shared" si="246"/>
        <v>71.489999999999995</v>
      </c>
      <c r="Q3189" s="13" t="s">
        <v>8314</v>
      </c>
      <c r="R3189" t="s">
        <v>8315</v>
      </c>
      <c r="S3189" s="18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11" t="s">
        <v>3187</v>
      </c>
      <c r="C3190" s="3" t="s">
        <v>7297</v>
      </c>
      <c r="D3190" s="5">
        <v>200</v>
      </c>
      <c r="E3190" s="7">
        <v>130</v>
      </c>
      <c r="F3190" t="s">
        <v>8219</v>
      </c>
      <c r="G3190" t="s">
        <v>8223</v>
      </c>
      <c r="H3190" t="s">
        <v>8245</v>
      </c>
      <c r="I3190" s="9">
        <v>1433930302</v>
      </c>
      <c r="J3190" s="9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245"/>
        <v>65</v>
      </c>
      <c r="P3190" s="17">
        <f t="shared" si="246"/>
        <v>14.44</v>
      </c>
      <c r="Q3190" s="13" t="s">
        <v>8314</v>
      </c>
      <c r="R3190" t="s">
        <v>8356</v>
      </c>
      <c r="S3190" s="18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11" t="s">
        <v>3188</v>
      </c>
      <c r="C3191" s="3" t="s">
        <v>7298</v>
      </c>
      <c r="D3191" s="5">
        <v>55000</v>
      </c>
      <c r="E3191" s="7">
        <v>6780</v>
      </c>
      <c r="F3191" t="s">
        <v>8219</v>
      </c>
      <c r="G3191" t="s">
        <v>8233</v>
      </c>
      <c r="H3191" t="s">
        <v>8253</v>
      </c>
      <c r="I3191" s="9">
        <v>1432455532</v>
      </c>
      <c r="J3191" s="9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245"/>
        <v>12.33</v>
      </c>
      <c r="P3191" s="17">
        <f t="shared" si="246"/>
        <v>356.84</v>
      </c>
      <c r="Q3191" s="13" t="s">
        <v>8314</v>
      </c>
      <c r="R3191" t="s">
        <v>8356</v>
      </c>
      <c r="S3191" s="18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11" t="s">
        <v>3189</v>
      </c>
      <c r="C3192" s="3" t="s">
        <v>7299</v>
      </c>
      <c r="D3192" s="5">
        <v>4000</v>
      </c>
      <c r="E3192" s="7">
        <v>0</v>
      </c>
      <c r="F3192" t="s">
        <v>8219</v>
      </c>
      <c r="G3192" t="s">
        <v>8227</v>
      </c>
      <c r="H3192" t="s">
        <v>8249</v>
      </c>
      <c r="I3192" s="9">
        <v>1481258275</v>
      </c>
      <c r="J3192" s="9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245"/>
        <v>0</v>
      </c>
      <c r="P3192" s="17" t="str">
        <f t="shared" si="246"/>
        <v>N/A</v>
      </c>
      <c r="Q3192" s="13" t="s">
        <v>8314</v>
      </c>
      <c r="R3192" t="s">
        <v>8356</v>
      </c>
      <c r="S3192" s="18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11" t="s">
        <v>3190</v>
      </c>
      <c r="C3193" s="3" t="s">
        <v>7300</v>
      </c>
      <c r="D3193" s="5">
        <v>3750</v>
      </c>
      <c r="E3193" s="7">
        <v>151</v>
      </c>
      <c r="F3193" t="s">
        <v>8219</v>
      </c>
      <c r="G3193" t="s">
        <v>8222</v>
      </c>
      <c r="H3193" t="s">
        <v>8244</v>
      </c>
      <c r="I3193" s="9">
        <v>1471370869</v>
      </c>
      <c r="J3193" s="9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245"/>
        <v>4.03</v>
      </c>
      <c r="P3193" s="17">
        <f t="shared" si="246"/>
        <v>37.75</v>
      </c>
      <c r="Q3193" s="13" t="s">
        <v>8314</v>
      </c>
      <c r="R3193" t="s">
        <v>8356</v>
      </c>
      <c r="S3193" s="18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11" t="s">
        <v>3191</v>
      </c>
      <c r="C3194" s="3" t="s">
        <v>7301</v>
      </c>
      <c r="D3194" s="5">
        <v>10000</v>
      </c>
      <c r="E3194" s="7">
        <v>102</v>
      </c>
      <c r="F3194" t="s">
        <v>8219</v>
      </c>
      <c r="G3194" t="s">
        <v>8223</v>
      </c>
      <c r="H3194" t="s">
        <v>8245</v>
      </c>
      <c r="I3194" s="9">
        <v>1425160800</v>
      </c>
      <c r="J3194" s="9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245"/>
        <v>1.02</v>
      </c>
      <c r="P3194" s="17">
        <f t="shared" si="246"/>
        <v>12.75</v>
      </c>
      <c r="Q3194" s="13" t="s">
        <v>8314</v>
      </c>
      <c r="R3194" t="s">
        <v>8356</v>
      </c>
      <c r="S3194" s="18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11" t="s">
        <v>3192</v>
      </c>
      <c r="C3195" s="3" t="s">
        <v>7302</v>
      </c>
      <c r="D3195" s="5">
        <v>5000</v>
      </c>
      <c r="E3195" s="7">
        <v>587</v>
      </c>
      <c r="F3195" t="s">
        <v>8219</v>
      </c>
      <c r="G3195" t="s">
        <v>8223</v>
      </c>
      <c r="H3195" t="s">
        <v>8245</v>
      </c>
      <c r="I3195" s="9">
        <v>1424474056</v>
      </c>
      <c r="J3195" s="9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245"/>
        <v>11.74</v>
      </c>
      <c r="P3195" s="17">
        <f t="shared" si="246"/>
        <v>24.46</v>
      </c>
      <c r="Q3195" s="13" t="s">
        <v>8314</v>
      </c>
      <c r="R3195" t="s">
        <v>8356</v>
      </c>
      <c r="S3195" s="18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11" t="s">
        <v>3193</v>
      </c>
      <c r="C3196" s="3" t="s">
        <v>7303</v>
      </c>
      <c r="D3196" s="5">
        <v>11000</v>
      </c>
      <c r="E3196" s="7">
        <v>0</v>
      </c>
      <c r="F3196" t="s">
        <v>8219</v>
      </c>
      <c r="G3196" t="s">
        <v>8222</v>
      </c>
      <c r="H3196" t="s">
        <v>8244</v>
      </c>
      <c r="I3196" s="9">
        <v>1437960598</v>
      </c>
      <c r="J3196" s="9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245"/>
        <v>0</v>
      </c>
      <c r="P3196" s="17" t="str">
        <f t="shared" si="246"/>
        <v>N/A</v>
      </c>
      <c r="Q3196" s="13" t="s">
        <v>8314</v>
      </c>
      <c r="R3196" t="s">
        <v>8356</v>
      </c>
      <c r="S3196" s="18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11" t="s">
        <v>3194</v>
      </c>
      <c r="C3197" s="3" t="s">
        <v>7304</v>
      </c>
      <c r="D3197" s="5">
        <v>3500</v>
      </c>
      <c r="E3197" s="7">
        <v>2070</v>
      </c>
      <c r="F3197" t="s">
        <v>8219</v>
      </c>
      <c r="G3197" t="s">
        <v>8222</v>
      </c>
      <c r="H3197" t="s">
        <v>8244</v>
      </c>
      <c r="I3197" s="9">
        <v>1423750542</v>
      </c>
      <c r="J3197" s="9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245"/>
        <v>59.14</v>
      </c>
      <c r="P3197" s="17">
        <f t="shared" si="246"/>
        <v>53.08</v>
      </c>
      <c r="Q3197" s="13" t="s">
        <v>8314</v>
      </c>
      <c r="R3197" t="s">
        <v>8356</v>
      </c>
      <c r="S3197" s="18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11" t="s">
        <v>3195</v>
      </c>
      <c r="C3198" s="3" t="s">
        <v>7305</v>
      </c>
      <c r="D3198" s="5">
        <v>3000000</v>
      </c>
      <c r="E3198" s="7">
        <v>1800</v>
      </c>
      <c r="F3198" t="s">
        <v>8219</v>
      </c>
      <c r="G3198" t="s">
        <v>8222</v>
      </c>
      <c r="H3198" t="s">
        <v>8244</v>
      </c>
      <c r="I3198" s="9">
        <v>1438437600</v>
      </c>
      <c r="J3198" s="9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245"/>
        <v>0.06</v>
      </c>
      <c r="P3198" s="17">
        <f t="shared" si="246"/>
        <v>300</v>
      </c>
      <c r="Q3198" s="13" t="s">
        <v>8314</v>
      </c>
      <c r="R3198" t="s">
        <v>8356</v>
      </c>
      <c r="S3198" s="18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11" t="s">
        <v>3196</v>
      </c>
      <c r="C3199" s="3" t="s">
        <v>7306</v>
      </c>
      <c r="D3199" s="5">
        <v>10000</v>
      </c>
      <c r="E3199" s="7">
        <v>1145</v>
      </c>
      <c r="F3199" t="s">
        <v>8219</v>
      </c>
      <c r="G3199" t="s">
        <v>8232</v>
      </c>
      <c r="H3199" t="s">
        <v>8252</v>
      </c>
      <c r="I3199" s="9">
        <v>1423050618</v>
      </c>
      <c r="J3199" s="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245"/>
        <v>11.45</v>
      </c>
      <c r="P3199" s="17">
        <f t="shared" si="246"/>
        <v>286.25</v>
      </c>
      <c r="Q3199" s="13" t="s">
        <v>8314</v>
      </c>
      <c r="R3199" t="s">
        <v>8356</v>
      </c>
      <c r="S3199" s="18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11" t="s">
        <v>3197</v>
      </c>
      <c r="C3200" s="3" t="s">
        <v>7307</v>
      </c>
      <c r="D3200" s="5">
        <v>30000</v>
      </c>
      <c r="E3200" s="7">
        <v>110</v>
      </c>
      <c r="F3200" t="s">
        <v>8219</v>
      </c>
      <c r="G3200" t="s">
        <v>8230</v>
      </c>
      <c r="H3200" t="s">
        <v>8251</v>
      </c>
      <c r="I3200" s="9">
        <v>1424081477</v>
      </c>
      <c r="J3200" s="9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245"/>
        <v>0.37</v>
      </c>
      <c r="P3200" s="17">
        <f t="shared" si="246"/>
        <v>36.67</v>
      </c>
      <c r="Q3200" s="13" t="s">
        <v>8314</v>
      </c>
      <c r="R3200" t="s">
        <v>8356</v>
      </c>
      <c r="S3200" s="18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11" t="s">
        <v>3198</v>
      </c>
      <c r="C3201" s="3" t="s">
        <v>7308</v>
      </c>
      <c r="D3201" s="5">
        <v>5000</v>
      </c>
      <c r="E3201" s="7">
        <v>2608</v>
      </c>
      <c r="F3201" t="s">
        <v>8219</v>
      </c>
      <c r="G3201" t="s">
        <v>8222</v>
      </c>
      <c r="H3201" t="s">
        <v>8244</v>
      </c>
      <c r="I3201" s="9">
        <v>1410037200</v>
      </c>
      <c r="J3201" s="9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245"/>
        <v>52.16</v>
      </c>
      <c r="P3201" s="17">
        <f t="shared" si="246"/>
        <v>49.21</v>
      </c>
      <c r="Q3201" s="13" t="s">
        <v>8314</v>
      </c>
      <c r="R3201" t="s">
        <v>8356</v>
      </c>
      <c r="S3201" s="18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11" t="s">
        <v>3199</v>
      </c>
      <c r="C3202" s="3" t="s">
        <v>7309</v>
      </c>
      <c r="D3202" s="5">
        <v>50000</v>
      </c>
      <c r="E3202" s="7">
        <v>1</v>
      </c>
      <c r="F3202" t="s">
        <v>8219</v>
      </c>
      <c r="G3202" t="s">
        <v>8222</v>
      </c>
      <c r="H3202" t="s">
        <v>8244</v>
      </c>
      <c r="I3202" s="9">
        <v>1461994440</v>
      </c>
      <c r="J3202" s="9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si="245"/>
        <v>0</v>
      </c>
      <c r="P3202" s="17">
        <f t="shared" si="246"/>
        <v>1</v>
      </c>
      <c r="Q3202" s="13" t="s">
        <v>8314</v>
      </c>
      <c r="R3202" t="s">
        <v>8356</v>
      </c>
      <c r="S3202" s="18">
        <f t="shared" si="247"/>
        <v>42460.320613425924</v>
      </c>
      <c r="T3202" s="18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11" t="s">
        <v>3200</v>
      </c>
      <c r="C3203" s="3" t="s">
        <v>7310</v>
      </c>
      <c r="D3203" s="5">
        <v>2000</v>
      </c>
      <c r="E3203" s="7">
        <v>25</v>
      </c>
      <c r="F3203" t="s">
        <v>8219</v>
      </c>
      <c r="G3203" t="s">
        <v>8223</v>
      </c>
      <c r="H3203" t="s">
        <v>8245</v>
      </c>
      <c r="I3203" s="9">
        <v>1409509477</v>
      </c>
      <c r="J3203" s="9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ref="O3203:O3266" si="250">IFERROR(ROUND(E3203/D3203*100,2),0)</f>
        <v>1.25</v>
      </c>
      <c r="P3203" s="17">
        <f t="shared" ref="P3203:P3266" si="251">IFERROR(ROUND(E3203/L3203,2),"N/A")</f>
        <v>12.5</v>
      </c>
      <c r="Q3203" s="13" t="s">
        <v>8314</v>
      </c>
      <c r="R3203" t="s">
        <v>8356</v>
      </c>
      <c r="S3203" s="18">
        <f t="shared" ref="S3203:S3266" si="252">(((J3203/60)/60)/24)+DATE(1970,1,1)</f>
        <v>41861.767094907409</v>
      </c>
      <c r="T3203" s="18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11" t="s">
        <v>3201</v>
      </c>
      <c r="C3204" s="3" t="s">
        <v>7311</v>
      </c>
      <c r="D3204" s="5">
        <v>5000</v>
      </c>
      <c r="E3204" s="7">
        <v>2726</v>
      </c>
      <c r="F3204" t="s">
        <v>8219</v>
      </c>
      <c r="G3204" t="s">
        <v>8222</v>
      </c>
      <c r="H3204" t="s">
        <v>8244</v>
      </c>
      <c r="I3204" s="9">
        <v>1450072740</v>
      </c>
      <c r="J3204" s="9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50"/>
        <v>54.52</v>
      </c>
      <c r="P3204" s="17">
        <f t="shared" si="251"/>
        <v>109.04</v>
      </c>
      <c r="Q3204" s="13" t="s">
        <v>8314</v>
      </c>
      <c r="R3204" t="s">
        <v>8356</v>
      </c>
      <c r="S3204" s="18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11" t="s">
        <v>3202</v>
      </c>
      <c r="C3205" s="3" t="s">
        <v>7312</v>
      </c>
      <c r="D3205" s="5">
        <v>1000</v>
      </c>
      <c r="E3205" s="7">
        <v>250</v>
      </c>
      <c r="F3205" t="s">
        <v>8219</v>
      </c>
      <c r="G3205" t="s">
        <v>8222</v>
      </c>
      <c r="H3205" t="s">
        <v>8244</v>
      </c>
      <c r="I3205" s="9">
        <v>1443224622</v>
      </c>
      <c r="J3205" s="9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50"/>
        <v>25</v>
      </c>
      <c r="P3205" s="17">
        <f t="shared" si="251"/>
        <v>41.67</v>
      </c>
      <c r="Q3205" s="13" t="s">
        <v>8314</v>
      </c>
      <c r="R3205" t="s">
        <v>8356</v>
      </c>
      <c r="S3205" s="18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11" t="s">
        <v>3203</v>
      </c>
      <c r="C3206" s="3" t="s">
        <v>7313</v>
      </c>
      <c r="D3206" s="5">
        <v>500</v>
      </c>
      <c r="E3206" s="7">
        <v>0</v>
      </c>
      <c r="F3206" t="s">
        <v>8219</v>
      </c>
      <c r="G3206" t="s">
        <v>8222</v>
      </c>
      <c r="H3206" t="s">
        <v>8244</v>
      </c>
      <c r="I3206" s="9">
        <v>1437149640</v>
      </c>
      <c r="J3206" s="9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50"/>
        <v>0</v>
      </c>
      <c r="P3206" s="17" t="str">
        <f t="shared" si="251"/>
        <v>N/A</v>
      </c>
      <c r="Q3206" s="13" t="s">
        <v>8314</v>
      </c>
      <c r="R3206" t="s">
        <v>8356</v>
      </c>
      <c r="S3206" s="18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11" t="s">
        <v>3204</v>
      </c>
      <c r="C3207" s="3" t="s">
        <v>7314</v>
      </c>
      <c r="D3207" s="5">
        <v>8000</v>
      </c>
      <c r="E3207" s="7">
        <v>273</v>
      </c>
      <c r="F3207" t="s">
        <v>8219</v>
      </c>
      <c r="G3207" t="s">
        <v>8223</v>
      </c>
      <c r="H3207" t="s">
        <v>8245</v>
      </c>
      <c r="I3207" s="9">
        <v>1430470772</v>
      </c>
      <c r="J3207" s="9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50"/>
        <v>3.41</v>
      </c>
      <c r="P3207" s="17">
        <f t="shared" si="251"/>
        <v>22.75</v>
      </c>
      <c r="Q3207" s="13" t="s">
        <v>8314</v>
      </c>
      <c r="R3207" t="s">
        <v>8356</v>
      </c>
      <c r="S3207" s="18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11" t="s">
        <v>3205</v>
      </c>
      <c r="C3208" s="3" t="s">
        <v>7315</v>
      </c>
      <c r="D3208" s="5">
        <v>5000</v>
      </c>
      <c r="E3208" s="7">
        <v>0</v>
      </c>
      <c r="F3208" t="s">
        <v>8219</v>
      </c>
      <c r="G3208" t="s">
        <v>8222</v>
      </c>
      <c r="H3208" t="s">
        <v>8244</v>
      </c>
      <c r="I3208" s="9">
        <v>1442644651</v>
      </c>
      <c r="J3208" s="9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50"/>
        <v>0</v>
      </c>
      <c r="P3208" s="17" t="str">
        <f t="shared" si="251"/>
        <v>N/A</v>
      </c>
      <c r="Q3208" s="13" t="s">
        <v>8314</v>
      </c>
      <c r="R3208" t="s">
        <v>8356</v>
      </c>
      <c r="S3208" s="18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11" t="s">
        <v>3206</v>
      </c>
      <c r="C3209" s="3" t="s">
        <v>7316</v>
      </c>
      <c r="D3209" s="5">
        <v>5500</v>
      </c>
      <c r="E3209" s="7">
        <v>2550</v>
      </c>
      <c r="F3209" t="s">
        <v>8219</v>
      </c>
      <c r="G3209" t="s">
        <v>8222</v>
      </c>
      <c r="H3209" t="s">
        <v>8244</v>
      </c>
      <c r="I3209" s="9">
        <v>1429767607</v>
      </c>
      <c r="J3209" s="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50"/>
        <v>46.36</v>
      </c>
      <c r="P3209" s="17">
        <f t="shared" si="251"/>
        <v>70.83</v>
      </c>
      <c r="Q3209" s="13" t="s">
        <v>8314</v>
      </c>
      <c r="R3209" t="s">
        <v>8356</v>
      </c>
      <c r="S3209" s="18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11" t="s">
        <v>3207</v>
      </c>
      <c r="C3210" s="3" t="s">
        <v>7317</v>
      </c>
      <c r="D3210" s="5">
        <v>5000</v>
      </c>
      <c r="E3210" s="7">
        <v>5175</v>
      </c>
      <c r="F3210" t="s">
        <v>8217</v>
      </c>
      <c r="G3210" t="s">
        <v>8222</v>
      </c>
      <c r="H3210" t="s">
        <v>8244</v>
      </c>
      <c r="I3210" s="9">
        <v>1406557877</v>
      </c>
      <c r="J3210" s="9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50"/>
        <v>103.5</v>
      </c>
      <c r="P3210" s="17">
        <f t="shared" si="251"/>
        <v>63.11</v>
      </c>
      <c r="Q3210" s="13" t="s">
        <v>8314</v>
      </c>
      <c r="R3210" t="s">
        <v>8315</v>
      </c>
      <c r="S3210" s="18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11" t="s">
        <v>3208</v>
      </c>
      <c r="C3211" s="3" t="s">
        <v>7318</v>
      </c>
      <c r="D3211" s="5">
        <v>9500</v>
      </c>
      <c r="E3211" s="7">
        <v>11335.7</v>
      </c>
      <c r="F3211" t="s">
        <v>8217</v>
      </c>
      <c r="G3211" t="s">
        <v>8222</v>
      </c>
      <c r="H3211" t="s">
        <v>8244</v>
      </c>
      <c r="I3211" s="9">
        <v>1403305200</v>
      </c>
      <c r="J3211" s="9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50"/>
        <v>119.32</v>
      </c>
      <c r="P3211" s="17">
        <f t="shared" si="251"/>
        <v>50.16</v>
      </c>
      <c r="Q3211" s="13" t="s">
        <v>8314</v>
      </c>
      <c r="R3211" t="s">
        <v>8315</v>
      </c>
      <c r="S3211" s="18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11" t="s">
        <v>3209</v>
      </c>
      <c r="C3212" s="3" t="s">
        <v>7319</v>
      </c>
      <c r="D3212" s="5">
        <v>3000</v>
      </c>
      <c r="E3212" s="7">
        <v>3773</v>
      </c>
      <c r="F3212" t="s">
        <v>8217</v>
      </c>
      <c r="G3212" t="s">
        <v>8222</v>
      </c>
      <c r="H3212" t="s">
        <v>8244</v>
      </c>
      <c r="I3212" s="9">
        <v>1338523140</v>
      </c>
      <c r="J3212" s="9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50"/>
        <v>125.77</v>
      </c>
      <c r="P3212" s="17">
        <f t="shared" si="251"/>
        <v>62.88</v>
      </c>
      <c r="Q3212" s="13" t="s">
        <v>8314</v>
      </c>
      <c r="R3212" t="s">
        <v>8315</v>
      </c>
      <c r="S3212" s="18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11" t="s">
        <v>3210</v>
      </c>
      <c r="C3213" s="3" t="s">
        <v>7320</v>
      </c>
      <c r="D3213" s="5">
        <v>23000</v>
      </c>
      <c r="E3213" s="7">
        <v>27541</v>
      </c>
      <c r="F3213" t="s">
        <v>8217</v>
      </c>
      <c r="G3213" t="s">
        <v>8222</v>
      </c>
      <c r="H3213" t="s">
        <v>8244</v>
      </c>
      <c r="I3213" s="9">
        <v>1408068000</v>
      </c>
      <c r="J3213" s="9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50"/>
        <v>119.74</v>
      </c>
      <c r="P3213" s="17">
        <f t="shared" si="251"/>
        <v>85.53</v>
      </c>
      <c r="Q3213" s="13" t="s">
        <v>8314</v>
      </c>
      <c r="R3213" t="s">
        <v>8315</v>
      </c>
      <c r="S3213" s="18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11" t="s">
        <v>3211</v>
      </c>
      <c r="C3214" s="3" t="s">
        <v>7321</v>
      </c>
      <c r="D3214" s="5">
        <v>4000</v>
      </c>
      <c r="E3214" s="7">
        <v>5050</v>
      </c>
      <c r="F3214" t="s">
        <v>8217</v>
      </c>
      <c r="G3214" t="s">
        <v>8222</v>
      </c>
      <c r="H3214" t="s">
        <v>8244</v>
      </c>
      <c r="I3214" s="9">
        <v>1407524751</v>
      </c>
      <c r="J3214" s="9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50"/>
        <v>126.25</v>
      </c>
      <c r="P3214" s="17">
        <f t="shared" si="251"/>
        <v>53.72</v>
      </c>
      <c r="Q3214" s="13" t="s">
        <v>8314</v>
      </c>
      <c r="R3214" t="s">
        <v>8315</v>
      </c>
      <c r="S3214" s="18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11" t="s">
        <v>3212</v>
      </c>
      <c r="C3215" s="3" t="s">
        <v>7322</v>
      </c>
      <c r="D3215" s="5">
        <v>6000</v>
      </c>
      <c r="E3215" s="7">
        <v>6007</v>
      </c>
      <c r="F3215" t="s">
        <v>8217</v>
      </c>
      <c r="G3215" t="s">
        <v>8223</v>
      </c>
      <c r="H3215" t="s">
        <v>8245</v>
      </c>
      <c r="I3215" s="9">
        <v>1437934759</v>
      </c>
      <c r="J3215" s="9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50"/>
        <v>100.12</v>
      </c>
      <c r="P3215" s="17">
        <f t="shared" si="251"/>
        <v>127.81</v>
      </c>
      <c r="Q3215" s="13" t="s">
        <v>8314</v>
      </c>
      <c r="R3215" t="s">
        <v>8315</v>
      </c>
      <c r="S3215" s="18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11" t="s">
        <v>3213</v>
      </c>
      <c r="C3216" s="3" t="s">
        <v>7323</v>
      </c>
      <c r="D3216" s="5">
        <v>12000</v>
      </c>
      <c r="E3216" s="7">
        <v>12256</v>
      </c>
      <c r="F3216" t="s">
        <v>8217</v>
      </c>
      <c r="G3216" t="s">
        <v>8223</v>
      </c>
      <c r="H3216" t="s">
        <v>8245</v>
      </c>
      <c r="I3216" s="9">
        <v>1452038100</v>
      </c>
      <c r="J3216" s="9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50"/>
        <v>102.13</v>
      </c>
      <c r="P3216" s="17">
        <f t="shared" si="251"/>
        <v>106.57</v>
      </c>
      <c r="Q3216" s="13" t="s">
        <v>8314</v>
      </c>
      <c r="R3216" t="s">
        <v>8315</v>
      </c>
      <c r="S3216" s="18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11" t="s">
        <v>3214</v>
      </c>
      <c r="C3217" s="3" t="s">
        <v>7324</v>
      </c>
      <c r="D3217" s="5">
        <v>35000</v>
      </c>
      <c r="E3217" s="7">
        <v>35123</v>
      </c>
      <c r="F3217" t="s">
        <v>8217</v>
      </c>
      <c r="G3217" t="s">
        <v>8222</v>
      </c>
      <c r="H3217" t="s">
        <v>8244</v>
      </c>
      <c r="I3217" s="9">
        <v>1441857540</v>
      </c>
      <c r="J3217" s="9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50"/>
        <v>100.35</v>
      </c>
      <c r="P3217" s="17">
        <f t="shared" si="251"/>
        <v>262.11</v>
      </c>
      <c r="Q3217" s="13" t="s">
        <v>8314</v>
      </c>
      <c r="R3217" t="s">
        <v>8315</v>
      </c>
      <c r="S3217" s="18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11" t="s">
        <v>3215</v>
      </c>
      <c r="C3218" s="3" t="s">
        <v>7325</v>
      </c>
      <c r="D3218" s="5">
        <v>2000</v>
      </c>
      <c r="E3218" s="7">
        <v>2001</v>
      </c>
      <c r="F3218" t="s">
        <v>8217</v>
      </c>
      <c r="G3218" t="s">
        <v>8223</v>
      </c>
      <c r="H3218" t="s">
        <v>8245</v>
      </c>
      <c r="I3218" s="9">
        <v>1436625000</v>
      </c>
      <c r="J3218" s="9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50"/>
        <v>100.05</v>
      </c>
      <c r="P3218" s="17">
        <f t="shared" si="251"/>
        <v>57.17</v>
      </c>
      <c r="Q3218" s="13" t="s">
        <v>8314</v>
      </c>
      <c r="R3218" t="s">
        <v>8315</v>
      </c>
      <c r="S3218" s="18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11" t="s">
        <v>3216</v>
      </c>
      <c r="C3219" s="3" t="s">
        <v>7326</v>
      </c>
      <c r="D3219" s="5">
        <v>4500</v>
      </c>
      <c r="E3219" s="7">
        <v>5221</v>
      </c>
      <c r="F3219" t="s">
        <v>8217</v>
      </c>
      <c r="G3219" t="s">
        <v>8222</v>
      </c>
      <c r="H3219" t="s">
        <v>8244</v>
      </c>
      <c r="I3219" s="9">
        <v>1478264784</v>
      </c>
      <c r="J3219" s="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50"/>
        <v>116.02</v>
      </c>
      <c r="P3219" s="17">
        <f t="shared" si="251"/>
        <v>50.2</v>
      </c>
      <c r="Q3219" s="13" t="s">
        <v>8314</v>
      </c>
      <c r="R3219" t="s">
        <v>8315</v>
      </c>
      <c r="S3219" s="18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11" t="s">
        <v>3217</v>
      </c>
      <c r="C3220" s="3" t="s">
        <v>7327</v>
      </c>
      <c r="D3220" s="5">
        <v>12000</v>
      </c>
      <c r="E3220" s="7">
        <v>12252</v>
      </c>
      <c r="F3220" t="s">
        <v>8217</v>
      </c>
      <c r="G3220" t="s">
        <v>8223</v>
      </c>
      <c r="H3220" t="s">
        <v>8245</v>
      </c>
      <c r="I3220" s="9">
        <v>1419984000</v>
      </c>
      <c r="J3220" s="9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50"/>
        <v>102.1</v>
      </c>
      <c r="P3220" s="17">
        <f t="shared" si="251"/>
        <v>66.59</v>
      </c>
      <c r="Q3220" s="13" t="s">
        <v>8314</v>
      </c>
      <c r="R3220" t="s">
        <v>8315</v>
      </c>
      <c r="S3220" s="18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11" t="s">
        <v>3218</v>
      </c>
      <c r="C3221" s="3" t="s">
        <v>7328</v>
      </c>
      <c r="D3221" s="5">
        <v>20000</v>
      </c>
      <c r="E3221" s="7">
        <v>20022</v>
      </c>
      <c r="F3221" t="s">
        <v>8217</v>
      </c>
      <c r="G3221" t="s">
        <v>8222</v>
      </c>
      <c r="H3221" t="s">
        <v>8244</v>
      </c>
      <c r="I3221" s="9">
        <v>1427063747</v>
      </c>
      <c r="J3221" s="9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50"/>
        <v>100.11</v>
      </c>
      <c r="P3221" s="17">
        <f t="shared" si="251"/>
        <v>168.25</v>
      </c>
      <c r="Q3221" s="13" t="s">
        <v>8314</v>
      </c>
      <c r="R3221" t="s">
        <v>8315</v>
      </c>
      <c r="S3221" s="18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11" t="s">
        <v>3219</v>
      </c>
      <c r="C3222" s="3" t="s">
        <v>7329</v>
      </c>
      <c r="D3222" s="5">
        <v>15000</v>
      </c>
      <c r="E3222" s="7">
        <v>15126</v>
      </c>
      <c r="F3222" t="s">
        <v>8217</v>
      </c>
      <c r="G3222" t="s">
        <v>8222</v>
      </c>
      <c r="H3222" t="s">
        <v>8244</v>
      </c>
      <c r="I3222" s="9">
        <v>1489352400</v>
      </c>
      <c r="J3222" s="9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50"/>
        <v>100.84</v>
      </c>
      <c r="P3222" s="17">
        <f t="shared" si="251"/>
        <v>256.37</v>
      </c>
      <c r="Q3222" s="13" t="s">
        <v>8314</v>
      </c>
      <c r="R3222" t="s">
        <v>8315</v>
      </c>
      <c r="S3222" s="18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11" t="s">
        <v>3220</v>
      </c>
      <c r="C3223" s="3" t="s">
        <v>7330</v>
      </c>
      <c r="D3223" s="5">
        <v>4000</v>
      </c>
      <c r="E3223" s="7">
        <v>4137</v>
      </c>
      <c r="F3223" t="s">
        <v>8217</v>
      </c>
      <c r="G3223" t="s">
        <v>8223</v>
      </c>
      <c r="H3223" t="s">
        <v>8245</v>
      </c>
      <c r="I3223" s="9">
        <v>1436114603</v>
      </c>
      <c r="J3223" s="9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50"/>
        <v>103.43</v>
      </c>
      <c r="P3223" s="17">
        <f t="shared" si="251"/>
        <v>36.61</v>
      </c>
      <c r="Q3223" s="13" t="s">
        <v>8314</v>
      </c>
      <c r="R3223" t="s">
        <v>8315</v>
      </c>
      <c r="S3223" s="18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11" t="s">
        <v>3221</v>
      </c>
      <c r="C3224" s="3" t="s">
        <v>7331</v>
      </c>
      <c r="D3224" s="5">
        <v>2500</v>
      </c>
      <c r="E3224" s="7">
        <v>3120</v>
      </c>
      <c r="F3224" t="s">
        <v>8217</v>
      </c>
      <c r="G3224" t="s">
        <v>8222</v>
      </c>
      <c r="H3224" t="s">
        <v>8244</v>
      </c>
      <c r="I3224" s="9">
        <v>1445722140</v>
      </c>
      <c r="J3224" s="9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50"/>
        <v>124.8</v>
      </c>
      <c r="P3224" s="17">
        <f t="shared" si="251"/>
        <v>37.14</v>
      </c>
      <c r="Q3224" s="13" t="s">
        <v>8314</v>
      </c>
      <c r="R3224" t="s">
        <v>8315</v>
      </c>
      <c r="S3224" s="18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11" t="s">
        <v>3222</v>
      </c>
      <c r="C3225" s="3" t="s">
        <v>7332</v>
      </c>
      <c r="D3225" s="5">
        <v>3100</v>
      </c>
      <c r="E3225" s="7">
        <v>3395</v>
      </c>
      <c r="F3225" t="s">
        <v>8217</v>
      </c>
      <c r="G3225" t="s">
        <v>8222</v>
      </c>
      <c r="H3225" t="s">
        <v>8244</v>
      </c>
      <c r="I3225" s="9">
        <v>1440100976</v>
      </c>
      <c r="J3225" s="9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50"/>
        <v>109.52</v>
      </c>
      <c r="P3225" s="17">
        <f t="shared" si="251"/>
        <v>45.88</v>
      </c>
      <c r="Q3225" s="13" t="s">
        <v>8314</v>
      </c>
      <c r="R3225" t="s">
        <v>8315</v>
      </c>
      <c r="S3225" s="18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11" t="s">
        <v>3223</v>
      </c>
      <c r="C3226" s="3" t="s">
        <v>7333</v>
      </c>
      <c r="D3226" s="5">
        <v>30000</v>
      </c>
      <c r="E3226" s="7">
        <v>30610</v>
      </c>
      <c r="F3226" t="s">
        <v>8217</v>
      </c>
      <c r="G3226" t="s">
        <v>8222</v>
      </c>
      <c r="H3226" t="s">
        <v>8244</v>
      </c>
      <c r="I3226" s="9">
        <v>1484024400</v>
      </c>
      <c r="J3226" s="9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50"/>
        <v>102.03</v>
      </c>
      <c r="P3226" s="17">
        <f t="shared" si="251"/>
        <v>141.71</v>
      </c>
      <c r="Q3226" s="13" t="s">
        <v>8314</v>
      </c>
      <c r="R3226" t="s">
        <v>8315</v>
      </c>
      <c r="S3226" s="18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11" t="s">
        <v>3224</v>
      </c>
      <c r="C3227" s="3" t="s">
        <v>7334</v>
      </c>
      <c r="D3227" s="5">
        <v>2000</v>
      </c>
      <c r="E3227" s="7">
        <v>2047</v>
      </c>
      <c r="F3227" t="s">
        <v>8217</v>
      </c>
      <c r="G3227" t="s">
        <v>8222</v>
      </c>
      <c r="H3227" t="s">
        <v>8244</v>
      </c>
      <c r="I3227" s="9">
        <v>1464987600</v>
      </c>
      <c r="J3227" s="9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50"/>
        <v>102.35</v>
      </c>
      <c r="P3227" s="17">
        <f t="shared" si="251"/>
        <v>52.49</v>
      </c>
      <c r="Q3227" s="13" t="s">
        <v>8314</v>
      </c>
      <c r="R3227" t="s">
        <v>8315</v>
      </c>
      <c r="S3227" s="18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11" t="s">
        <v>3225</v>
      </c>
      <c r="C3228" s="3" t="s">
        <v>7335</v>
      </c>
      <c r="D3228" s="5">
        <v>1200</v>
      </c>
      <c r="E3228" s="7">
        <v>1250</v>
      </c>
      <c r="F3228" t="s">
        <v>8217</v>
      </c>
      <c r="G3228" t="s">
        <v>8223</v>
      </c>
      <c r="H3228" t="s">
        <v>8245</v>
      </c>
      <c r="I3228" s="9">
        <v>1446213612</v>
      </c>
      <c r="J3228" s="9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50"/>
        <v>104.17</v>
      </c>
      <c r="P3228" s="17">
        <f t="shared" si="251"/>
        <v>59.52</v>
      </c>
      <c r="Q3228" s="13" t="s">
        <v>8314</v>
      </c>
      <c r="R3228" t="s">
        <v>8315</v>
      </c>
      <c r="S3228" s="18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11" t="s">
        <v>3226</v>
      </c>
      <c r="C3229" s="3" t="s">
        <v>7336</v>
      </c>
      <c r="D3229" s="5">
        <v>1200</v>
      </c>
      <c r="E3229" s="7">
        <v>1500</v>
      </c>
      <c r="F3229" t="s">
        <v>8217</v>
      </c>
      <c r="G3229" t="s">
        <v>8223</v>
      </c>
      <c r="H3229" t="s">
        <v>8245</v>
      </c>
      <c r="I3229" s="9">
        <v>1484687436</v>
      </c>
      <c r="J3229" s="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50"/>
        <v>125</v>
      </c>
      <c r="P3229" s="17">
        <f t="shared" si="251"/>
        <v>50</v>
      </c>
      <c r="Q3229" s="13" t="s">
        <v>8314</v>
      </c>
      <c r="R3229" t="s">
        <v>8315</v>
      </c>
      <c r="S3229" s="18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11" t="s">
        <v>3227</v>
      </c>
      <c r="C3230" s="3" t="s">
        <v>7337</v>
      </c>
      <c r="D3230" s="5">
        <v>7000</v>
      </c>
      <c r="E3230" s="7">
        <v>7164</v>
      </c>
      <c r="F3230" t="s">
        <v>8217</v>
      </c>
      <c r="G3230" t="s">
        <v>8222</v>
      </c>
      <c r="H3230" t="s">
        <v>8244</v>
      </c>
      <c r="I3230" s="9">
        <v>1450328340</v>
      </c>
      <c r="J3230" s="9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50"/>
        <v>102.34</v>
      </c>
      <c r="P3230" s="17">
        <f t="shared" si="251"/>
        <v>193.62</v>
      </c>
      <c r="Q3230" s="13" t="s">
        <v>8314</v>
      </c>
      <c r="R3230" t="s">
        <v>8315</v>
      </c>
      <c r="S3230" s="18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11" t="s">
        <v>3228</v>
      </c>
      <c r="C3231" s="3" t="s">
        <v>7338</v>
      </c>
      <c r="D3231" s="5">
        <v>20000</v>
      </c>
      <c r="E3231" s="7">
        <v>21573</v>
      </c>
      <c r="F3231" t="s">
        <v>8217</v>
      </c>
      <c r="G3231" t="s">
        <v>8222</v>
      </c>
      <c r="H3231" t="s">
        <v>8244</v>
      </c>
      <c r="I3231" s="9">
        <v>1416470398</v>
      </c>
      <c r="J3231" s="9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50"/>
        <v>107.87</v>
      </c>
      <c r="P3231" s="17">
        <f t="shared" si="251"/>
        <v>106.8</v>
      </c>
      <c r="Q3231" s="13" t="s">
        <v>8314</v>
      </c>
      <c r="R3231" t="s">
        <v>8315</v>
      </c>
      <c r="S3231" s="18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11" t="s">
        <v>3229</v>
      </c>
      <c r="C3232" s="3" t="s">
        <v>7339</v>
      </c>
      <c r="D3232" s="5">
        <v>2600</v>
      </c>
      <c r="E3232" s="7">
        <v>2857</v>
      </c>
      <c r="F3232" t="s">
        <v>8217</v>
      </c>
      <c r="G3232" t="s">
        <v>8222</v>
      </c>
      <c r="H3232" t="s">
        <v>8244</v>
      </c>
      <c r="I3232" s="9">
        <v>1412135940</v>
      </c>
      <c r="J3232" s="9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50"/>
        <v>109.88</v>
      </c>
      <c r="P3232" s="17">
        <f t="shared" si="251"/>
        <v>77.22</v>
      </c>
      <c r="Q3232" s="13" t="s">
        <v>8314</v>
      </c>
      <c r="R3232" t="s">
        <v>8315</v>
      </c>
      <c r="S3232" s="18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11" t="s">
        <v>3230</v>
      </c>
      <c r="C3233" s="3" t="s">
        <v>7340</v>
      </c>
      <c r="D3233" s="5">
        <v>1000</v>
      </c>
      <c r="E3233" s="7">
        <v>1610</v>
      </c>
      <c r="F3233" t="s">
        <v>8217</v>
      </c>
      <c r="G3233" t="s">
        <v>8222</v>
      </c>
      <c r="H3233" t="s">
        <v>8244</v>
      </c>
      <c r="I3233" s="9">
        <v>1460846347</v>
      </c>
      <c r="J3233" s="9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50"/>
        <v>161</v>
      </c>
      <c r="P3233" s="17">
        <f t="shared" si="251"/>
        <v>57.5</v>
      </c>
      <c r="Q3233" s="13" t="s">
        <v>8314</v>
      </c>
      <c r="R3233" t="s">
        <v>8315</v>
      </c>
      <c r="S3233" s="18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11" t="s">
        <v>3231</v>
      </c>
      <c r="C3234" s="3" t="s">
        <v>7341</v>
      </c>
      <c r="D3234" s="5">
        <v>1000</v>
      </c>
      <c r="E3234" s="7">
        <v>1312</v>
      </c>
      <c r="F3234" t="s">
        <v>8217</v>
      </c>
      <c r="G3234" t="s">
        <v>8222</v>
      </c>
      <c r="H3234" t="s">
        <v>8244</v>
      </c>
      <c r="I3234" s="9">
        <v>1462334340</v>
      </c>
      <c r="J3234" s="9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50"/>
        <v>131.19999999999999</v>
      </c>
      <c r="P3234" s="17">
        <f t="shared" si="251"/>
        <v>50.46</v>
      </c>
      <c r="Q3234" s="13" t="s">
        <v>8314</v>
      </c>
      <c r="R3234" t="s">
        <v>8315</v>
      </c>
      <c r="S3234" s="18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11" t="s">
        <v>3232</v>
      </c>
      <c r="C3235" s="3" t="s">
        <v>7342</v>
      </c>
      <c r="D3235" s="5">
        <v>5000</v>
      </c>
      <c r="E3235" s="7">
        <v>5940</v>
      </c>
      <c r="F3235" t="s">
        <v>8217</v>
      </c>
      <c r="G3235" t="s">
        <v>8222</v>
      </c>
      <c r="H3235" t="s">
        <v>8244</v>
      </c>
      <c r="I3235" s="9">
        <v>1488482355</v>
      </c>
      <c r="J3235" s="9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50"/>
        <v>118.8</v>
      </c>
      <c r="P3235" s="17">
        <f t="shared" si="251"/>
        <v>97.38</v>
      </c>
      <c r="Q3235" s="13" t="s">
        <v>8314</v>
      </c>
      <c r="R3235" t="s">
        <v>8315</v>
      </c>
      <c r="S3235" s="18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11" t="s">
        <v>3233</v>
      </c>
      <c r="C3236" s="3" t="s">
        <v>7343</v>
      </c>
      <c r="D3236" s="5">
        <v>4000</v>
      </c>
      <c r="E3236" s="7">
        <v>4015.71</v>
      </c>
      <c r="F3236" t="s">
        <v>8217</v>
      </c>
      <c r="G3236" t="s">
        <v>8223</v>
      </c>
      <c r="H3236" t="s">
        <v>8245</v>
      </c>
      <c r="I3236" s="9">
        <v>1485991860</v>
      </c>
      <c r="J3236" s="9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50"/>
        <v>100.39</v>
      </c>
      <c r="P3236" s="17">
        <f t="shared" si="251"/>
        <v>34.92</v>
      </c>
      <c r="Q3236" s="13" t="s">
        <v>8314</v>
      </c>
      <c r="R3236" t="s">
        <v>8315</v>
      </c>
      <c r="S3236" s="18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11" t="s">
        <v>3234</v>
      </c>
      <c r="C3237" s="3" t="s">
        <v>7344</v>
      </c>
      <c r="D3237" s="5">
        <v>15000</v>
      </c>
      <c r="E3237" s="7">
        <v>15481</v>
      </c>
      <c r="F3237" t="s">
        <v>8217</v>
      </c>
      <c r="G3237" t="s">
        <v>8222</v>
      </c>
      <c r="H3237" t="s">
        <v>8244</v>
      </c>
      <c r="I3237" s="9">
        <v>1467361251</v>
      </c>
      <c r="J3237" s="9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50"/>
        <v>103.21</v>
      </c>
      <c r="P3237" s="17">
        <f t="shared" si="251"/>
        <v>85.53</v>
      </c>
      <c r="Q3237" s="13" t="s">
        <v>8314</v>
      </c>
      <c r="R3237" t="s">
        <v>8315</v>
      </c>
      <c r="S3237" s="18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11" t="s">
        <v>3235</v>
      </c>
      <c r="C3238" s="3" t="s">
        <v>7345</v>
      </c>
      <c r="D3238" s="5">
        <v>20000</v>
      </c>
      <c r="E3238" s="7">
        <v>20120</v>
      </c>
      <c r="F3238" t="s">
        <v>8217</v>
      </c>
      <c r="G3238" t="s">
        <v>8222</v>
      </c>
      <c r="H3238" t="s">
        <v>8244</v>
      </c>
      <c r="I3238" s="9">
        <v>1482962433</v>
      </c>
      <c r="J3238" s="9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50"/>
        <v>100.6</v>
      </c>
      <c r="P3238" s="17">
        <f t="shared" si="251"/>
        <v>182.91</v>
      </c>
      <c r="Q3238" s="13" t="s">
        <v>8314</v>
      </c>
      <c r="R3238" t="s">
        <v>8315</v>
      </c>
      <c r="S3238" s="18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11" t="s">
        <v>3236</v>
      </c>
      <c r="C3239" s="3" t="s">
        <v>7346</v>
      </c>
      <c r="D3239" s="5">
        <v>35000</v>
      </c>
      <c r="E3239" s="7">
        <v>35275.64</v>
      </c>
      <c r="F3239" t="s">
        <v>8217</v>
      </c>
      <c r="G3239" t="s">
        <v>8222</v>
      </c>
      <c r="H3239" t="s">
        <v>8244</v>
      </c>
      <c r="I3239" s="9">
        <v>1443499140</v>
      </c>
      <c r="J3239" s="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50"/>
        <v>100.79</v>
      </c>
      <c r="P3239" s="17">
        <f t="shared" si="251"/>
        <v>131.13999999999999</v>
      </c>
      <c r="Q3239" s="13" t="s">
        <v>8314</v>
      </c>
      <c r="R3239" t="s">
        <v>8315</v>
      </c>
      <c r="S3239" s="18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11" t="s">
        <v>3237</v>
      </c>
      <c r="C3240" s="3" t="s">
        <v>7347</v>
      </c>
      <c r="D3240" s="5">
        <v>2800</v>
      </c>
      <c r="E3240" s="7">
        <v>3145</v>
      </c>
      <c r="F3240" t="s">
        <v>8217</v>
      </c>
      <c r="G3240" t="s">
        <v>8223</v>
      </c>
      <c r="H3240" t="s">
        <v>8245</v>
      </c>
      <c r="I3240" s="9">
        <v>1435752898</v>
      </c>
      <c r="J3240" s="9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50"/>
        <v>112.32</v>
      </c>
      <c r="P3240" s="17">
        <f t="shared" si="251"/>
        <v>39.81</v>
      </c>
      <c r="Q3240" s="13" t="s">
        <v>8314</v>
      </c>
      <c r="R3240" t="s">
        <v>8315</v>
      </c>
      <c r="S3240" s="18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11" t="s">
        <v>3238</v>
      </c>
      <c r="C3241" s="3" t="s">
        <v>7348</v>
      </c>
      <c r="D3241" s="5">
        <v>5862</v>
      </c>
      <c r="E3241" s="7">
        <v>6208.98</v>
      </c>
      <c r="F3241" t="s">
        <v>8217</v>
      </c>
      <c r="G3241" t="s">
        <v>8223</v>
      </c>
      <c r="H3241" t="s">
        <v>8245</v>
      </c>
      <c r="I3241" s="9">
        <v>1445817540</v>
      </c>
      <c r="J3241" s="9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50"/>
        <v>105.92</v>
      </c>
      <c r="P3241" s="17">
        <f t="shared" si="251"/>
        <v>59.7</v>
      </c>
      <c r="Q3241" s="13" t="s">
        <v>8314</v>
      </c>
      <c r="R3241" t="s">
        <v>8315</v>
      </c>
      <c r="S3241" s="18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11" t="s">
        <v>3239</v>
      </c>
      <c r="C3242" s="3" t="s">
        <v>7349</v>
      </c>
      <c r="D3242" s="5">
        <v>3000</v>
      </c>
      <c r="E3242" s="7">
        <v>3017</v>
      </c>
      <c r="F3242" t="s">
        <v>8217</v>
      </c>
      <c r="G3242" t="s">
        <v>8223</v>
      </c>
      <c r="H3242" t="s">
        <v>8245</v>
      </c>
      <c r="I3242" s="9">
        <v>1487286000</v>
      </c>
      <c r="J3242" s="9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50"/>
        <v>100.57</v>
      </c>
      <c r="P3242" s="17">
        <f t="shared" si="251"/>
        <v>88.74</v>
      </c>
      <c r="Q3242" s="13" t="s">
        <v>8314</v>
      </c>
      <c r="R3242" t="s">
        <v>8315</v>
      </c>
      <c r="S3242" s="18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11" t="s">
        <v>3240</v>
      </c>
      <c r="C3243" s="3" t="s">
        <v>7350</v>
      </c>
      <c r="D3243" s="5">
        <v>8500</v>
      </c>
      <c r="E3243" s="7">
        <v>9801</v>
      </c>
      <c r="F3243" t="s">
        <v>8217</v>
      </c>
      <c r="G3243" t="s">
        <v>8222</v>
      </c>
      <c r="H3243" t="s">
        <v>8244</v>
      </c>
      <c r="I3243" s="9">
        <v>1413269940</v>
      </c>
      <c r="J3243" s="9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50"/>
        <v>115.31</v>
      </c>
      <c r="P3243" s="17">
        <f t="shared" si="251"/>
        <v>58.69</v>
      </c>
      <c r="Q3243" s="13" t="s">
        <v>8314</v>
      </c>
      <c r="R3243" t="s">
        <v>8315</v>
      </c>
      <c r="S3243" s="18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11" t="s">
        <v>3241</v>
      </c>
      <c r="C3244" s="3" t="s">
        <v>7351</v>
      </c>
      <c r="D3244" s="5">
        <v>10000</v>
      </c>
      <c r="E3244" s="7">
        <v>12730.42</v>
      </c>
      <c r="F3244" t="s">
        <v>8217</v>
      </c>
      <c r="G3244" t="s">
        <v>8222</v>
      </c>
      <c r="H3244" t="s">
        <v>8244</v>
      </c>
      <c r="I3244" s="9">
        <v>1411150092</v>
      </c>
      <c r="J3244" s="9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50"/>
        <v>127.3</v>
      </c>
      <c r="P3244" s="17">
        <f t="shared" si="251"/>
        <v>69.569999999999993</v>
      </c>
      <c r="Q3244" s="13" t="s">
        <v>8314</v>
      </c>
      <c r="R3244" t="s">
        <v>8315</v>
      </c>
      <c r="S3244" s="18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11" t="s">
        <v>3242</v>
      </c>
      <c r="C3245" s="3" t="s">
        <v>7352</v>
      </c>
      <c r="D3245" s="5">
        <v>8000</v>
      </c>
      <c r="E3245" s="7">
        <v>8227</v>
      </c>
      <c r="F3245" t="s">
        <v>8217</v>
      </c>
      <c r="G3245" t="s">
        <v>8222</v>
      </c>
      <c r="H3245" t="s">
        <v>8244</v>
      </c>
      <c r="I3245" s="9">
        <v>1444348800</v>
      </c>
      <c r="J3245" s="9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50"/>
        <v>102.84</v>
      </c>
      <c r="P3245" s="17">
        <f t="shared" si="251"/>
        <v>115.87</v>
      </c>
      <c r="Q3245" s="13" t="s">
        <v>8314</v>
      </c>
      <c r="R3245" t="s">
        <v>8315</v>
      </c>
      <c r="S3245" s="18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11" t="s">
        <v>3243</v>
      </c>
      <c r="C3246" s="3" t="s">
        <v>7353</v>
      </c>
      <c r="D3246" s="5">
        <v>1600</v>
      </c>
      <c r="E3246" s="7">
        <v>1647</v>
      </c>
      <c r="F3246" t="s">
        <v>8217</v>
      </c>
      <c r="G3246" t="s">
        <v>8223</v>
      </c>
      <c r="H3246" t="s">
        <v>8245</v>
      </c>
      <c r="I3246" s="9">
        <v>1480613982</v>
      </c>
      <c r="J3246" s="9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50"/>
        <v>102.94</v>
      </c>
      <c r="P3246" s="17">
        <f t="shared" si="251"/>
        <v>23.87</v>
      </c>
      <c r="Q3246" s="13" t="s">
        <v>8314</v>
      </c>
      <c r="R3246" t="s">
        <v>8315</v>
      </c>
      <c r="S3246" s="18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11" t="s">
        <v>3244</v>
      </c>
      <c r="C3247" s="3" t="s">
        <v>7354</v>
      </c>
      <c r="D3247" s="5">
        <v>21000</v>
      </c>
      <c r="E3247" s="7">
        <v>21904</v>
      </c>
      <c r="F3247" t="s">
        <v>8217</v>
      </c>
      <c r="G3247" t="s">
        <v>8222</v>
      </c>
      <c r="H3247" t="s">
        <v>8244</v>
      </c>
      <c r="I3247" s="9">
        <v>1434074400</v>
      </c>
      <c r="J3247" s="9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50"/>
        <v>104.3</v>
      </c>
      <c r="P3247" s="17">
        <f t="shared" si="251"/>
        <v>81.13</v>
      </c>
      <c r="Q3247" s="13" t="s">
        <v>8314</v>
      </c>
      <c r="R3247" t="s">
        <v>8315</v>
      </c>
      <c r="S3247" s="18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11" t="s">
        <v>3245</v>
      </c>
      <c r="C3248" s="3" t="s">
        <v>7355</v>
      </c>
      <c r="D3248" s="5">
        <v>10000</v>
      </c>
      <c r="E3248" s="7">
        <v>11122</v>
      </c>
      <c r="F3248" t="s">
        <v>8217</v>
      </c>
      <c r="G3248" t="s">
        <v>8222</v>
      </c>
      <c r="H3248" t="s">
        <v>8244</v>
      </c>
      <c r="I3248" s="9">
        <v>1442030340</v>
      </c>
      <c r="J3248" s="9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50"/>
        <v>111.22</v>
      </c>
      <c r="P3248" s="17">
        <f t="shared" si="251"/>
        <v>57.63</v>
      </c>
      <c r="Q3248" s="13" t="s">
        <v>8314</v>
      </c>
      <c r="R3248" t="s">
        <v>8315</v>
      </c>
      <c r="S3248" s="18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11" t="s">
        <v>3246</v>
      </c>
      <c r="C3249" s="3" t="s">
        <v>7356</v>
      </c>
      <c r="D3249" s="5">
        <v>2500</v>
      </c>
      <c r="E3249" s="7">
        <v>2646.5</v>
      </c>
      <c r="F3249" t="s">
        <v>8217</v>
      </c>
      <c r="G3249" t="s">
        <v>8223</v>
      </c>
      <c r="H3249" t="s">
        <v>8245</v>
      </c>
      <c r="I3249" s="9">
        <v>1436696712</v>
      </c>
      <c r="J3249" s="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50"/>
        <v>105.86</v>
      </c>
      <c r="P3249" s="17">
        <f t="shared" si="251"/>
        <v>46.43</v>
      </c>
      <c r="Q3249" s="13" t="s">
        <v>8314</v>
      </c>
      <c r="R3249" t="s">
        <v>8315</v>
      </c>
      <c r="S3249" s="18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11" t="s">
        <v>3247</v>
      </c>
      <c r="C3250" s="3" t="s">
        <v>7357</v>
      </c>
      <c r="D3250" s="5">
        <v>12000</v>
      </c>
      <c r="E3250" s="7">
        <v>12095</v>
      </c>
      <c r="F3250" t="s">
        <v>8217</v>
      </c>
      <c r="G3250" t="s">
        <v>8222</v>
      </c>
      <c r="H3250" t="s">
        <v>8244</v>
      </c>
      <c r="I3250" s="9">
        <v>1428178757</v>
      </c>
      <c r="J3250" s="9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50"/>
        <v>100.79</v>
      </c>
      <c r="P3250" s="17">
        <f t="shared" si="251"/>
        <v>60.48</v>
      </c>
      <c r="Q3250" s="13" t="s">
        <v>8314</v>
      </c>
      <c r="R3250" t="s">
        <v>8315</v>
      </c>
      <c r="S3250" s="18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11" t="s">
        <v>3248</v>
      </c>
      <c r="C3251" s="3" t="s">
        <v>7358</v>
      </c>
      <c r="D3251" s="5">
        <v>5500</v>
      </c>
      <c r="E3251" s="7">
        <v>5771</v>
      </c>
      <c r="F3251" t="s">
        <v>8217</v>
      </c>
      <c r="G3251" t="s">
        <v>8222</v>
      </c>
      <c r="H3251" t="s">
        <v>8244</v>
      </c>
      <c r="I3251" s="9">
        <v>1434822914</v>
      </c>
      <c r="J3251" s="9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50"/>
        <v>104.93</v>
      </c>
      <c r="P3251" s="17">
        <f t="shared" si="251"/>
        <v>65.58</v>
      </c>
      <c r="Q3251" s="13" t="s">
        <v>8314</v>
      </c>
      <c r="R3251" t="s">
        <v>8315</v>
      </c>
      <c r="S3251" s="18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11" t="s">
        <v>3249</v>
      </c>
      <c r="C3252" s="3" t="s">
        <v>7359</v>
      </c>
      <c r="D3252" s="5">
        <v>25000</v>
      </c>
      <c r="E3252" s="7">
        <v>25388</v>
      </c>
      <c r="F3252" t="s">
        <v>8217</v>
      </c>
      <c r="G3252" t="s">
        <v>8222</v>
      </c>
      <c r="H3252" t="s">
        <v>8244</v>
      </c>
      <c r="I3252" s="9">
        <v>1415213324</v>
      </c>
      <c r="J3252" s="9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50"/>
        <v>101.55</v>
      </c>
      <c r="P3252" s="17">
        <f t="shared" si="251"/>
        <v>119.19</v>
      </c>
      <c r="Q3252" s="13" t="s">
        <v>8314</v>
      </c>
      <c r="R3252" t="s">
        <v>8315</v>
      </c>
      <c r="S3252" s="18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11" t="s">
        <v>3250</v>
      </c>
      <c r="C3253" s="3" t="s">
        <v>7360</v>
      </c>
      <c r="D3253" s="5">
        <v>1500</v>
      </c>
      <c r="E3253" s="7">
        <v>1661</v>
      </c>
      <c r="F3253" t="s">
        <v>8217</v>
      </c>
      <c r="G3253" t="s">
        <v>8222</v>
      </c>
      <c r="H3253" t="s">
        <v>8244</v>
      </c>
      <c r="I3253" s="9">
        <v>1434907966</v>
      </c>
      <c r="J3253" s="9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50"/>
        <v>110.73</v>
      </c>
      <c r="P3253" s="17">
        <f t="shared" si="251"/>
        <v>83.05</v>
      </c>
      <c r="Q3253" s="13" t="s">
        <v>8314</v>
      </c>
      <c r="R3253" t="s">
        <v>8315</v>
      </c>
      <c r="S3253" s="18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11" t="s">
        <v>3251</v>
      </c>
      <c r="C3254" s="3" t="s">
        <v>7361</v>
      </c>
      <c r="D3254" s="5">
        <v>2250</v>
      </c>
      <c r="E3254" s="7">
        <v>2876</v>
      </c>
      <c r="F3254" t="s">
        <v>8217</v>
      </c>
      <c r="G3254" t="s">
        <v>8223</v>
      </c>
      <c r="H3254" t="s">
        <v>8245</v>
      </c>
      <c r="I3254" s="9">
        <v>1473247240</v>
      </c>
      <c r="J3254" s="9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50"/>
        <v>127.82</v>
      </c>
      <c r="P3254" s="17">
        <f t="shared" si="251"/>
        <v>57.52</v>
      </c>
      <c r="Q3254" s="13" t="s">
        <v>8314</v>
      </c>
      <c r="R3254" t="s">
        <v>8315</v>
      </c>
      <c r="S3254" s="18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11" t="s">
        <v>3252</v>
      </c>
      <c r="C3255" s="3" t="s">
        <v>7362</v>
      </c>
      <c r="D3255" s="5">
        <v>20000</v>
      </c>
      <c r="E3255" s="7">
        <v>20365</v>
      </c>
      <c r="F3255" t="s">
        <v>8217</v>
      </c>
      <c r="G3255" t="s">
        <v>8222</v>
      </c>
      <c r="H3255" t="s">
        <v>8244</v>
      </c>
      <c r="I3255" s="9">
        <v>1473306300</v>
      </c>
      <c r="J3255" s="9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50"/>
        <v>101.83</v>
      </c>
      <c r="P3255" s="17">
        <f t="shared" si="251"/>
        <v>177.09</v>
      </c>
      <c r="Q3255" s="13" t="s">
        <v>8314</v>
      </c>
      <c r="R3255" t="s">
        <v>8315</v>
      </c>
      <c r="S3255" s="18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11" t="s">
        <v>3253</v>
      </c>
      <c r="C3256" s="3" t="s">
        <v>7363</v>
      </c>
      <c r="D3256" s="5">
        <v>13000</v>
      </c>
      <c r="E3256" s="7">
        <v>13163.5</v>
      </c>
      <c r="F3256" t="s">
        <v>8217</v>
      </c>
      <c r="G3256" t="s">
        <v>8223</v>
      </c>
      <c r="H3256" t="s">
        <v>8245</v>
      </c>
      <c r="I3256" s="9">
        <v>1427331809</v>
      </c>
      <c r="J3256" s="9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50"/>
        <v>101.26</v>
      </c>
      <c r="P3256" s="17">
        <f t="shared" si="251"/>
        <v>70.77</v>
      </c>
      <c r="Q3256" s="13" t="s">
        <v>8314</v>
      </c>
      <c r="R3256" t="s">
        <v>8315</v>
      </c>
      <c r="S3256" s="18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11" t="s">
        <v>3254</v>
      </c>
      <c r="C3257" s="3" t="s">
        <v>7364</v>
      </c>
      <c r="D3257" s="5">
        <v>300</v>
      </c>
      <c r="E3257" s="7">
        <v>525</v>
      </c>
      <c r="F3257" t="s">
        <v>8217</v>
      </c>
      <c r="G3257" t="s">
        <v>8223</v>
      </c>
      <c r="H3257" t="s">
        <v>8245</v>
      </c>
      <c r="I3257" s="9">
        <v>1412706375</v>
      </c>
      <c r="J3257" s="9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50"/>
        <v>175</v>
      </c>
      <c r="P3257" s="17">
        <f t="shared" si="251"/>
        <v>29.17</v>
      </c>
      <c r="Q3257" s="13" t="s">
        <v>8314</v>
      </c>
      <c r="R3257" t="s">
        <v>8315</v>
      </c>
      <c r="S3257" s="18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11" t="s">
        <v>3255</v>
      </c>
      <c r="C3258" s="3" t="s">
        <v>7365</v>
      </c>
      <c r="D3258" s="5">
        <v>10000</v>
      </c>
      <c r="E3258" s="7">
        <v>12806</v>
      </c>
      <c r="F3258" t="s">
        <v>8217</v>
      </c>
      <c r="G3258" t="s">
        <v>8222</v>
      </c>
      <c r="H3258" t="s">
        <v>8244</v>
      </c>
      <c r="I3258" s="9">
        <v>1433995140</v>
      </c>
      <c r="J3258" s="9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50"/>
        <v>128.06</v>
      </c>
      <c r="P3258" s="17">
        <f t="shared" si="251"/>
        <v>72.760000000000005</v>
      </c>
      <c r="Q3258" s="13" t="s">
        <v>8314</v>
      </c>
      <c r="R3258" t="s">
        <v>8315</v>
      </c>
      <c r="S3258" s="18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11" t="s">
        <v>3256</v>
      </c>
      <c r="C3259" s="3" t="s">
        <v>7366</v>
      </c>
      <c r="D3259" s="5">
        <v>2000</v>
      </c>
      <c r="E3259" s="7">
        <v>2125.9899999999998</v>
      </c>
      <c r="F3259" t="s">
        <v>8217</v>
      </c>
      <c r="G3259" t="s">
        <v>8223</v>
      </c>
      <c r="H3259" t="s">
        <v>8245</v>
      </c>
      <c r="I3259" s="9">
        <v>1487769952</v>
      </c>
      <c r="J3259" s="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50"/>
        <v>106.3</v>
      </c>
      <c r="P3259" s="17">
        <f t="shared" si="251"/>
        <v>51.85</v>
      </c>
      <c r="Q3259" s="13" t="s">
        <v>8314</v>
      </c>
      <c r="R3259" t="s">
        <v>8315</v>
      </c>
      <c r="S3259" s="18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11" t="s">
        <v>3257</v>
      </c>
      <c r="C3260" s="3" t="s">
        <v>7367</v>
      </c>
      <c r="D3260" s="5">
        <v>7000</v>
      </c>
      <c r="E3260" s="7">
        <v>7365</v>
      </c>
      <c r="F3260" t="s">
        <v>8217</v>
      </c>
      <c r="G3260" t="s">
        <v>8222</v>
      </c>
      <c r="H3260" t="s">
        <v>8244</v>
      </c>
      <c r="I3260" s="9">
        <v>1420751861</v>
      </c>
      <c r="J3260" s="9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50"/>
        <v>105.21</v>
      </c>
      <c r="P3260" s="17">
        <f t="shared" si="251"/>
        <v>98.2</v>
      </c>
      <c r="Q3260" s="13" t="s">
        <v>8314</v>
      </c>
      <c r="R3260" t="s">
        <v>8315</v>
      </c>
      <c r="S3260" s="18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11" t="s">
        <v>3258</v>
      </c>
      <c r="C3261" s="3" t="s">
        <v>7368</v>
      </c>
      <c r="D3261" s="5">
        <v>23000</v>
      </c>
      <c r="E3261" s="7">
        <v>24418.6</v>
      </c>
      <c r="F3261" t="s">
        <v>8217</v>
      </c>
      <c r="G3261" t="s">
        <v>8222</v>
      </c>
      <c r="H3261" t="s">
        <v>8244</v>
      </c>
      <c r="I3261" s="9">
        <v>1475294340</v>
      </c>
      <c r="J3261" s="9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50"/>
        <v>106.17</v>
      </c>
      <c r="P3261" s="17">
        <f t="shared" si="251"/>
        <v>251.74</v>
      </c>
      <c r="Q3261" s="13" t="s">
        <v>8314</v>
      </c>
      <c r="R3261" t="s">
        <v>8315</v>
      </c>
      <c r="S3261" s="18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11" t="s">
        <v>3259</v>
      </c>
      <c r="C3262" s="3" t="s">
        <v>7369</v>
      </c>
      <c r="D3262" s="5">
        <v>5000</v>
      </c>
      <c r="E3262" s="7">
        <v>5462</v>
      </c>
      <c r="F3262" t="s">
        <v>8217</v>
      </c>
      <c r="G3262" t="s">
        <v>8222</v>
      </c>
      <c r="H3262" t="s">
        <v>8244</v>
      </c>
      <c r="I3262" s="9">
        <v>1448903318</v>
      </c>
      <c r="J3262" s="9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50"/>
        <v>109.24</v>
      </c>
      <c r="P3262" s="17">
        <f t="shared" si="251"/>
        <v>74.819999999999993</v>
      </c>
      <c r="Q3262" s="13" t="s">
        <v>8314</v>
      </c>
      <c r="R3262" t="s">
        <v>8315</v>
      </c>
      <c r="S3262" s="18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11" t="s">
        <v>3260</v>
      </c>
      <c r="C3263" s="3" t="s">
        <v>7370</v>
      </c>
      <c r="D3263" s="5">
        <v>3300</v>
      </c>
      <c r="E3263" s="7">
        <v>3315</v>
      </c>
      <c r="F3263" t="s">
        <v>8217</v>
      </c>
      <c r="G3263" t="s">
        <v>8222</v>
      </c>
      <c r="H3263" t="s">
        <v>8244</v>
      </c>
      <c r="I3263" s="9">
        <v>1437067476</v>
      </c>
      <c r="J3263" s="9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50"/>
        <v>100.45</v>
      </c>
      <c r="P3263" s="17">
        <f t="shared" si="251"/>
        <v>67.650000000000006</v>
      </c>
      <c r="Q3263" s="13" t="s">
        <v>8314</v>
      </c>
      <c r="R3263" t="s">
        <v>8315</v>
      </c>
      <c r="S3263" s="18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11" t="s">
        <v>3261</v>
      </c>
      <c r="C3264" s="3" t="s">
        <v>7371</v>
      </c>
      <c r="D3264" s="5">
        <v>12200</v>
      </c>
      <c r="E3264" s="7">
        <v>12571</v>
      </c>
      <c r="F3264" t="s">
        <v>8217</v>
      </c>
      <c r="G3264" t="s">
        <v>8222</v>
      </c>
      <c r="H3264" t="s">
        <v>8244</v>
      </c>
      <c r="I3264" s="9">
        <v>1419220800</v>
      </c>
      <c r="J3264" s="9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50"/>
        <v>103.04</v>
      </c>
      <c r="P3264" s="17">
        <f t="shared" si="251"/>
        <v>93.81</v>
      </c>
      <c r="Q3264" s="13" t="s">
        <v>8314</v>
      </c>
      <c r="R3264" t="s">
        <v>8315</v>
      </c>
      <c r="S3264" s="18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11" t="s">
        <v>3262</v>
      </c>
      <c r="C3265" s="3" t="s">
        <v>7372</v>
      </c>
      <c r="D3265" s="5">
        <v>2500</v>
      </c>
      <c r="E3265" s="7">
        <v>2804.16</v>
      </c>
      <c r="F3265" t="s">
        <v>8217</v>
      </c>
      <c r="G3265" t="s">
        <v>8222</v>
      </c>
      <c r="H3265" t="s">
        <v>8244</v>
      </c>
      <c r="I3265" s="9">
        <v>1446238800</v>
      </c>
      <c r="J3265" s="9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50"/>
        <v>112.17</v>
      </c>
      <c r="P3265" s="17">
        <f t="shared" si="251"/>
        <v>41.24</v>
      </c>
      <c r="Q3265" s="13" t="s">
        <v>8314</v>
      </c>
      <c r="R3265" t="s">
        <v>8315</v>
      </c>
      <c r="S3265" s="18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11" t="s">
        <v>3263</v>
      </c>
      <c r="C3266" s="3" t="s">
        <v>7373</v>
      </c>
      <c r="D3266" s="5">
        <v>2500</v>
      </c>
      <c r="E3266" s="7">
        <v>2575</v>
      </c>
      <c r="F3266" t="s">
        <v>8217</v>
      </c>
      <c r="G3266" t="s">
        <v>8222</v>
      </c>
      <c r="H3266" t="s">
        <v>8244</v>
      </c>
      <c r="I3266" s="9">
        <v>1422482400</v>
      </c>
      <c r="J3266" s="9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si="250"/>
        <v>103</v>
      </c>
      <c r="P3266" s="17">
        <f t="shared" si="251"/>
        <v>52.55</v>
      </c>
      <c r="Q3266" s="13" t="s">
        <v>8314</v>
      </c>
      <c r="R3266" t="s">
        <v>8315</v>
      </c>
      <c r="S3266" s="18">
        <f t="shared" si="252"/>
        <v>42016.800208333334</v>
      </c>
      <c r="T3266" s="18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11" t="s">
        <v>3264</v>
      </c>
      <c r="C3267" s="3" t="s">
        <v>7374</v>
      </c>
      <c r="D3267" s="5">
        <v>2700</v>
      </c>
      <c r="E3267" s="7">
        <v>4428</v>
      </c>
      <c r="F3267" t="s">
        <v>8217</v>
      </c>
      <c r="G3267" t="s">
        <v>8239</v>
      </c>
      <c r="H3267" t="s">
        <v>8247</v>
      </c>
      <c r="I3267" s="9">
        <v>1449162000</v>
      </c>
      <c r="J3267" s="9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ref="O3267:O3330" si="255">IFERROR(ROUND(E3267/D3267*100,2),0)</f>
        <v>164</v>
      </c>
      <c r="P3267" s="17">
        <f t="shared" ref="P3267:P3330" si="256">IFERROR(ROUND(E3267/L3267,2),"N/A")</f>
        <v>70.290000000000006</v>
      </c>
      <c r="Q3267" s="13" t="s">
        <v>8314</v>
      </c>
      <c r="R3267" t="s">
        <v>8315</v>
      </c>
      <c r="S3267" s="18">
        <f t="shared" ref="S3267:S3330" si="257">(((J3267/60)/60)/24)+DATE(1970,1,1)</f>
        <v>42311.711979166663</v>
      </c>
      <c r="T3267" s="18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11" t="s">
        <v>3265</v>
      </c>
      <c r="C3268" s="3" t="s">
        <v>7375</v>
      </c>
      <c r="D3268" s="5">
        <v>6000</v>
      </c>
      <c r="E3268" s="7">
        <v>7877</v>
      </c>
      <c r="F3268" t="s">
        <v>8217</v>
      </c>
      <c r="G3268" t="s">
        <v>8222</v>
      </c>
      <c r="H3268" t="s">
        <v>8244</v>
      </c>
      <c r="I3268" s="9">
        <v>1434142800</v>
      </c>
      <c r="J3268" s="9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55"/>
        <v>131.28</v>
      </c>
      <c r="P3268" s="17">
        <f t="shared" si="256"/>
        <v>48.33</v>
      </c>
      <c r="Q3268" s="13" t="s">
        <v>8314</v>
      </c>
      <c r="R3268" t="s">
        <v>8315</v>
      </c>
      <c r="S3268" s="18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11" t="s">
        <v>3266</v>
      </c>
      <c r="C3269" s="3" t="s">
        <v>7376</v>
      </c>
      <c r="D3269" s="5">
        <v>15000</v>
      </c>
      <c r="E3269" s="7">
        <v>15315</v>
      </c>
      <c r="F3269" t="s">
        <v>8217</v>
      </c>
      <c r="G3269" t="s">
        <v>8222</v>
      </c>
      <c r="H3269" t="s">
        <v>8244</v>
      </c>
      <c r="I3269" s="9">
        <v>1437156660</v>
      </c>
      <c r="J3269" s="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55"/>
        <v>102.1</v>
      </c>
      <c r="P3269" s="17">
        <f t="shared" si="256"/>
        <v>53.18</v>
      </c>
      <c r="Q3269" s="13" t="s">
        <v>8314</v>
      </c>
      <c r="R3269" t="s">
        <v>8315</v>
      </c>
      <c r="S3269" s="18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11" t="s">
        <v>3267</v>
      </c>
      <c r="C3270" s="3" t="s">
        <v>7377</v>
      </c>
      <c r="D3270" s="5">
        <v>2000</v>
      </c>
      <c r="E3270" s="7">
        <v>2560</v>
      </c>
      <c r="F3270" t="s">
        <v>8217</v>
      </c>
      <c r="G3270" t="s">
        <v>8222</v>
      </c>
      <c r="H3270" t="s">
        <v>8244</v>
      </c>
      <c r="I3270" s="9">
        <v>1472074928</v>
      </c>
      <c r="J3270" s="9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55"/>
        <v>128</v>
      </c>
      <c r="P3270" s="17">
        <f t="shared" si="256"/>
        <v>60.95</v>
      </c>
      <c r="Q3270" s="13" t="s">
        <v>8314</v>
      </c>
      <c r="R3270" t="s">
        <v>8315</v>
      </c>
      <c r="S3270" s="18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11" t="s">
        <v>3268</v>
      </c>
      <c r="C3271" s="3" t="s">
        <v>7378</v>
      </c>
      <c r="D3271" s="5">
        <v>8000</v>
      </c>
      <c r="E3271" s="7">
        <v>8120</v>
      </c>
      <c r="F3271" t="s">
        <v>8217</v>
      </c>
      <c r="G3271" t="s">
        <v>8223</v>
      </c>
      <c r="H3271" t="s">
        <v>8245</v>
      </c>
      <c r="I3271" s="9">
        <v>1434452400</v>
      </c>
      <c r="J3271" s="9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55"/>
        <v>101.5</v>
      </c>
      <c r="P3271" s="17">
        <f t="shared" si="256"/>
        <v>116</v>
      </c>
      <c r="Q3271" s="13" t="s">
        <v>8314</v>
      </c>
      <c r="R3271" t="s">
        <v>8315</v>
      </c>
      <c r="S3271" s="18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11" t="s">
        <v>3269</v>
      </c>
      <c r="C3272" s="3" t="s">
        <v>7379</v>
      </c>
      <c r="D3272" s="5">
        <v>1800</v>
      </c>
      <c r="E3272" s="7">
        <v>1830</v>
      </c>
      <c r="F3272" t="s">
        <v>8217</v>
      </c>
      <c r="G3272" t="s">
        <v>8223</v>
      </c>
      <c r="H3272" t="s">
        <v>8245</v>
      </c>
      <c r="I3272" s="9">
        <v>1436705265</v>
      </c>
      <c r="J3272" s="9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55"/>
        <v>101.67</v>
      </c>
      <c r="P3272" s="17">
        <f t="shared" si="256"/>
        <v>61</v>
      </c>
      <c r="Q3272" s="13" t="s">
        <v>8314</v>
      </c>
      <c r="R3272" t="s">
        <v>8315</v>
      </c>
      <c r="S3272" s="18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11" t="s">
        <v>3270</v>
      </c>
      <c r="C3273" s="3" t="s">
        <v>7380</v>
      </c>
      <c r="D3273" s="5">
        <v>1500</v>
      </c>
      <c r="E3273" s="7">
        <v>1950</v>
      </c>
      <c r="F3273" t="s">
        <v>8217</v>
      </c>
      <c r="G3273" t="s">
        <v>8223</v>
      </c>
      <c r="H3273" t="s">
        <v>8245</v>
      </c>
      <c r="I3273" s="9">
        <v>1414927775</v>
      </c>
      <c r="J3273" s="9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55"/>
        <v>130</v>
      </c>
      <c r="P3273" s="17">
        <f t="shared" si="256"/>
        <v>38.24</v>
      </c>
      <c r="Q3273" s="13" t="s">
        <v>8314</v>
      </c>
      <c r="R3273" t="s">
        <v>8315</v>
      </c>
      <c r="S3273" s="18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11" t="s">
        <v>3271</v>
      </c>
      <c r="C3274" s="3" t="s">
        <v>7381</v>
      </c>
      <c r="D3274" s="5">
        <v>10000</v>
      </c>
      <c r="E3274" s="7">
        <v>15443</v>
      </c>
      <c r="F3274" t="s">
        <v>8217</v>
      </c>
      <c r="G3274" t="s">
        <v>8222</v>
      </c>
      <c r="H3274" t="s">
        <v>8244</v>
      </c>
      <c r="I3274" s="9">
        <v>1446814809</v>
      </c>
      <c r="J3274" s="9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55"/>
        <v>154.43</v>
      </c>
      <c r="P3274" s="17">
        <f t="shared" si="256"/>
        <v>106.5</v>
      </c>
      <c r="Q3274" s="13" t="s">
        <v>8314</v>
      </c>
      <c r="R3274" t="s">
        <v>8315</v>
      </c>
      <c r="S3274" s="18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11" t="s">
        <v>3272</v>
      </c>
      <c r="C3275" s="3" t="s">
        <v>7382</v>
      </c>
      <c r="D3275" s="5">
        <v>4000</v>
      </c>
      <c r="E3275" s="7">
        <v>4296</v>
      </c>
      <c r="F3275" t="s">
        <v>8217</v>
      </c>
      <c r="G3275" t="s">
        <v>8222</v>
      </c>
      <c r="H3275" t="s">
        <v>8244</v>
      </c>
      <c r="I3275" s="9">
        <v>1473879600</v>
      </c>
      <c r="J3275" s="9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55"/>
        <v>107.4</v>
      </c>
      <c r="P3275" s="17">
        <f t="shared" si="256"/>
        <v>204.57</v>
      </c>
      <c r="Q3275" s="13" t="s">
        <v>8314</v>
      </c>
      <c r="R3275" t="s">
        <v>8315</v>
      </c>
      <c r="S3275" s="18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11" t="s">
        <v>3273</v>
      </c>
      <c r="C3276" s="3" t="s">
        <v>7383</v>
      </c>
      <c r="D3276" s="5">
        <v>15500</v>
      </c>
      <c r="E3276" s="7">
        <v>15705</v>
      </c>
      <c r="F3276" t="s">
        <v>8217</v>
      </c>
      <c r="G3276" t="s">
        <v>8222</v>
      </c>
      <c r="H3276" t="s">
        <v>8244</v>
      </c>
      <c r="I3276" s="9">
        <v>1458075600</v>
      </c>
      <c r="J3276" s="9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55"/>
        <v>101.32</v>
      </c>
      <c r="P3276" s="17">
        <f t="shared" si="256"/>
        <v>54.91</v>
      </c>
      <c r="Q3276" s="13" t="s">
        <v>8314</v>
      </c>
      <c r="R3276" t="s">
        <v>8315</v>
      </c>
      <c r="S3276" s="18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11" t="s">
        <v>3274</v>
      </c>
      <c r="C3277" s="3" t="s">
        <v>7384</v>
      </c>
      <c r="D3277" s="5">
        <v>1800</v>
      </c>
      <c r="E3277" s="7">
        <v>1805</v>
      </c>
      <c r="F3277" t="s">
        <v>8217</v>
      </c>
      <c r="G3277" t="s">
        <v>8222</v>
      </c>
      <c r="H3277" t="s">
        <v>8244</v>
      </c>
      <c r="I3277" s="9">
        <v>1423456200</v>
      </c>
      <c r="J3277" s="9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55"/>
        <v>100.28</v>
      </c>
      <c r="P3277" s="17">
        <f t="shared" si="256"/>
        <v>150.41999999999999</v>
      </c>
      <c r="Q3277" s="13" t="s">
        <v>8314</v>
      </c>
      <c r="R3277" t="s">
        <v>8315</v>
      </c>
      <c r="S3277" s="18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11" t="s">
        <v>3275</v>
      </c>
      <c r="C3278" s="3" t="s">
        <v>7385</v>
      </c>
      <c r="D3278" s="5">
        <v>4500</v>
      </c>
      <c r="E3278" s="7">
        <v>5258</v>
      </c>
      <c r="F3278" t="s">
        <v>8217</v>
      </c>
      <c r="G3278" t="s">
        <v>8227</v>
      </c>
      <c r="H3278" t="s">
        <v>8249</v>
      </c>
      <c r="I3278" s="9">
        <v>1459483140</v>
      </c>
      <c r="J3278" s="9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55"/>
        <v>116.84</v>
      </c>
      <c r="P3278" s="17">
        <f t="shared" si="256"/>
        <v>52.58</v>
      </c>
      <c r="Q3278" s="13" t="s">
        <v>8314</v>
      </c>
      <c r="R3278" t="s">
        <v>8315</v>
      </c>
      <c r="S3278" s="18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11" t="s">
        <v>3276</v>
      </c>
      <c r="C3279" s="3" t="s">
        <v>7386</v>
      </c>
      <c r="D3279" s="5">
        <v>5000</v>
      </c>
      <c r="E3279" s="7">
        <v>5430</v>
      </c>
      <c r="F3279" t="s">
        <v>8217</v>
      </c>
      <c r="G3279" t="s">
        <v>8223</v>
      </c>
      <c r="H3279" t="s">
        <v>8245</v>
      </c>
      <c r="I3279" s="9">
        <v>1416331406</v>
      </c>
      <c r="J3279" s="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55"/>
        <v>108.6</v>
      </c>
      <c r="P3279" s="17">
        <f t="shared" si="256"/>
        <v>54.3</v>
      </c>
      <c r="Q3279" s="13" t="s">
        <v>8314</v>
      </c>
      <c r="R3279" t="s">
        <v>8315</v>
      </c>
      <c r="S3279" s="18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11" t="s">
        <v>3277</v>
      </c>
      <c r="C3280" s="3" t="s">
        <v>7387</v>
      </c>
      <c r="D3280" s="5">
        <v>2500</v>
      </c>
      <c r="E3280" s="7">
        <v>2585</v>
      </c>
      <c r="F3280" t="s">
        <v>8217</v>
      </c>
      <c r="G3280" t="s">
        <v>8223</v>
      </c>
      <c r="H3280" t="s">
        <v>8245</v>
      </c>
      <c r="I3280" s="9">
        <v>1433017303</v>
      </c>
      <c r="J3280" s="9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55"/>
        <v>103.4</v>
      </c>
      <c r="P3280" s="17">
        <f t="shared" si="256"/>
        <v>76.03</v>
      </c>
      <c r="Q3280" s="13" t="s">
        <v>8314</v>
      </c>
      <c r="R3280" t="s">
        <v>8315</v>
      </c>
      <c r="S3280" s="18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11" t="s">
        <v>3278</v>
      </c>
      <c r="C3281" s="3" t="s">
        <v>7388</v>
      </c>
      <c r="D3281" s="5">
        <v>5800</v>
      </c>
      <c r="E3281" s="7">
        <v>6628</v>
      </c>
      <c r="F3281" t="s">
        <v>8217</v>
      </c>
      <c r="G3281" t="s">
        <v>8222</v>
      </c>
      <c r="H3281" t="s">
        <v>8244</v>
      </c>
      <c r="I3281" s="9">
        <v>1459474059</v>
      </c>
      <c r="J3281" s="9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55"/>
        <v>114.28</v>
      </c>
      <c r="P3281" s="17">
        <f t="shared" si="256"/>
        <v>105.21</v>
      </c>
      <c r="Q3281" s="13" t="s">
        <v>8314</v>
      </c>
      <c r="R3281" t="s">
        <v>8315</v>
      </c>
      <c r="S3281" s="18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11" t="s">
        <v>3279</v>
      </c>
      <c r="C3282" s="3" t="s">
        <v>7389</v>
      </c>
      <c r="D3282" s="5">
        <v>2000</v>
      </c>
      <c r="E3282" s="7">
        <v>2060</v>
      </c>
      <c r="F3282" t="s">
        <v>8217</v>
      </c>
      <c r="G3282" t="s">
        <v>8222</v>
      </c>
      <c r="H3282" t="s">
        <v>8244</v>
      </c>
      <c r="I3282" s="9">
        <v>1433134800</v>
      </c>
      <c r="J3282" s="9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55"/>
        <v>103</v>
      </c>
      <c r="P3282" s="17">
        <f t="shared" si="256"/>
        <v>68.67</v>
      </c>
      <c r="Q3282" s="13" t="s">
        <v>8314</v>
      </c>
      <c r="R3282" t="s">
        <v>8315</v>
      </c>
      <c r="S3282" s="18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11" t="s">
        <v>3280</v>
      </c>
      <c r="C3283" s="3" t="s">
        <v>7390</v>
      </c>
      <c r="D3283" s="5">
        <v>5000</v>
      </c>
      <c r="E3283" s="7">
        <v>6080</v>
      </c>
      <c r="F3283" t="s">
        <v>8217</v>
      </c>
      <c r="G3283" t="s">
        <v>8222</v>
      </c>
      <c r="H3283" t="s">
        <v>8244</v>
      </c>
      <c r="I3283" s="9">
        <v>1441153705</v>
      </c>
      <c r="J3283" s="9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55"/>
        <v>121.6</v>
      </c>
      <c r="P3283" s="17">
        <f t="shared" si="256"/>
        <v>129.36000000000001</v>
      </c>
      <c r="Q3283" s="13" t="s">
        <v>8314</v>
      </c>
      <c r="R3283" t="s">
        <v>8315</v>
      </c>
      <c r="S3283" s="18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11" t="s">
        <v>3281</v>
      </c>
      <c r="C3284" s="3" t="s">
        <v>7391</v>
      </c>
      <c r="D3284" s="5">
        <v>31000</v>
      </c>
      <c r="E3284" s="7">
        <v>31820.5</v>
      </c>
      <c r="F3284" t="s">
        <v>8217</v>
      </c>
      <c r="G3284" t="s">
        <v>8222</v>
      </c>
      <c r="H3284" t="s">
        <v>8244</v>
      </c>
      <c r="I3284" s="9">
        <v>1461904788</v>
      </c>
      <c r="J3284" s="9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55"/>
        <v>102.65</v>
      </c>
      <c r="P3284" s="17">
        <f t="shared" si="256"/>
        <v>134.26</v>
      </c>
      <c r="Q3284" s="13" t="s">
        <v>8314</v>
      </c>
      <c r="R3284" t="s">
        <v>8315</v>
      </c>
      <c r="S3284" s="18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11" t="s">
        <v>3282</v>
      </c>
      <c r="C3285" s="3" t="s">
        <v>7392</v>
      </c>
      <c r="D3285" s="5">
        <v>800</v>
      </c>
      <c r="E3285" s="7">
        <v>838</v>
      </c>
      <c r="F3285" t="s">
        <v>8217</v>
      </c>
      <c r="G3285" t="s">
        <v>8223</v>
      </c>
      <c r="H3285" t="s">
        <v>8245</v>
      </c>
      <c r="I3285" s="9">
        <v>1455138000</v>
      </c>
      <c r="J3285" s="9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55"/>
        <v>104.75</v>
      </c>
      <c r="P3285" s="17">
        <f t="shared" si="256"/>
        <v>17.829999999999998</v>
      </c>
      <c r="Q3285" s="13" t="s">
        <v>8314</v>
      </c>
      <c r="R3285" t="s">
        <v>8315</v>
      </c>
      <c r="S3285" s="18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11" t="s">
        <v>3283</v>
      </c>
      <c r="C3286" s="3" t="s">
        <v>7393</v>
      </c>
      <c r="D3286" s="5">
        <v>3000</v>
      </c>
      <c r="E3286" s="7">
        <v>3048</v>
      </c>
      <c r="F3286" t="s">
        <v>8217</v>
      </c>
      <c r="G3286" t="s">
        <v>8222</v>
      </c>
      <c r="H3286" t="s">
        <v>8244</v>
      </c>
      <c r="I3286" s="9">
        <v>1454047140</v>
      </c>
      <c r="J3286" s="9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55"/>
        <v>101.6</v>
      </c>
      <c r="P3286" s="17">
        <f t="shared" si="256"/>
        <v>203.2</v>
      </c>
      <c r="Q3286" s="13" t="s">
        <v>8314</v>
      </c>
      <c r="R3286" t="s">
        <v>8315</v>
      </c>
      <c r="S3286" s="18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11" t="s">
        <v>3284</v>
      </c>
      <c r="C3287" s="3" t="s">
        <v>7394</v>
      </c>
      <c r="D3287" s="5">
        <v>4999</v>
      </c>
      <c r="E3287" s="7">
        <v>5604</v>
      </c>
      <c r="F3287" t="s">
        <v>8217</v>
      </c>
      <c r="G3287" t="s">
        <v>8222</v>
      </c>
      <c r="H3287" t="s">
        <v>8244</v>
      </c>
      <c r="I3287" s="9">
        <v>1488258000</v>
      </c>
      <c r="J3287" s="9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55"/>
        <v>112.1</v>
      </c>
      <c r="P3287" s="17">
        <f t="shared" si="256"/>
        <v>69.19</v>
      </c>
      <c r="Q3287" s="13" t="s">
        <v>8314</v>
      </c>
      <c r="R3287" t="s">
        <v>8315</v>
      </c>
      <c r="S3287" s="18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11" t="s">
        <v>3285</v>
      </c>
      <c r="C3288" s="3" t="s">
        <v>7395</v>
      </c>
      <c r="D3288" s="5">
        <v>15000</v>
      </c>
      <c r="E3288" s="7">
        <v>15265</v>
      </c>
      <c r="F3288" t="s">
        <v>8217</v>
      </c>
      <c r="G3288" t="s">
        <v>8222</v>
      </c>
      <c r="H3288" t="s">
        <v>8244</v>
      </c>
      <c r="I3288" s="9">
        <v>1471291782</v>
      </c>
      <c r="J3288" s="9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55"/>
        <v>101.77</v>
      </c>
      <c r="P3288" s="17">
        <f t="shared" si="256"/>
        <v>125.12</v>
      </c>
      <c r="Q3288" s="13" t="s">
        <v>8314</v>
      </c>
      <c r="R3288" t="s">
        <v>8315</v>
      </c>
      <c r="S3288" s="18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11" t="s">
        <v>3286</v>
      </c>
      <c r="C3289" s="3" t="s">
        <v>7396</v>
      </c>
      <c r="D3289" s="5">
        <v>2500</v>
      </c>
      <c r="E3289" s="7">
        <v>2500</v>
      </c>
      <c r="F3289" t="s">
        <v>8217</v>
      </c>
      <c r="G3289" t="s">
        <v>8227</v>
      </c>
      <c r="H3289" t="s">
        <v>8249</v>
      </c>
      <c r="I3289" s="9">
        <v>1448733628</v>
      </c>
      <c r="J3289" s="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55"/>
        <v>100</v>
      </c>
      <c r="P3289" s="17">
        <f t="shared" si="256"/>
        <v>73.53</v>
      </c>
      <c r="Q3289" s="13" t="s">
        <v>8314</v>
      </c>
      <c r="R3289" t="s">
        <v>8315</v>
      </c>
      <c r="S3289" s="18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11" t="s">
        <v>3287</v>
      </c>
      <c r="C3290" s="3" t="s">
        <v>7397</v>
      </c>
      <c r="D3290" s="5">
        <v>10000</v>
      </c>
      <c r="E3290" s="7">
        <v>10026.49</v>
      </c>
      <c r="F3290" t="s">
        <v>8217</v>
      </c>
      <c r="G3290" t="s">
        <v>8223</v>
      </c>
      <c r="H3290" t="s">
        <v>8245</v>
      </c>
      <c r="I3290" s="9">
        <v>1466463600</v>
      </c>
      <c r="J3290" s="9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55"/>
        <v>100.26</v>
      </c>
      <c r="P3290" s="17">
        <f t="shared" si="256"/>
        <v>48.44</v>
      </c>
      <c r="Q3290" s="13" t="s">
        <v>8314</v>
      </c>
      <c r="R3290" t="s">
        <v>8315</v>
      </c>
      <c r="S3290" s="18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11" t="s">
        <v>3288</v>
      </c>
      <c r="C3291" s="3" t="s">
        <v>7398</v>
      </c>
      <c r="D3291" s="5">
        <v>500</v>
      </c>
      <c r="E3291" s="7">
        <v>665.21</v>
      </c>
      <c r="F3291" t="s">
        <v>8217</v>
      </c>
      <c r="G3291" t="s">
        <v>8223</v>
      </c>
      <c r="H3291" t="s">
        <v>8245</v>
      </c>
      <c r="I3291" s="9">
        <v>1487580602</v>
      </c>
      <c r="J3291" s="9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55"/>
        <v>133.04</v>
      </c>
      <c r="P3291" s="17">
        <f t="shared" si="256"/>
        <v>26.61</v>
      </c>
      <c r="Q3291" s="13" t="s">
        <v>8314</v>
      </c>
      <c r="R3291" t="s">
        <v>8315</v>
      </c>
      <c r="S3291" s="18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11" t="s">
        <v>3289</v>
      </c>
      <c r="C3292" s="3" t="s">
        <v>7399</v>
      </c>
      <c r="D3292" s="5">
        <v>2000</v>
      </c>
      <c r="E3292" s="7">
        <v>2424</v>
      </c>
      <c r="F3292" t="s">
        <v>8217</v>
      </c>
      <c r="G3292" t="s">
        <v>8223</v>
      </c>
      <c r="H3292" t="s">
        <v>8245</v>
      </c>
      <c r="I3292" s="9">
        <v>1489234891</v>
      </c>
      <c r="J3292" s="9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55"/>
        <v>121.2</v>
      </c>
      <c r="P3292" s="17">
        <f t="shared" si="256"/>
        <v>33.67</v>
      </c>
      <c r="Q3292" s="13" t="s">
        <v>8314</v>
      </c>
      <c r="R3292" t="s">
        <v>8315</v>
      </c>
      <c r="S3292" s="18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11" t="s">
        <v>3290</v>
      </c>
      <c r="C3293" s="3" t="s">
        <v>7400</v>
      </c>
      <c r="D3293" s="5">
        <v>500</v>
      </c>
      <c r="E3293" s="7">
        <v>570</v>
      </c>
      <c r="F3293" t="s">
        <v>8217</v>
      </c>
      <c r="G3293" t="s">
        <v>8222</v>
      </c>
      <c r="H3293" t="s">
        <v>8244</v>
      </c>
      <c r="I3293" s="9">
        <v>1442462340</v>
      </c>
      <c r="J3293" s="9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55"/>
        <v>114</v>
      </c>
      <c r="P3293" s="17">
        <f t="shared" si="256"/>
        <v>40.71</v>
      </c>
      <c r="Q3293" s="13" t="s">
        <v>8314</v>
      </c>
      <c r="R3293" t="s">
        <v>8315</v>
      </c>
      <c r="S3293" s="18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11" t="s">
        <v>3291</v>
      </c>
      <c r="C3294" s="3" t="s">
        <v>7401</v>
      </c>
      <c r="D3294" s="5">
        <v>101</v>
      </c>
      <c r="E3294" s="7">
        <v>289</v>
      </c>
      <c r="F3294" t="s">
        <v>8217</v>
      </c>
      <c r="G3294" t="s">
        <v>8223</v>
      </c>
      <c r="H3294" t="s">
        <v>8245</v>
      </c>
      <c r="I3294" s="9">
        <v>1449257348</v>
      </c>
      <c r="J3294" s="9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55"/>
        <v>286.14</v>
      </c>
      <c r="P3294" s="17">
        <f t="shared" si="256"/>
        <v>19.27</v>
      </c>
      <c r="Q3294" s="13" t="s">
        <v>8314</v>
      </c>
      <c r="R3294" t="s">
        <v>8315</v>
      </c>
      <c r="S3294" s="18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11" t="s">
        <v>3292</v>
      </c>
      <c r="C3295" s="3" t="s">
        <v>7402</v>
      </c>
      <c r="D3295" s="5">
        <v>4500</v>
      </c>
      <c r="E3295" s="7">
        <v>7670</v>
      </c>
      <c r="F3295" t="s">
        <v>8217</v>
      </c>
      <c r="G3295" t="s">
        <v>8226</v>
      </c>
      <c r="H3295" t="s">
        <v>8248</v>
      </c>
      <c r="I3295" s="9">
        <v>1488622352</v>
      </c>
      <c r="J3295" s="9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55"/>
        <v>170.44</v>
      </c>
      <c r="P3295" s="17">
        <f t="shared" si="256"/>
        <v>84.29</v>
      </c>
      <c r="Q3295" s="13" t="s">
        <v>8314</v>
      </c>
      <c r="R3295" t="s">
        <v>8315</v>
      </c>
      <c r="S3295" s="18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11" t="s">
        <v>3293</v>
      </c>
      <c r="C3296" s="3" t="s">
        <v>7403</v>
      </c>
      <c r="D3296" s="5">
        <v>600</v>
      </c>
      <c r="E3296" s="7">
        <v>710</v>
      </c>
      <c r="F3296" t="s">
        <v>8217</v>
      </c>
      <c r="G3296" t="s">
        <v>8223</v>
      </c>
      <c r="H3296" t="s">
        <v>8245</v>
      </c>
      <c r="I3296" s="9">
        <v>1434459554</v>
      </c>
      <c r="J3296" s="9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55"/>
        <v>118.33</v>
      </c>
      <c r="P3296" s="17">
        <f t="shared" si="256"/>
        <v>29.58</v>
      </c>
      <c r="Q3296" s="13" t="s">
        <v>8314</v>
      </c>
      <c r="R3296" t="s">
        <v>8315</v>
      </c>
      <c r="S3296" s="18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11" t="s">
        <v>3294</v>
      </c>
      <c r="C3297" s="3" t="s">
        <v>7404</v>
      </c>
      <c r="D3297" s="5">
        <v>700</v>
      </c>
      <c r="E3297" s="7">
        <v>720.01</v>
      </c>
      <c r="F3297" t="s">
        <v>8217</v>
      </c>
      <c r="G3297" t="s">
        <v>8223</v>
      </c>
      <c r="H3297" t="s">
        <v>8245</v>
      </c>
      <c r="I3297" s="9">
        <v>1474886229</v>
      </c>
      <c r="J3297" s="9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55"/>
        <v>102.86</v>
      </c>
      <c r="P3297" s="17">
        <f t="shared" si="256"/>
        <v>26.67</v>
      </c>
      <c r="Q3297" s="13" t="s">
        <v>8314</v>
      </c>
      <c r="R3297" t="s">
        <v>8315</v>
      </c>
      <c r="S3297" s="18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11" t="s">
        <v>3295</v>
      </c>
      <c r="C3298" s="3" t="s">
        <v>7405</v>
      </c>
      <c r="D3298" s="5">
        <v>1500</v>
      </c>
      <c r="E3298" s="7">
        <v>2161</v>
      </c>
      <c r="F3298" t="s">
        <v>8217</v>
      </c>
      <c r="G3298" t="s">
        <v>8223</v>
      </c>
      <c r="H3298" t="s">
        <v>8245</v>
      </c>
      <c r="I3298" s="9">
        <v>1448229600</v>
      </c>
      <c r="J3298" s="9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55"/>
        <v>144.07</v>
      </c>
      <c r="P3298" s="17">
        <f t="shared" si="256"/>
        <v>45.98</v>
      </c>
      <c r="Q3298" s="13" t="s">
        <v>8314</v>
      </c>
      <c r="R3298" t="s">
        <v>8315</v>
      </c>
      <c r="S3298" s="18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11" t="s">
        <v>3296</v>
      </c>
      <c r="C3299" s="3" t="s">
        <v>7406</v>
      </c>
      <c r="D3299" s="5">
        <v>5500</v>
      </c>
      <c r="E3299" s="7">
        <v>5504</v>
      </c>
      <c r="F3299" t="s">
        <v>8217</v>
      </c>
      <c r="G3299" t="s">
        <v>8223</v>
      </c>
      <c r="H3299" t="s">
        <v>8245</v>
      </c>
      <c r="I3299" s="9">
        <v>1438037940</v>
      </c>
      <c r="J3299" s="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55"/>
        <v>100.07</v>
      </c>
      <c r="P3299" s="17">
        <f t="shared" si="256"/>
        <v>125.09</v>
      </c>
      <c r="Q3299" s="13" t="s">
        <v>8314</v>
      </c>
      <c r="R3299" t="s">
        <v>8315</v>
      </c>
      <c r="S3299" s="18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11" t="s">
        <v>3297</v>
      </c>
      <c r="C3300" s="3" t="s">
        <v>7407</v>
      </c>
      <c r="D3300" s="5">
        <v>10000</v>
      </c>
      <c r="E3300" s="7">
        <v>10173</v>
      </c>
      <c r="F3300" t="s">
        <v>8217</v>
      </c>
      <c r="G3300" t="s">
        <v>8222</v>
      </c>
      <c r="H3300" t="s">
        <v>8244</v>
      </c>
      <c r="I3300" s="9">
        <v>1442102400</v>
      </c>
      <c r="J3300" s="9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55"/>
        <v>101.73</v>
      </c>
      <c r="P3300" s="17">
        <f t="shared" si="256"/>
        <v>141.29</v>
      </c>
      <c r="Q3300" s="13" t="s">
        <v>8314</v>
      </c>
      <c r="R3300" t="s">
        <v>8315</v>
      </c>
      <c r="S3300" s="18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11" t="s">
        <v>3298</v>
      </c>
      <c r="C3301" s="3" t="s">
        <v>7408</v>
      </c>
      <c r="D3301" s="5">
        <v>3000</v>
      </c>
      <c r="E3301" s="7">
        <v>3486</v>
      </c>
      <c r="F3301" t="s">
        <v>8217</v>
      </c>
      <c r="G3301" t="s">
        <v>8222</v>
      </c>
      <c r="H3301" t="s">
        <v>8244</v>
      </c>
      <c r="I3301" s="9">
        <v>1444860063</v>
      </c>
      <c r="J3301" s="9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55"/>
        <v>116.2</v>
      </c>
      <c r="P3301" s="17">
        <f t="shared" si="256"/>
        <v>55.33</v>
      </c>
      <c r="Q3301" s="13" t="s">
        <v>8314</v>
      </c>
      <c r="R3301" t="s">
        <v>8315</v>
      </c>
      <c r="S3301" s="18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11" t="s">
        <v>3299</v>
      </c>
      <c r="C3302" s="3" t="s">
        <v>7409</v>
      </c>
      <c r="D3302" s="5">
        <v>3000</v>
      </c>
      <c r="E3302" s="7">
        <v>4085</v>
      </c>
      <c r="F3302" t="s">
        <v>8217</v>
      </c>
      <c r="G3302" t="s">
        <v>8222</v>
      </c>
      <c r="H3302" t="s">
        <v>8244</v>
      </c>
      <c r="I3302" s="9">
        <v>1430329862</v>
      </c>
      <c r="J3302" s="9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55"/>
        <v>136.16999999999999</v>
      </c>
      <c r="P3302" s="17">
        <f t="shared" si="256"/>
        <v>46.42</v>
      </c>
      <c r="Q3302" s="13" t="s">
        <v>8314</v>
      </c>
      <c r="R3302" t="s">
        <v>8315</v>
      </c>
      <c r="S3302" s="18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11" t="s">
        <v>3300</v>
      </c>
      <c r="C3303" s="3" t="s">
        <v>7410</v>
      </c>
      <c r="D3303" s="5">
        <v>3000</v>
      </c>
      <c r="E3303" s="7">
        <v>4004</v>
      </c>
      <c r="F3303" t="s">
        <v>8217</v>
      </c>
      <c r="G3303" t="s">
        <v>8222</v>
      </c>
      <c r="H3303" t="s">
        <v>8244</v>
      </c>
      <c r="I3303" s="9">
        <v>1470034740</v>
      </c>
      <c r="J3303" s="9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55"/>
        <v>133.47</v>
      </c>
      <c r="P3303" s="17">
        <f t="shared" si="256"/>
        <v>57.2</v>
      </c>
      <c r="Q3303" s="13" t="s">
        <v>8314</v>
      </c>
      <c r="R3303" t="s">
        <v>8315</v>
      </c>
      <c r="S3303" s="18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11" t="s">
        <v>3301</v>
      </c>
      <c r="C3304" s="3" t="s">
        <v>7411</v>
      </c>
      <c r="D3304" s="5">
        <v>8400</v>
      </c>
      <c r="E3304" s="7">
        <v>8685</v>
      </c>
      <c r="F3304" t="s">
        <v>8217</v>
      </c>
      <c r="G3304" t="s">
        <v>8225</v>
      </c>
      <c r="H3304" t="s">
        <v>8247</v>
      </c>
      <c r="I3304" s="9">
        <v>1481099176</v>
      </c>
      <c r="J3304" s="9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55"/>
        <v>103.39</v>
      </c>
      <c r="P3304" s="17">
        <f t="shared" si="256"/>
        <v>173.7</v>
      </c>
      <c r="Q3304" s="13" t="s">
        <v>8314</v>
      </c>
      <c r="R3304" t="s">
        <v>8315</v>
      </c>
      <c r="S3304" s="18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11" t="s">
        <v>3302</v>
      </c>
      <c r="C3305" s="3" t="s">
        <v>7412</v>
      </c>
      <c r="D3305" s="5">
        <v>1800</v>
      </c>
      <c r="E3305" s="7">
        <v>2086</v>
      </c>
      <c r="F3305" t="s">
        <v>8217</v>
      </c>
      <c r="G3305" t="s">
        <v>8222</v>
      </c>
      <c r="H3305" t="s">
        <v>8244</v>
      </c>
      <c r="I3305" s="9">
        <v>1427553484</v>
      </c>
      <c r="J3305" s="9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55"/>
        <v>115.89</v>
      </c>
      <c r="P3305" s="17">
        <f t="shared" si="256"/>
        <v>59.6</v>
      </c>
      <c r="Q3305" s="13" t="s">
        <v>8314</v>
      </c>
      <c r="R3305" t="s">
        <v>8315</v>
      </c>
      <c r="S3305" s="18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11" t="s">
        <v>3303</v>
      </c>
      <c r="C3306" s="3" t="s">
        <v>7413</v>
      </c>
      <c r="D3306" s="5">
        <v>15000</v>
      </c>
      <c r="E3306" s="7">
        <v>15677.5</v>
      </c>
      <c r="F3306" t="s">
        <v>8217</v>
      </c>
      <c r="G3306" t="s">
        <v>8222</v>
      </c>
      <c r="H3306" t="s">
        <v>8244</v>
      </c>
      <c r="I3306" s="9">
        <v>1482418752</v>
      </c>
      <c r="J3306" s="9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55"/>
        <v>104.52</v>
      </c>
      <c r="P3306" s="17">
        <f t="shared" si="256"/>
        <v>89.59</v>
      </c>
      <c r="Q3306" s="13" t="s">
        <v>8314</v>
      </c>
      <c r="R3306" t="s">
        <v>8315</v>
      </c>
      <c r="S3306" s="18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11" t="s">
        <v>3304</v>
      </c>
      <c r="C3307" s="3" t="s">
        <v>7414</v>
      </c>
      <c r="D3307" s="5">
        <v>4000</v>
      </c>
      <c r="E3307" s="7">
        <v>4081</v>
      </c>
      <c r="F3307" t="s">
        <v>8217</v>
      </c>
      <c r="G3307" t="s">
        <v>8222</v>
      </c>
      <c r="H3307" t="s">
        <v>8244</v>
      </c>
      <c r="I3307" s="9">
        <v>1438374748</v>
      </c>
      <c r="J3307" s="9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55"/>
        <v>102.03</v>
      </c>
      <c r="P3307" s="17">
        <f t="shared" si="256"/>
        <v>204.05</v>
      </c>
      <c r="Q3307" s="13" t="s">
        <v>8314</v>
      </c>
      <c r="R3307" t="s">
        <v>8315</v>
      </c>
      <c r="S3307" s="18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11" t="s">
        <v>3305</v>
      </c>
      <c r="C3308" s="3" t="s">
        <v>7415</v>
      </c>
      <c r="D3308" s="5">
        <v>1500</v>
      </c>
      <c r="E3308" s="7">
        <v>2630</v>
      </c>
      <c r="F3308" t="s">
        <v>8217</v>
      </c>
      <c r="G3308" t="s">
        <v>8222</v>
      </c>
      <c r="H3308" t="s">
        <v>8244</v>
      </c>
      <c r="I3308" s="9">
        <v>1465527600</v>
      </c>
      <c r="J3308" s="9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55"/>
        <v>175.33</v>
      </c>
      <c r="P3308" s="17">
        <f t="shared" si="256"/>
        <v>48.7</v>
      </c>
      <c r="Q3308" s="13" t="s">
        <v>8314</v>
      </c>
      <c r="R3308" t="s">
        <v>8315</v>
      </c>
      <c r="S3308" s="18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11" t="s">
        <v>3306</v>
      </c>
      <c r="C3309" s="3" t="s">
        <v>7416</v>
      </c>
      <c r="D3309" s="5">
        <v>1000</v>
      </c>
      <c r="E3309" s="7">
        <v>1066.8</v>
      </c>
      <c r="F3309" t="s">
        <v>8217</v>
      </c>
      <c r="G3309" t="s">
        <v>8222</v>
      </c>
      <c r="H3309" t="s">
        <v>8244</v>
      </c>
      <c r="I3309" s="9">
        <v>1463275339</v>
      </c>
      <c r="J3309" s="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55"/>
        <v>106.68</v>
      </c>
      <c r="P3309" s="17">
        <f t="shared" si="256"/>
        <v>53.34</v>
      </c>
      <c r="Q3309" s="13" t="s">
        <v>8314</v>
      </c>
      <c r="R3309" t="s">
        <v>8315</v>
      </c>
      <c r="S3309" s="18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11" t="s">
        <v>3307</v>
      </c>
      <c r="C3310" s="3" t="s">
        <v>7417</v>
      </c>
      <c r="D3310" s="5">
        <v>3500</v>
      </c>
      <c r="E3310" s="7">
        <v>4280</v>
      </c>
      <c r="F3310" t="s">
        <v>8217</v>
      </c>
      <c r="G3310" t="s">
        <v>8222</v>
      </c>
      <c r="H3310" t="s">
        <v>8244</v>
      </c>
      <c r="I3310" s="9">
        <v>1460581365</v>
      </c>
      <c r="J3310" s="9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55"/>
        <v>122.29</v>
      </c>
      <c r="P3310" s="17">
        <f t="shared" si="256"/>
        <v>75.09</v>
      </c>
      <c r="Q3310" s="13" t="s">
        <v>8314</v>
      </c>
      <c r="R3310" t="s">
        <v>8315</v>
      </c>
      <c r="S3310" s="18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11" t="s">
        <v>3308</v>
      </c>
      <c r="C3311" s="3" t="s">
        <v>7418</v>
      </c>
      <c r="D3311" s="5">
        <v>350</v>
      </c>
      <c r="E3311" s="7">
        <v>558</v>
      </c>
      <c r="F3311" t="s">
        <v>8217</v>
      </c>
      <c r="G3311" t="s">
        <v>8223</v>
      </c>
      <c r="H3311" t="s">
        <v>8245</v>
      </c>
      <c r="I3311" s="9">
        <v>1476632178</v>
      </c>
      <c r="J3311" s="9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55"/>
        <v>159.43</v>
      </c>
      <c r="P3311" s="17">
        <f t="shared" si="256"/>
        <v>18</v>
      </c>
      <c r="Q3311" s="13" t="s">
        <v>8314</v>
      </c>
      <c r="R3311" t="s">
        <v>8315</v>
      </c>
      <c r="S3311" s="18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11" t="s">
        <v>3309</v>
      </c>
      <c r="C3312" s="3" t="s">
        <v>7419</v>
      </c>
      <c r="D3312" s="5">
        <v>6500</v>
      </c>
      <c r="E3312" s="7">
        <v>6505</v>
      </c>
      <c r="F3312" t="s">
        <v>8217</v>
      </c>
      <c r="G3312" t="s">
        <v>8222</v>
      </c>
      <c r="H3312" t="s">
        <v>8244</v>
      </c>
      <c r="I3312" s="9">
        <v>1444169825</v>
      </c>
      <c r="J3312" s="9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55"/>
        <v>100.08</v>
      </c>
      <c r="P3312" s="17">
        <f t="shared" si="256"/>
        <v>209.84</v>
      </c>
      <c r="Q3312" s="13" t="s">
        <v>8314</v>
      </c>
      <c r="R3312" t="s">
        <v>8315</v>
      </c>
      <c r="S3312" s="18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11" t="s">
        <v>3310</v>
      </c>
      <c r="C3313" s="3" t="s">
        <v>7420</v>
      </c>
      <c r="D3313" s="5">
        <v>2500</v>
      </c>
      <c r="E3313" s="7">
        <v>2746</v>
      </c>
      <c r="F3313" t="s">
        <v>8217</v>
      </c>
      <c r="G3313" t="s">
        <v>8222</v>
      </c>
      <c r="H3313" t="s">
        <v>8244</v>
      </c>
      <c r="I3313" s="9">
        <v>1445065210</v>
      </c>
      <c r="J3313" s="9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55"/>
        <v>109.84</v>
      </c>
      <c r="P3313" s="17">
        <f t="shared" si="256"/>
        <v>61.02</v>
      </c>
      <c r="Q3313" s="13" t="s">
        <v>8314</v>
      </c>
      <c r="R3313" t="s">
        <v>8315</v>
      </c>
      <c r="S3313" s="18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11" t="s">
        <v>3311</v>
      </c>
      <c r="C3314" s="3" t="s">
        <v>7421</v>
      </c>
      <c r="D3314" s="5">
        <v>2500</v>
      </c>
      <c r="E3314" s="7">
        <v>2501</v>
      </c>
      <c r="F3314" t="s">
        <v>8217</v>
      </c>
      <c r="G3314" t="s">
        <v>8222</v>
      </c>
      <c r="H3314" t="s">
        <v>8244</v>
      </c>
      <c r="I3314" s="9">
        <v>1478901600</v>
      </c>
      <c r="J3314" s="9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55"/>
        <v>100.04</v>
      </c>
      <c r="P3314" s="17">
        <f t="shared" si="256"/>
        <v>61</v>
      </c>
      <c r="Q3314" s="13" t="s">
        <v>8314</v>
      </c>
      <c r="R3314" t="s">
        <v>8315</v>
      </c>
      <c r="S3314" s="18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11" t="s">
        <v>3312</v>
      </c>
      <c r="C3315" s="3" t="s">
        <v>7422</v>
      </c>
      <c r="D3315" s="5">
        <v>2000</v>
      </c>
      <c r="E3315" s="7">
        <v>2321</v>
      </c>
      <c r="F3315" t="s">
        <v>8217</v>
      </c>
      <c r="G3315" t="s">
        <v>8222</v>
      </c>
      <c r="H3315" t="s">
        <v>8244</v>
      </c>
      <c r="I3315" s="9">
        <v>1453856400</v>
      </c>
      <c r="J3315" s="9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55"/>
        <v>116.05</v>
      </c>
      <c r="P3315" s="17">
        <f t="shared" si="256"/>
        <v>80.03</v>
      </c>
      <c r="Q3315" s="13" t="s">
        <v>8314</v>
      </c>
      <c r="R3315" t="s">
        <v>8315</v>
      </c>
      <c r="S3315" s="18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11" t="s">
        <v>3313</v>
      </c>
      <c r="C3316" s="3" t="s">
        <v>7423</v>
      </c>
      <c r="D3316" s="5">
        <v>800</v>
      </c>
      <c r="E3316" s="7">
        <v>1686</v>
      </c>
      <c r="F3316" t="s">
        <v>8217</v>
      </c>
      <c r="G3316" t="s">
        <v>8223</v>
      </c>
      <c r="H3316" t="s">
        <v>8245</v>
      </c>
      <c r="I3316" s="9">
        <v>1431115500</v>
      </c>
      <c r="J3316" s="9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55"/>
        <v>210.75</v>
      </c>
      <c r="P3316" s="17">
        <f t="shared" si="256"/>
        <v>29.07</v>
      </c>
      <c r="Q3316" s="13" t="s">
        <v>8314</v>
      </c>
      <c r="R3316" t="s">
        <v>8315</v>
      </c>
      <c r="S3316" s="18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11" t="s">
        <v>3314</v>
      </c>
      <c r="C3317" s="3" t="s">
        <v>7424</v>
      </c>
      <c r="D3317" s="5">
        <v>4000</v>
      </c>
      <c r="E3317" s="7">
        <v>4400</v>
      </c>
      <c r="F3317" t="s">
        <v>8217</v>
      </c>
      <c r="G3317" t="s">
        <v>8223</v>
      </c>
      <c r="H3317" t="s">
        <v>8245</v>
      </c>
      <c r="I3317" s="9">
        <v>1462519041</v>
      </c>
      <c r="J3317" s="9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55"/>
        <v>110</v>
      </c>
      <c r="P3317" s="17">
        <f t="shared" si="256"/>
        <v>49.44</v>
      </c>
      <c r="Q3317" s="13" t="s">
        <v>8314</v>
      </c>
      <c r="R3317" t="s">
        <v>8315</v>
      </c>
      <c r="S3317" s="18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11" t="s">
        <v>3315</v>
      </c>
      <c r="C3318" s="3" t="s">
        <v>7425</v>
      </c>
      <c r="D3318" s="5">
        <v>11737</v>
      </c>
      <c r="E3318" s="7">
        <v>11747.18</v>
      </c>
      <c r="F3318" t="s">
        <v>8217</v>
      </c>
      <c r="G3318" t="s">
        <v>8222</v>
      </c>
      <c r="H3318" t="s">
        <v>8244</v>
      </c>
      <c r="I3318" s="9">
        <v>1407506040</v>
      </c>
      <c r="J3318" s="9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55"/>
        <v>100.09</v>
      </c>
      <c r="P3318" s="17">
        <f t="shared" si="256"/>
        <v>93.98</v>
      </c>
      <c r="Q3318" s="13" t="s">
        <v>8314</v>
      </c>
      <c r="R3318" t="s">
        <v>8315</v>
      </c>
      <c r="S3318" s="18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11" t="s">
        <v>3316</v>
      </c>
      <c r="C3319" s="3" t="s">
        <v>7426</v>
      </c>
      <c r="D3319" s="5">
        <v>1050</v>
      </c>
      <c r="E3319" s="7">
        <v>1115</v>
      </c>
      <c r="F3319" t="s">
        <v>8217</v>
      </c>
      <c r="G3319" t="s">
        <v>8222</v>
      </c>
      <c r="H3319" t="s">
        <v>8244</v>
      </c>
      <c r="I3319" s="9">
        <v>1465347424</v>
      </c>
      <c r="J3319" s="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55"/>
        <v>106.19</v>
      </c>
      <c r="P3319" s="17">
        <f t="shared" si="256"/>
        <v>61.94</v>
      </c>
      <c r="Q3319" s="13" t="s">
        <v>8314</v>
      </c>
      <c r="R3319" t="s">
        <v>8315</v>
      </c>
      <c r="S3319" s="18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11" t="s">
        <v>3317</v>
      </c>
      <c r="C3320" s="3" t="s">
        <v>7427</v>
      </c>
      <c r="D3320" s="5">
        <v>2000</v>
      </c>
      <c r="E3320" s="7">
        <v>2512</v>
      </c>
      <c r="F3320" t="s">
        <v>8217</v>
      </c>
      <c r="G3320" t="s">
        <v>8227</v>
      </c>
      <c r="H3320" t="s">
        <v>8249</v>
      </c>
      <c r="I3320" s="9">
        <v>1460341800</v>
      </c>
      <c r="J3320" s="9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55"/>
        <v>125.6</v>
      </c>
      <c r="P3320" s="17">
        <f t="shared" si="256"/>
        <v>78.5</v>
      </c>
      <c r="Q3320" s="13" t="s">
        <v>8314</v>
      </c>
      <c r="R3320" t="s">
        <v>8315</v>
      </c>
      <c r="S3320" s="18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11" t="s">
        <v>3318</v>
      </c>
      <c r="C3321" s="3" t="s">
        <v>7428</v>
      </c>
      <c r="D3321" s="5">
        <v>500</v>
      </c>
      <c r="E3321" s="7">
        <v>540</v>
      </c>
      <c r="F3321" t="s">
        <v>8217</v>
      </c>
      <c r="G3321" t="s">
        <v>8223</v>
      </c>
      <c r="H3321" t="s">
        <v>8245</v>
      </c>
      <c r="I3321" s="9">
        <v>1422712986</v>
      </c>
      <c r="J3321" s="9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55"/>
        <v>108</v>
      </c>
      <c r="P3321" s="17">
        <f t="shared" si="256"/>
        <v>33.75</v>
      </c>
      <c r="Q3321" s="13" t="s">
        <v>8314</v>
      </c>
      <c r="R3321" t="s">
        <v>8315</v>
      </c>
      <c r="S3321" s="18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11" t="s">
        <v>3319</v>
      </c>
      <c r="C3322" s="3" t="s">
        <v>7429</v>
      </c>
      <c r="D3322" s="5">
        <v>2500</v>
      </c>
      <c r="E3322" s="7">
        <v>2525</v>
      </c>
      <c r="F3322" t="s">
        <v>8217</v>
      </c>
      <c r="G3322" t="s">
        <v>8222</v>
      </c>
      <c r="H3322" t="s">
        <v>8244</v>
      </c>
      <c r="I3322" s="9">
        <v>1466557557</v>
      </c>
      <c r="J3322" s="9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55"/>
        <v>101</v>
      </c>
      <c r="P3322" s="17">
        <f t="shared" si="256"/>
        <v>66.45</v>
      </c>
      <c r="Q3322" s="13" t="s">
        <v>8314</v>
      </c>
      <c r="R3322" t="s">
        <v>8315</v>
      </c>
      <c r="S3322" s="18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11" t="s">
        <v>3320</v>
      </c>
      <c r="C3323" s="3" t="s">
        <v>7430</v>
      </c>
      <c r="D3323" s="5">
        <v>500</v>
      </c>
      <c r="E3323" s="7">
        <v>537</v>
      </c>
      <c r="F3323" t="s">
        <v>8217</v>
      </c>
      <c r="G3323" t="s">
        <v>8222</v>
      </c>
      <c r="H3323" t="s">
        <v>8244</v>
      </c>
      <c r="I3323" s="9">
        <v>1413431940</v>
      </c>
      <c r="J3323" s="9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55"/>
        <v>107.4</v>
      </c>
      <c r="P3323" s="17">
        <f t="shared" si="256"/>
        <v>35.799999999999997</v>
      </c>
      <c r="Q3323" s="13" t="s">
        <v>8314</v>
      </c>
      <c r="R3323" t="s">
        <v>8315</v>
      </c>
      <c r="S3323" s="18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11" t="s">
        <v>3321</v>
      </c>
      <c r="C3324" s="3" t="s">
        <v>7431</v>
      </c>
      <c r="D3324" s="5">
        <v>3300</v>
      </c>
      <c r="E3324" s="7">
        <v>3350</v>
      </c>
      <c r="F3324" t="s">
        <v>8217</v>
      </c>
      <c r="G3324" t="s">
        <v>8222</v>
      </c>
      <c r="H3324" t="s">
        <v>8244</v>
      </c>
      <c r="I3324" s="9">
        <v>1466567700</v>
      </c>
      <c r="J3324" s="9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55"/>
        <v>101.52</v>
      </c>
      <c r="P3324" s="17">
        <f t="shared" si="256"/>
        <v>145.65</v>
      </c>
      <c r="Q3324" s="13" t="s">
        <v>8314</v>
      </c>
      <c r="R3324" t="s">
        <v>8315</v>
      </c>
      <c r="S3324" s="18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11" t="s">
        <v>3322</v>
      </c>
      <c r="C3325" s="3" t="s">
        <v>7432</v>
      </c>
      <c r="D3325" s="5">
        <v>1000</v>
      </c>
      <c r="E3325" s="7">
        <v>1259</v>
      </c>
      <c r="F3325" t="s">
        <v>8217</v>
      </c>
      <c r="G3325" t="s">
        <v>8223</v>
      </c>
      <c r="H3325" t="s">
        <v>8245</v>
      </c>
      <c r="I3325" s="9">
        <v>1474793208</v>
      </c>
      <c r="J3325" s="9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55"/>
        <v>125.9</v>
      </c>
      <c r="P3325" s="17">
        <f t="shared" si="256"/>
        <v>25.69</v>
      </c>
      <c r="Q3325" s="13" t="s">
        <v>8314</v>
      </c>
      <c r="R3325" t="s">
        <v>8315</v>
      </c>
      <c r="S3325" s="18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11" t="s">
        <v>3323</v>
      </c>
      <c r="C3326" s="3" t="s">
        <v>7433</v>
      </c>
      <c r="D3326" s="5">
        <v>1500</v>
      </c>
      <c r="E3326" s="7">
        <v>1525</v>
      </c>
      <c r="F3326" t="s">
        <v>8217</v>
      </c>
      <c r="G3326" t="s">
        <v>8239</v>
      </c>
      <c r="H3326" t="s">
        <v>8247</v>
      </c>
      <c r="I3326" s="9">
        <v>1465135190</v>
      </c>
      <c r="J3326" s="9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55"/>
        <v>101.67</v>
      </c>
      <c r="P3326" s="17">
        <f t="shared" si="256"/>
        <v>152.5</v>
      </c>
      <c r="Q3326" s="13" t="s">
        <v>8314</v>
      </c>
      <c r="R3326" t="s">
        <v>8315</v>
      </c>
      <c r="S3326" s="18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11" t="s">
        <v>3324</v>
      </c>
      <c r="C3327" s="3" t="s">
        <v>7434</v>
      </c>
      <c r="D3327" s="5">
        <v>400</v>
      </c>
      <c r="E3327" s="7">
        <v>450</v>
      </c>
      <c r="F3327" t="s">
        <v>8217</v>
      </c>
      <c r="G3327" t="s">
        <v>8223</v>
      </c>
      <c r="H3327" t="s">
        <v>8245</v>
      </c>
      <c r="I3327" s="9">
        <v>1428256277</v>
      </c>
      <c r="J3327" s="9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55"/>
        <v>112.5</v>
      </c>
      <c r="P3327" s="17">
        <f t="shared" si="256"/>
        <v>30</v>
      </c>
      <c r="Q3327" s="13" t="s">
        <v>8314</v>
      </c>
      <c r="R3327" t="s">
        <v>8315</v>
      </c>
      <c r="S3327" s="18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11" t="s">
        <v>3325</v>
      </c>
      <c r="C3328" s="3" t="s">
        <v>7435</v>
      </c>
      <c r="D3328" s="5">
        <v>8000</v>
      </c>
      <c r="E3328" s="7">
        <v>8110</v>
      </c>
      <c r="F3328" t="s">
        <v>8217</v>
      </c>
      <c r="G3328" t="s">
        <v>8222</v>
      </c>
      <c r="H3328" t="s">
        <v>8244</v>
      </c>
      <c r="I3328" s="9">
        <v>1425830905</v>
      </c>
      <c r="J3328" s="9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55"/>
        <v>101.38</v>
      </c>
      <c r="P3328" s="17">
        <f t="shared" si="256"/>
        <v>142.28</v>
      </c>
      <c r="Q3328" s="13" t="s">
        <v>8314</v>
      </c>
      <c r="R3328" t="s">
        <v>8315</v>
      </c>
      <c r="S3328" s="18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11" t="s">
        <v>3326</v>
      </c>
      <c r="C3329" s="3" t="s">
        <v>7436</v>
      </c>
      <c r="D3329" s="5">
        <v>800</v>
      </c>
      <c r="E3329" s="7">
        <v>810</v>
      </c>
      <c r="F3329" t="s">
        <v>8217</v>
      </c>
      <c r="G3329" t="s">
        <v>8223</v>
      </c>
      <c r="H3329" t="s">
        <v>8245</v>
      </c>
      <c r="I3329" s="9">
        <v>1462697966</v>
      </c>
      <c r="J3329" s="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55"/>
        <v>101.25</v>
      </c>
      <c r="P3329" s="17">
        <f t="shared" si="256"/>
        <v>24.55</v>
      </c>
      <c r="Q3329" s="13" t="s">
        <v>8314</v>
      </c>
      <c r="R3329" t="s">
        <v>8315</v>
      </c>
      <c r="S3329" s="18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11" t="s">
        <v>3327</v>
      </c>
      <c r="C3330" s="3" t="s">
        <v>7437</v>
      </c>
      <c r="D3330" s="5">
        <v>1800</v>
      </c>
      <c r="E3330" s="7">
        <v>2635</v>
      </c>
      <c r="F3330" t="s">
        <v>8217</v>
      </c>
      <c r="G3330" t="s">
        <v>8222</v>
      </c>
      <c r="H3330" t="s">
        <v>8244</v>
      </c>
      <c r="I3330" s="9">
        <v>1404522000</v>
      </c>
      <c r="J3330" s="9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si="255"/>
        <v>146.38999999999999</v>
      </c>
      <c r="P3330" s="17">
        <f t="shared" si="256"/>
        <v>292.77999999999997</v>
      </c>
      <c r="Q3330" s="13" t="s">
        <v>8314</v>
      </c>
      <c r="R3330" t="s">
        <v>8315</v>
      </c>
      <c r="S3330" s="18">
        <f t="shared" si="257"/>
        <v>41822.57503472222</v>
      </c>
      <c r="T3330" s="18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11" t="s">
        <v>3328</v>
      </c>
      <c r="C3331" s="3" t="s">
        <v>7438</v>
      </c>
      <c r="D3331" s="5">
        <v>1000</v>
      </c>
      <c r="E3331" s="7">
        <v>1168</v>
      </c>
      <c r="F3331" t="s">
        <v>8217</v>
      </c>
      <c r="G3331" t="s">
        <v>8223</v>
      </c>
      <c r="H3331" t="s">
        <v>8245</v>
      </c>
      <c r="I3331" s="9">
        <v>1406502000</v>
      </c>
      <c r="J3331" s="9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ref="O3331:O3394" si="260">IFERROR(ROUND(E3331/D3331*100,2),0)</f>
        <v>116.8</v>
      </c>
      <c r="P3331" s="17">
        <f t="shared" ref="P3331:P3394" si="261">IFERROR(ROUND(E3331/L3331,2),"N/A")</f>
        <v>44.92</v>
      </c>
      <c r="Q3331" s="13" t="s">
        <v>8314</v>
      </c>
      <c r="R3331" t="s">
        <v>8315</v>
      </c>
      <c r="S3331" s="18">
        <f t="shared" ref="S3331:S3394" si="262">(((J3331/60)/60)/24)+DATE(1970,1,1)</f>
        <v>41837.323009259257</v>
      </c>
      <c r="T3331" s="18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11" t="s">
        <v>3329</v>
      </c>
      <c r="C3332" s="3" t="s">
        <v>7439</v>
      </c>
      <c r="D3332" s="5">
        <v>1500</v>
      </c>
      <c r="E3332" s="7">
        <v>1594</v>
      </c>
      <c r="F3332" t="s">
        <v>8217</v>
      </c>
      <c r="G3332" t="s">
        <v>8223</v>
      </c>
      <c r="H3332" t="s">
        <v>8245</v>
      </c>
      <c r="I3332" s="9">
        <v>1427919468</v>
      </c>
      <c r="J3332" s="9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60"/>
        <v>106.27</v>
      </c>
      <c r="P3332" s="17">
        <f t="shared" si="261"/>
        <v>23.1</v>
      </c>
      <c r="Q3332" s="13" t="s">
        <v>8314</v>
      </c>
      <c r="R3332" t="s">
        <v>8315</v>
      </c>
      <c r="S3332" s="18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11" t="s">
        <v>3330</v>
      </c>
      <c r="C3333" s="3" t="s">
        <v>7440</v>
      </c>
      <c r="D3333" s="5">
        <v>5000</v>
      </c>
      <c r="E3333" s="7">
        <v>5226</v>
      </c>
      <c r="F3333" t="s">
        <v>8217</v>
      </c>
      <c r="G3333" t="s">
        <v>8222</v>
      </c>
      <c r="H3333" t="s">
        <v>8244</v>
      </c>
      <c r="I3333" s="9">
        <v>1444149886</v>
      </c>
      <c r="J3333" s="9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60"/>
        <v>104.52</v>
      </c>
      <c r="P3333" s="17">
        <f t="shared" si="261"/>
        <v>80.400000000000006</v>
      </c>
      <c r="Q3333" s="13" t="s">
        <v>8314</v>
      </c>
      <c r="R3333" t="s">
        <v>8315</v>
      </c>
      <c r="S3333" s="18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11" t="s">
        <v>3331</v>
      </c>
      <c r="C3334" s="3" t="s">
        <v>7441</v>
      </c>
      <c r="D3334" s="5">
        <v>6000</v>
      </c>
      <c r="E3334" s="7">
        <v>6000</v>
      </c>
      <c r="F3334" t="s">
        <v>8217</v>
      </c>
      <c r="G3334" t="s">
        <v>8222</v>
      </c>
      <c r="H3334" t="s">
        <v>8244</v>
      </c>
      <c r="I3334" s="9">
        <v>1405802330</v>
      </c>
      <c r="J3334" s="9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60"/>
        <v>100</v>
      </c>
      <c r="P3334" s="17">
        <f t="shared" si="261"/>
        <v>72.290000000000006</v>
      </c>
      <c r="Q3334" s="13" t="s">
        <v>8314</v>
      </c>
      <c r="R3334" t="s">
        <v>8315</v>
      </c>
      <c r="S3334" s="18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11" t="s">
        <v>3332</v>
      </c>
      <c r="C3335" s="3" t="s">
        <v>7442</v>
      </c>
      <c r="D3335" s="5">
        <v>3500</v>
      </c>
      <c r="E3335" s="7">
        <v>3660</v>
      </c>
      <c r="F3335" t="s">
        <v>8217</v>
      </c>
      <c r="G3335" t="s">
        <v>8222</v>
      </c>
      <c r="H3335" t="s">
        <v>8244</v>
      </c>
      <c r="I3335" s="9">
        <v>1434384880</v>
      </c>
      <c r="J3335" s="9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60"/>
        <v>104.57</v>
      </c>
      <c r="P3335" s="17">
        <f t="shared" si="261"/>
        <v>32.97</v>
      </c>
      <c r="Q3335" s="13" t="s">
        <v>8314</v>
      </c>
      <c r="R3335" t="s">
        <v>8315</v>
      </c>
      <c r="S3335" s="18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11" t="s">
        <v>3333</v>
      </c>
      <c r="C3336" s="3" t="s">
        <v>7443</v>
      </c>
      <c r="D3336" s="5">
        <v>3871</v>
      </c>
      <c r="E3336" s="7">
        <v>5366</v>
      </c>
      <c r="F3336" t="s">
        <v>8217</v>
      </c>
      <c r="G3336" t="s">
        <v>8222</v>
      </c>
      <c r="H3336" t="s">
        <v>8244</v>
      </c>
      <c r="I3336" s="9">
        <v>1438259422</v>
      </c>
      <c r="J3336" s="9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60"/>
        <v>138.62</v>
      </c>
      <c r="P3336" s="17">
        <f t="shared" si="261"/>
        <v>116.65</v>
      </c>
      <c r="Q3336" s="13" t="s">
        <v>8314</v>
      </c>
      <c r="R3336" t="s">
        <v>8315</v>
      </c>
      <c r="S3336" s="18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11" t="s">
        <v>3334</v>
      </c>
      <c r="C3337" s="3" t="s">
        <v>7444</v>
      </c>
      <c r="D3337" s="5">
        <v>5000</v>
      </c>
      <c r="E3337" s="7">
        <v>5016</v>
      </c>
      <c r="F3337" t="s">
        <v>8217</v>
      </c>
      <c r="G3337" t="s">
        <v>8223</v>
      </c>
      <c r="H3337" t="s">
        <v>8245</v>
      </c>
      <c r="I3337" s="9">
        <v>1407106800</v>
      </c>
      <c r="J3337" s="9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60"/>
        <v>100.32</v>
      </c>
      <c r="P3337" s="17">
        <f t="shared" si="261"/>
        <v>79.62</v>
      </c>
      <c r="Q3337" s="13" t="s">
        <v>8314</v>
      </c>
      <c r="R3337" t="s">
        <v>8315</v>
      </c>
      <c r="S3337" s="18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11" t="s">
        <v>3335</v>
      </c>
      <c r="C3338" s="3" t="s">
        <v>7445</v>
      </c>
      <c r="D3338" s="5">
        <v>250</v>
      </c>
      <c r="E3338" s="7">
        <v>250</v>
      </c>
      <c r="F3338" t="s">
        <v>8217</v>
      </c>
      <c r="G3338" t="s">
        <v>8223</v>
      </c>
      <c r="H3338" t="s">
        <v>8245</v>
      </c>
      <c r="I3338" s="9">
        <v>1459845246</v>
      </c>
      <c r="J3338" s="9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60"/>
        <v>100</v>
      </c>
      <c r="P3338" s="17">
        <f t="shared" si="261"/>
        <v>27.78</v>
      </c>
      <c r="Q3338" s="13" t="s">
        <v>8314</v>
      </c>
      <c r="R3338" t="s">
        <v>8315</v>
      </c>
      <c r="S3338" s="18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11" t="s">
        <v>3336</v>
      </c>
      <c r="C3339" s="3" t="s">
        <v>7446</v>
      </c>
      <c r="D3339" s="5">
        <v>2500</v>
      </c>
      <c r="E3339" s="7">
        <v>2755</v>
      </c>
      <c r="F3339" t="s">
        <v>8217</v>
      </c>
      <c r="G3339" t="s">
        <v>8223</v>
      </c>
      <c r="H3339" t="s">
        <v>8245</v>
      </c>
      <c r="I3339" s="9">
        <v>1412974800</v>
      </c>
      <c r="J3339" s="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60"/>
        <v>110.2</v>
      </c>
      <c r="P3339" s="17">
        <f t="shared" si="261"/>
        <v>81.03</v>
      </c>
      <c r="Q3339" s="13" t="s">
        <v>8314</v>
      </c>
      <c r="R3339" t="s">
        <v>8315</v>
      </c>
      <c r="S3339" s="18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11" t="s">
        <v>3337</v>
      </c>
      <c r="C3340" s="3" t="s">
        <v>7447</v>
      </c>
      <c r="D3340" s="5">
        <v>15000</v>
      </c>
      <c r="E3340" s="7">
        <v>15327</v>
      </c>
      <c r="F3340" t="s">
        <v>8217</v>
      </c>
      <c r="G3340" t="s">
        <v>8222</v>
      </c>
      <c r="H3340" t="s">
        <v>8244</v>
      </c>
      <c r="I3340" s="9">
        <v>1487944080</v>
      </c>
      <c r="J3340" s="9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60"/>
        <v>102.18</v>
      </c>
      <c r="P3340" s="17">
        <f t="shared" si="261"/>
        <v>136.85</v>
      </c>
      <c r="Q3340" s="13" t="s">
        <v>8314</v>
      </c>
      <c r="R3340" t="s">
        <v>8315</v>
      </c>
      <c r="S3340" s="18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11" t="s">
        <v>3338</v>
      </c>
      <c r="C3341" s="3" t="s">
        <v>7448</v>
      </c>
      <c r="D3341" s="5">
        <v>8000</v>
      </c>
      <c r="E3341" s="7">
        <v>8348</v>
      </c>
      <c r="F3341" t="s">
        <v>8217</v>
      </c>
      <c r="G3341" t="s">
        <v>8222</v>
      </c>
      <c r="H3341" t="s">
        <v>8244</v>
      </c>
      <c r="I3341" s="9">
        <v>1469721518</v>
      </c>
      <c r="J3341" s="9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60"/>
        <v>104.35</v>
      </c>
      <c r="P3341" s="17">
        <f t="shared" si="261"/>
        <v>177.62</v>
      </c>
      <c r="Q3341" s="13" t="s">
        <v>8314</v>
      </c>
      <c r="R3341" t="s">
        <v>8315</v>
      </c>
      <c r="S3341" s="18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11" t="s">
        <v>3339</v>
      </c>
      <c r="C3342" s="3" t="s">
        <v>7449</v>
      </c>
      <c r="D3342" s="5">
        <v>3000</v>
      </c>
      <c r="E3342" s="7">
        <v>4145</v>
      </c>
      <c r="F3342" t="s">
        <v>8217</v>
      </c>
      <c r="G3342" t="s">
        <v>8222</v>
      </c>
      <c r="H3342" t="s">
        <v>8244</v>
      </c>
      <c r="I3342" s="9">
        <v>1481066554</v>
      </c>
      <c r="J3342" s="9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60"/>
        <v>138.16999999999999</v>
      </c>
      <c r="P3342" s="17">
        <f t="shared" si="261"/>
        <v>109.08</v>
      </c>
      <c r="Q3342" s="13" t="s">
        <v>8314</v>
      </c>
      <c r="R3342" t="s">
        <v>8315</v>
      </c>
      <c r="S3342" s="18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11" t="s">
        <v>3340</v>
      </c>
      <c r="C3343" s="3" t="s">
        <v>7450</v>
      </c>
      <c r="D3343" s="5">
        <v>3350</v>
      </c>
      <c r="E3343" s="7">
        <v>3350</v>
      </c>
      <c r="F3343" t="s">
        <v>8217</v>
      </c>
      <c r="G3343" t="s">
        <v>8223</v>
      </c>
      <c r="H3343" t="s">
        <v>8245</v>
      </c>
      <c r="I3343" s="9">
        <v>1465750800</v>
      </c>
      <c r="J3343" s="9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60"/>
        <v>100</v>
      </c>
      <c r="P3343" s="17">
        <f t="shared" si="261"/>
        <v>119.64</v>
      </c>
      <c r="Q3343" s="13" t="s">
        <v>8314</v>
      </c>
      <c r="R3343" t="s">
        <v>8315</v>
      </c>
      <c r="S3343" s="18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11" t="s">
        <v>3341</v>
      </c>
      <c r="C3344" s="3" t="s">
        <v>7451</v>
      </c>
      <c r="D3344" s="5">
        <v>6000</v>
      </c>
      <c r="E3344" s="7">
        <v>6100</v>
      </c>
      <c r="F3344" t="s">
        <v>8217</v>
      </c>
      <c r="G3344" t="s">
        <v>8222</v>
      </c>
      <c r="H3344" t="s">
        <v>8244</v>
      </c>
      <c r="I3344" s="9">
        <v>1427864340</v>
      </c>
      <c r="J3344" s="9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60"/>
        <v>101.67</v>
      </c>
      <c r="P3344" s="17">
        <f t="shared" si="261"/>
        <v>78.209999999999994</v>
      </c>
      <c r="Q3344" s="13" t="s">
        <v>8314</v>
      </c>
      <c r="R3344" t="s">
        <v>8315</v>
      </c>
      <c r="S3344" s="18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11" t="s">
        <v>3342</v>
      </c>
      <c r="C3345" s="3" t="s">
        <v>7452</v>
      </c>
      <c r="D3345" s="5">
        <v>700</v>
      </c>
      <c r="E3345" s="7">
        <v>1200</v>
      </c>
      <c r="F3345" t="s">
        <v>8217</v>
      </c>
      <c r="G3345" t="s">
        <v>8223</v>
      </c>
      <c r="H3345" t="s">
        <v>8245</v>
      </c>
      <c r="I3345" s="9">
        <v>1460553480</v>
      </c>
      <c r="J3345" s="9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60"/>
        <v>171.43</v>
      </c>
      <c r="P3345" s="17">
        <f t="shared" si="261"/>
        <v>52.17</v>
      </c>
      <c r="Q3345" s="13" t="s">
        <v>8314</v>
      </c>
      <c r="R3345" t="s">
        <v>8315</v>
      </c>
      <c r="S3345" s="18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11" t="s">
        <v>3343</v>
      </c>
      <c r="C3346" s="3" t="s">
        <v>7453</v>
      </c>
      <c r="D3346" s="5">
        <v>4500</v>
      </c>
      <c r="E3346" s="7">
        <v>4565</v>
      </c>
      <c r="F3346" t="s">
        <v>8217</v>
      </c>
      <c r="G3346" t="s">
        <v>8222</v>
      </c>
      <c r="H3346" t="s">
        <v>8244</v>
      </c>
      <c r="I3346" s="9">
        <v>1409374093</v>
      </c>
      <c r="J3346" s="9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60"/>
        <v>101.44</v>
      </c>
      <c r="P3346" s="17">
        <f t="shared" si="261"/>
        <v>114.13</v>
      </c>
      <c r="Q3346" s="13" t="s">
        <v>8314</v>
      </c>
      <c r="R3346" t="s">
        <v>8315</v>
      </c>
      <c r="S3346" s="18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11" t="s">
        <v>3344</v>
      </c>
      <c r="C3347" s="3" t="s">
        <v>7454</v>
      </c>
      <c r="D3347" s="5">
        <v>500</v>
      </c>
      <c r="E3347" s="7">
        <v>650</v>
      </c>
      <c r="F3347" t="s">
        <v>8217</v>
      </c>
      <c r="G3347" t="s">
        <v>8222</v>
      </c>
      <c r="H3347" t="s">
        <v>8244</v>
      </c>
      <c r="I3347" s="9">
        <v>1429317420</v>
      </c>
      <c r="J3347" s="9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60"/>
        <v>130</v>
      </c>
      <c r="P3347" s="17">
        <f t="shared" si="261"/>
        <v>50</v>
      </c>
      <c r="Q3347" s="13" t="s">
        <v>8314</v>
      </c>
      <c r="R3347" t="s">
        <v>8315</v>
      </c>
      <c r="S3347" s="18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11" t="s">
        <v>3345</v>
      </c>
      <c r="C3348" s="3" t="s">
        <v>7455</v>
      </c>
      <c r="D3348" s="5">
        <v>1500</v>
      </c>
      <c r="E3348" s="7">
        <v>1650</v>
      </c>
      <c r="F3348" t="s">
        <v>8217</v>
      </c>
      <c r="G3348" t="s">
        <v>8222</v>
      </c>
      <c r="H3348" t="s">
        <v>8244</v>
      </c>
      <c r="I3348" s="9">
        <v>1424910910</v>
      </c>
      <c r="J3348" s="9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60"/>
        <v>110</v>
      </c>
      <c r="P3348" s="17">
        <f t="shared" si="261"/>
        <v>91.67</v>
      </c>
      <c r="Q3348" s="13" t="s">
        <v>8314</v>
      </c>
      <c r="R3348" t="s">
        <v>8315</v>
      </c>
      <c r="S3348" s="18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11" t="s">
        <v>3346</v>
      </c>
      <c r="C3349" s="3" t="s">
        <v>7456</v>
      </c>
      <c r="D3349" s="5">
        <v>2000</v>
      </c>
      <c r="E3349" s="7">
        <v>2389</v>
      </c>
      <c r="F3349" t="s">
        <v>8217</v>
      </c>
      <c r="G3349" t="s">
        <v>8223</v>
      </c>
      <c r="H3349" t="s">
        <v>8245</v>
      </c>
      <c r="I3349" s="9">
        <v>1462741200</v>
      </c>
      <c r="J3349" s="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60"/>
        <v>119.45</v>
      </c>
      <c r="P3349" s="17">
        <f t="shared" si="261"/>
        <v>108.59</v>
      </c>
      <c r="Q3349" s="13" t="s">
        <v>8314</v>
      </c>
      <c r="R3349" t="s">
        <v>8315</v>
      </c>
      <c r="S3349" s="18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11" t="s">
        <v>3265</v>
      </c>
      <c r="C3350" s="3" t="s">
        <v>7457</v>
      </c>
      <c r="D3350" s="5">
        <v>5500</v>
      </c>
      <c r="E3350" s="7">
        <v>5516</v>
      </c>
      <c r="F3350" t="s">
        <v>8217</v>
      </c>
      <c r="G3350" t="s">
        <v>8222</v>
      </c>
      <c r="H3350" t="s">
        <v>8244</v>
      </c>
      <c r="I3350" s="9">
        <v>1461988740</v>
      </c>
      <c r="J3350" s="9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60"/>
        <v>100.29</v>
      </c>
      <c r="P3350" s="17">
        <f t="shared" si="261"/>
        <v>69.819999999999993</v>
      </c>
      <c r="Q3350" s="13" t="s">
        <v>8314</v>
      </c>
      <c r="R3350" t="s">
        <v>8315</v>
      </c>
      <c r="S3350" s="18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11" t="s">
        <v>3347</v>
      </c>
      <c r="C3351" s="3" t="s">
        <v>7458</v>
      </c>
      <c r="D3351" s="5">
        <v>1000</v>
      </c>
      <c r="E3351" s="7">
        <v>1534</v>
      </c>
      <c r="F3351" t="s">
        <v>8217</v>
      </c>
      <c r="G3351" t="s">
        <v>8222</v>
      </c>
      <c r="H3351" t="s">
        <v>8244</v>
      </c>
      <c r="I3351" s="9">
        <v>1465837200</v>
      </c>
      <c r="J3351" s="9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60"/>
        <v>153.4</v>
      </c>
      <c r="P3351" s="17">
        <f t="shared" si="261"/>
        <v>109.57</v>
      </c>
      <c r="Q3351" s="13" t="s">
        <v>8314</v>
      </c>
      <c r="R3351" t="s">
        <v>8315</v>
      </c>
      <c r="S3351" s="18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11" t="s">
        <v>3348</v>
      </c>
      <c r="C3352" s="3" t="s">
        <v>7459</v>
      </c>
      <c r="D3352" s="5">
        <v>3500</v>
      </c>
      <c r="E3352" s="7">
        <v>3655</v>
      </c>
      <c r="F3352" t="s">
        <v>8217</v>
      </c>
      <c r="G3352" t="s">
        <v>8241</v>
      </c>
      <c r="H3352" t="s">
        <v>8247</v>
      </c>
      <c r="I3352" s="9">
        <v>1448838000</v>
      </c>
      <c r="J3352" s="9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60"/>
        <v>104.43</v>
      </c>
      <c r="P3352" s="17">
        <f t="shared" si="261"/>
        <v>71.67</v>
      </c>
      <c r="Q3352" s="13" t="s">
        <v>8314</v>
      </c>
      <c r="R3352" t="s">
        <v>8315</v>
      </c>
      <c r="S3352" s="18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11" t="s">
        <v>3349</v>
      </c>
      <c r="C3353" s="3" t="s">
        <v>7460</v>
      </c>
      <c r="D3353" s="5">
        <v>5000</v>
      </c>
      <c r="E3353" s="7">
        <v>5055</v>
      </c>
      <c r="F3353" t="s">
        <v>8217</v>
      </c>
      <c r="G3353" t="s">
        <v>8223</v>
      </c>
      <c r="H3353" t="s">
        <v>8245</v>
      </c>
      <c r="I3353" s="9">
        <v>1406113200</v>
      </c>
      <c r="J3353" s="9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60"/>
        <v>101.1</v>
      </c>
      <c r="P3353" s="17">
        <f t="shared" si="261"/>
        <v>93.61</v>
      </c>
      <c r="Q3353" s="13" t="s">
        <v>8314</v>
      </c>
      <c r="R3353" t="s">
        <v>8315</v>
      </c>
      <c r="S3353" s="18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11" t="s">
        <v>3350</v>
      </c>
      <c r="C3354" s="3" t="s">
        <v>7461</v>
      </c>
      <c r="D3354" s="5">
        <v>5000</v>
      </c>
      <c r="E3354" s="7">
        <v>5376</v>
      </c>
      <c r="F3354" t="s">
        <v>8217</v>
      </c>
      <c r="G3354" t="s">
        <v>8223</v>
      </c>
      <c r="H3354" t="s">
        <v>8245</v>
      </c>
      <c r="I3354" s="9">
        <v>1467414000</v>
      </c>
      <c r="J3354" s="9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60"/>
        <v>107.52</v>
      </c>
      <c r="P3354" s="17">
        <f t="shared" si="261"/>
        <v>76.8</v>
      </c>
      <c r="Q3354" s="13" t="s">
        <v>8314</v>
      </c>
      <c r="R3354" t="s">
        <v>8315</v>
      </c>
      <c r="S3354" s="18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11" t="s">
        <v>3351</v>
      </c>
      <c r="C3355" s="3" t="s">
        <v>7462</v>
      </c>
      <c r="D3355" s="5">
        <v>500</v>
      </c>
      <c r="E3355" s="7">
        <v>1575</v>
      </c>
      <c r="F3355" t="s">
        <v>8217</v>
      </c>
      <c r="G3355" t="s">
        <v>8223</v>
      </c>
      <c r="H3355" t="s">
        <v>8245</v>
      </c>
      <c r="I3355" s="9">
        <v>1462230000</v>
      </c>
      <c r="J3355" s="9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60"/>
        <v>315</v>
      </c>
      <c r="P3355" s="17">
        <f t="shared" si="261"/>
        <v>35.799999999999997</v>
      </c>
      <c r="Q3355" s="13" t="s">
        <v>8314</v>
      </c>
      <c r="R3355" t="s">
        <v>8315</v>
      </c>
      <c r="S3355" s="18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11" t="s">
        <v>3352</v>
      </c>
      <c r="C3356" s="3" t="s">
        <v>7463</v>
      </c>
      <c r="D3356" s="5">
        <v>3000</v>
      </c>
      <c r="E3356" s="7">
        <v>3058</v>
      </c>
      <c r="F3356" t="s">
        <v>8217</v>
      </c>
      <c r="G3356" t="s">
        <v>8222</v>
      </c>
      <c r="H3356" t="s">
        <v>8244</v>
      </c>
      <c r="I3356" s="9">
        <v>1446091260</v>
      </c>
      <c r="J3356" s="9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60"/>
        <v>101.93</v>
      </c>
      <c r="P3356" s="17">
        <f t="shared" si="261"/>
        <v>55.6</v>
      </c>
      <c r="Q3356" s="13" t="s">
        <v>8314</v>
      </c>
      <c r="R3356" t="s">
        <v>8315</v>
      </c>
      <c r="S3356" s="18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11" t="s">
        <v>3353</v>
      </c>
      <c r="C3357" s="3" t="s">
        <v>7464</v>
      </c>
      <c r="D3357" s="5">
        <v>1750</v>
      </c>
      <c r="E3357" s="7">
        <v>2210</v>
      </c>
      <c r="F3357" t="s">
        <v>8217</v>
      </c>
      <c r="G3357" t="s">
        <v>8223</v>
      </c>
      <c r="H3357" t="s">
        <v>8245</v>
      </c>
      <c r="I3357" s="9">
        <v>1462879020</v>
      </c>
      <c r="J3357" s="9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60"/>
        <v>126.29</v>
      </c>
      <c r="P3357" s="17">
        <f t="shared" si="261"/>
        <v>147.33000000000001</v>
      </c>
      <c r="Q3357" s="13" t="s">
        <v>8314</v>
      </c>
      <c r="R3357" t="s">
        <v>8315</v>
      </c>
      <c r="S3357" s="18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11" t="s">
        <v>3354</v>
      </c>
      <c r="C3358" s="3" t="s">
        <v>7465</v>
      </c>
      <c r="D3358" s="5">
        <v>1500</v>
      </c>
      <c r="E3358" s="7">
        <v>1521</v>
      </c>
      <c r="F3358" t="s">
        <v>8217</v>
      </c>
      <c r="G3358" t="s">
        <v>8223</v>
      </c>
      <c r="H3358" t="s">
        <v>8245</v>
      </c>
      <c r="I3358" s="9">
        <v>1468611272</v>
      </c>
      <c r="J3358" s="9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60"/>
        <v>101.4</v>
      </c>
      <c r="P3358" s="17">
        <f t="shared" si="261"/>
        <v>56.33</v>
      </c>
      <c r="Q3358" s="13" t="s">
        <v>8314</v>
      </c>
      <c r="R3358" t="s">
        <v>8315</v>
      </c>
      <c r="S3358" s="18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11" t="s">
        <v>3355</v>
      </c>
      <c r="C3359" s="3" t="s">
        <v>7466</v>
      </c>
      <c r="D3359" s="5">
        <v>2000</v>
      </c>
      <c r="E3359" s="7">
        <v>2020</v>
      </c>
      <c r="F3359" t="s">
        <v>8217</v>
      </c>
      <c r="G3359" t="s">
        <v>8223</v>
      </c>
      <c r="H3359" t="s">
        <v>8245</v>
      </c>
      <c r="I3359" s="9">
        <v>1406887310</v>
      </c>
      <c r="J3359" s="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60"/>
        <v>101</v>
      </c>
      <c r="P3359" s="17">
        <f t="shared" si="261"/>
        <v>96.19</v>
      </c>
      <c r="Q3359" s="13" t="s">
        <v>8314</v>
      </c>
      <c r="R3359" t="s">
        <v>8315</v>
      </c>
      <c r="S3359" s="18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11" t="s">
        <v>3356</v>
      </c>
      <c r="C3360" s="3" t="s">
        <v>7467</v>
      </c>
      <c r="D3360" s="5">
        <v>10000</v>
      </c>
      <c r="E3360" s="7">
        <v>10299</v>
      </c>
      <c r="F3360" t="s">
        <v>8217</v>
      </c>
      <c r="G3360" t="s">
        <v>8222</v>
      </c>
      <c r="H3360" t="s">
        <v>8244</v>
      </c>
      <c r="I3360" s="9">
        <v>1416385679</v>
      </c>
      <c r="J3360" s="9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60"/>
        <v>102.99</v>
      </c>
      <c r="P3360" s="17">
        <f t="shared" si="261"/>
        <v>63.57</v>
      </c>
      <c r="Q3360" s="13" t="s">
        <v>8314</v>
      </c>
      <c r="R3360" t="s">
        <v>8315</v>
      </c>
      <c r="S3360" s="18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11" t="s">
        <v>3357</v>
      </c>
      <c r="C3361" s="3" t="s">
        <v>7468</v>
      </c>
      <c r="D3361" s="5">
        <v>4000</v>
      </c>
      <c r="E3361" s="7">
        <v>4250</v>
      </c>
      <c r="F3361" t="s">
        <v>8217</v>
      </c>
      <c r="G3361" t="s">
        <v>8222</v>
      </c>
      <c r="H3361" t="s">
        <v>8244</v>
      </c>
      <c r="I3361" s="9">
        <v>1487985734</v>
      </c>
      <c r="J3361" s="9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60"/>
        <v>106.25</v>
      </c>
      <c r="P3361" s="17">
        <f t="shared" si="261"/>
        <v>184.78</v>
      </c>
      <c r="Q3361" s="13" t="s">
        <v>8314</v>
      </c>
      <c r="R3361" t="s">
        <v>8315</v>
      </c>
      <c r="S3361" s="18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11" t="s">
        <v>3358</v>
      </c>
      <c r="C3362" s="3" t="s">
        <v>7469</v>
      </c>
      <c r="D3362" s="5">
        <v>9000</v>
      </c>
      <c r="E3362" s="7">
        <v>9124</v>
      </c>
      <c r="F3362" t="s">
        <v>8217</v>
      </c>
      <c r="G3362" t="s">
        <v>8242</v>
      </c>
      <c r="H3362" t="s">
        <v>8256</v>
      </c>
      <c r="I3362" s="9">
        <v>1481731140</v>
      </c>
      <c r="J3362" s="9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60"/>
        <v>101.38</v>
      </c>
      <c r="P3362" s="17">
        <f t="shared" si="261"/>
        <v>126.72</v>
      </c>
      <c r="Q3362" s="13" t="s">
        <v>8314</v>
      </c>
      <c r="R3362" t="s">
        <v>8315</v>
      </c>
      <c r="S3362" s="18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11" t="s">
        <v>3359</v>
      </c>
      <c r="C3363" s="3" t="s">
        <v>7470</v>
      </c>
      <c r="D3363" s="5">
        <v>5000</v>
      </c>
      <c r="E3363" s="7">
        <v>5673</v>
      </c>
      <c r="F3363" t="s">
        <v>8217</v>
      </c>
      <c r="G3363" t="s">
        <v>8222</v>
      </c>
      <c r="H3363" t="s">
        <v>8244</v>
      </c>
      <c r="I3363" s="9">
        <v>1409587140</v>
      </c>
      <c r="J3363" s="9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60"/>
        <v>113.46</v>
      </c>
      <c r="P3363" s="17">
        <f t="shared" si="261"/>
        <v>83.43</v>
      </c>
      <c r="Q3363" s="13" t="s">
        <v>8314</v>
      </c>
      <c r="R3363" t="s">
        <v>8315</v>
      </c>
      <c r="S3363" s="18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11" t="s">
        <v>3360</v>
      </c>
      <c r="C3364" s="3" t="s">
        <v>7471</v>
      </c>
      <c r="D3364" s="5">
        <v>500</v>
      </c>
      <c r="E3364" s="7">
        <v>1090</v>
      </c>
      <c r="F3364" t="s">
        <v>8217</v>
      </c>
      <c r="G3364" t="s">
        <v>8222</v>
      </c>
      <c r="H3364" t="s">
        <v>8244</v>
      </c>
      <c r="I3364" s="9">
        <v>1425704100</v>
      </c>
      <c r="J3364" s="9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60"/>
        <v>218</v>
      </c>
      <c r="P3364" s="17">
        <f t="shared" si="261"/>
        <v>54.5</v>
      </c>
      <c r="Q3364" s="13" t="s">
        <v>8314</v>
      </c>
      <c r="R3364" t="s">
        <v>8315</v>
      </c>
      <c r="S3364" s="18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11" t="s">
        <v>3361</v>
      </c>
      <c r="C3365" s="3" t="s">
        <v>7472</v>
      </c>
      <c r="D3365" s="5">
        <v>7750</v>
      </c>
      <c r="E3365" s="7">
        <v>7860</v>
      </c>
      <c r="F3365" t="s">
        <v>8217</v>
      </c>
      <c r="G3365" t="s">
        <v>8222</v>
      </c>
      <c r="H3365" t="s">
        <v>8244</v>
      </c>
      <c r="I3365" s="9">
        <v>1408464000</v>
      </c>
      <c r="J3365" s="9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60"/>
        <v>101.42</v>
      </c>
      <c r="P3365" s="17">
        <f t="shared" si="261"/>
        <v>302.31</v>
      </c>
      <c r="Q3365" s="13" t="s">
        <v>8314</v>
      </c>
      <c r="R3365" t="s">
        <v>8315</v>
      </c>
      <c r="S3365" s="18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11" t="s">
        <v>3362</v>
      </c>
      <c r="C3366" s="3" t="s">
        <v>7473</v>
      </c>
      <c r="D3366" s="5">
        <v>3000</v>
      </c>
      <c r="E3366" s="7">
        <v>3178</v>
      </c>
      <c r="F3366" t="s">
        <v>8217</v>
      </c>
      <c r="G3366" t="s">
        <v>8223</v>
      </c>
      <c r="H3366" t="s">
        <v>8245</v>
      </c>
      <c r="I3366" s="9">
        <v>1458075600</v>
      </c>
      <c r="J3366" s="9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60"/>
        <v>105.93</v>
      </c>
      <c r="P3366" s="17">
        <f t="shared" si="261"/>
        <v>44.14</v>
      </c>
      <c r="Q3366" s="13" t="s">
        <v>8314</v>
      </c>
      <c r="R3366" t="s">
        <v>8315</v>
      </c>
      <c r="S3366" s="18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11" t="s">
        <v>3363</v>
      </c>
      <c r="C3367" s="3" t="s">
        <v>7474</v>
      </c>
      <c r="D3367" s="5">
        <v>2500</v>
      </c>
      <c r="E3367" s="7">
        <v>2600</v>
      </c>
      <c r="F3367" t="s">
        <v>8217</v>
      </c>
      <c r="G3367" t="s">
        <v>8222</v>
      </c>
      <c r="H3367" t="s">
        <v>8244</v>
      </c>
      <c r="I3367" s="9">
        <v>1449973592</v>
      </c>
      <c r="J3367" s="9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60"/>
        <v>104</v>
      </c>
      <c r="P3367" s="17">
        <f t="shared" si="261"/>
        <v>866.67</v>
      </c>
      <c r="Q3367" s="13" t="s">
        <v>8314</v>
      </c>
      <c r="R3367" t="s">
        <v>8315</v>
      </c>
      <c r="S3367" s="18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11" t="s">
        <v>3364</v>
      </c>
      <c r="C3368" s="3" t="s">
        <v>7475</v>
      </c>
      <c r="D3368" s="5">
        <v>500</v>
      </c>
      <c r="E3368" s="7">
        <v>1105</v>
      </c>
      <c r="F3368" t="s">
        <v>8217</v>
      </c>
      <c r="G3368" t="s">
        <v>8222</v>
      </c>
      <c r="H3368" t="s">
        <v>8244</v>
      </c>
      <c r="I3368" s="9">
        <v>1431481037</v>
      </c>
      <c r="J3368" s="9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60"/>
        <v>221</v>
      </c>
      <c r="P3368" s="17">
        <f t="shared" si="261"/>
        <v>61.39</v>
      </c>
      <c r="Q3368" s="13" t="s">
        <v>8314</v>
      </c>
      <c r="R3368" t="s">
        <v>8315</v>
      </c>
      <c r="S3368" s="18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11" t="s">
        <v>3365</v>
      </c>
      <c r="C3369" s="3" t="s">
        <v>7476</v>
      </c>
      <c r="D3369" s="5">
        <v>750</v>
      </c>
      <c r="E3369" s="7">
        <v>890</v>
      </c>
      <c r="F3369" t="s">
        <v>8217</v>
      </c>
      <c r="G3369" t="s">
        <v>8223</v>
      </c>
      <c r="H3369" t="s">
        <v>8245</v>
      </c>
      <c r="I3369" s="9">
        <v>1438467894</v>
      </c>
      <c r="J3369" s="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60"/>
        <v>118.67</v>
      </c>
      <c r="P3369" s="17">
        <f t="shared" si="261"/>
        <v>29.67</v>
      </c>
      <c r="Q3369" s="13" t="s">
        <v>8314</v>
      </c>
      <c r="R3369" t="s">
        <v>8315</v>
      </c>
      <c r="S3369" s="18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11" t="s">
        <v>3366</v>
      </c>
      <c r="C3370" s="3" t="s">
        <v>7477</v>
      </c>
      <c r="D3370" s="5">
        <v>1000</v>
      </c>
      <c r="E3370" s="7">
        <v>1046</v>
      </c>
      <c r="F3370" t="s">
        <v>8217</v>
      </c>
      <c r="G3370" t="s">
        <v>8222</v>
      </c>
      <c r="H3370" t="s">
        <v>8244</v>
      </c>
      <c r="I3370" s="9">
        <v>1420088400</v>
      </c>
      <c r="J3370" s="9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60"/>
        <v>104.6</v>
      </c>
      <c r="P3370" s="17">
        <f t="shared" si="261"/>
        <v>45.48</v>
      </c>
      <c r="Q3370" s="13" t="s">
        <v>8314</v>
      </c>
      <c r="R3370" t="s">
        <v>8315</v>
      </c>
      <c r="S3370" s="18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11" t="s">
        <v>3367</v>
      </c>
      <c r="C3371" s="3" t="s">
        <v>7478</v>
      </c>
      <c r="D3371" s="5">
        <v>5000</v>
      </c>
      <c r="E3371" s="7">
        <v>5195</v>
      </c>
      <c r="F3371" t="s">
        <v>8217</v>
      </c>
      <c r="G3371" t="s">
        <v>8239</v>
      </c>
      <c r="H3371" t="s">
        <v>8247</v>
      </c>
      <c r="I3371" s="9">
        <v>1484441980</v>
      </c>
      <c r="J3371" s="9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60"/>
        <v>103.9</v>
      </c>
      <c r="P3371" s="17">
        <f t="shared" si="261"/>
        <v>96.2</v>
      </c>
      <c r="Q3371" s="13" t="s">
        <v>8314</v>
      </c>
      <c r="R3371" t="s">
        <v>8315</v>
      </c>
      <c r="S3371" s="18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11" t="s">
        <v>3368</v>
      </c>
      <c r="C3372" s="3" t="s">
        <v>7479</v>
      </c>
      <c r="D3372" s="5">
        <v>1500</v>
      </c>
      <c r="E3372" s="7">
        <v>1766</v>
      </c>
      <c r="F3372" t="s">
        <v>8217</v>
      </c>
      <c r="G3372" t="s">
        <v>8222</v>
      </c>
      <c r="H3372" t="s">
        <v>8244</v>
      </c>
      <c r="I3372" s="9">
        <v>1481961600</v>
      </c>
      <c r="J3372" s="9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60"/>
        <v>117.73</v>
      </c>
      <c r="P3372" s="17">
        <f t="shared" si="261"/>
        <v>67.92</v>
      </c>
      <c r="Q3372" s="13" t="s">
        <v>8314</v>
      </c>
      <c r="R3372" t="s">
        <v>8315</v>
      </c>
      <c r="S3372" s="18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11" t="s">
        <v>3369</v>
      </c>
      <c r="C3373" s="3" t="s">
        <v>7480</v>
      </c>
      <c r="D3373" s="5">
        <v>200</v>
      </c>
      <c r="E3373" s="7">
        <v>277</v>
      </c>
      <c r="F3373" t="s">
        <v>8217</v>
      </c>
      <c r="G3373" t="s">
        <v>8222</v>
      </c>
      <c r="H3373" t="s">
        <v>8244</v>
      </c>
      <c r="I3373" s="9">
        <v>1449089965</v>
      </c>
      <c r="J3373" s="9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60"/>
        <v>138.5</v>
      </c>
      <c r="P3373" s="17">
        <f t="shared" si="261"/>
        <v>30.78</v>
      </c>
      <c r="Q3373" s="13" t="s">
        <v>8314</v>
      </c>
      <c r="R3373" t="s">
        <v>8315</v>
      </c>
      <c r="S3373" s="18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11" t="s">
        <v>3370</v>
      </c>
      <c r="C3374" s="3" t="s">
        <v>7481</v>
      </c>
      <c r="D3374" s="5">
        <v>1000</v>
      </c>
      <c r="E3374" s="7">
        <v>1035</v>
      </c>
      <c r="F3374" t="s">
        <v>8217</v>
      </c>
      <c r="G3374" t="s">
        <v>8222</v>
      </c>
      <c r="H3374" t="s">
        <v>8244</v>
      </c>
      <c r="I3374" s="9">
        <v>1408942740</v>
      </c>
      <c r="J3374" s="9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60"/>
        <v>103.5</v>
      </c>
      <c r="P3374" s="17">
        <f t="shared" si="261"/>
        <v>38.33</v>
      </c>
      <c r="Q3374" s="13" t="s">
        <v>8314</v>
      </c>
      <c r="R3374" t="s">
        <v>8315</v>
      </c>
      <c r="S3374" s="18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11" t="s">
        <v>3371</v>
      </c>
      <c r="C3375" s="3" t="s">
        <v>7482</v>
      </c>
      <c r="D3375" s="5">
        <v>2000</v>
      </c>
      <c r="E3375" s="7">
        <v>2005</v>
      </c>
      <c r="F3375" t="s">
        <v>8217</v>
      </c>
      <c r="G3375" t="s">
        <v>8223</v>
      </c>
      <c r="H3375" t="s">
        <v>8245</v>
      </c>
      <c r="I3375" s="9">
        <v>1437235200</v>
      </c>
      <c r="J3375" s="9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60"/>
        <v>100.25</v>
      </c>
      <c r="P3375" s="17">
        <f t="shared" si="261"/>
        <v>66.83</v>
      </c>
      <c r="Q3375" s="13" t="s">
        <v>8314</v>
      </c>
      <c r="R3375" t="s">
        <v>8315</v>
      </c>
      <c r="S3375" s="18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11" t="s">
        <v>3372</v>
      </c>
      <c r="C3376" s="3" t="s">
        <v>7483</v>
      </c>
      <c r="D3376" s="5">
        <v>3500</v>
      </c>
      <c r="E3376" s="7">
        <v>3730</v>
      </c>
      <c r="F3376" t="s">
        <v>8217</v>
      </c>
      <c r="G3376" t="s">
        <v>8227</v>
      </c>
      <c r="H3376" t="s">
        <v>8249</v>
      </c>
      <c r="I3376" s="9">
        <v>1446053616</v>
      </c>
      <c r="J3376" s="9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60"/>
        <v>106.57</v>
      </c>
      <c r="P3376" s="17">
        <f t="shared" si="261"/>
        <v>71.73</v>
      </c>
      <c r="Q3376" s="13" t="s">
        <v>8314</v>
      </c>
      <c r="R3376" t="s">
        <v>8315</v>
      </c>
      <c r="S3376" s="18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11" t="s">
        <v>3373</v>
      </c>
      <c r="C3377" s="3" t="s">
        <v>7484</v>
      </c>
      <c r="D3377" s="5">
        <v>3000</v>
      </c>
      <c r="E3377" s="7">
        <v>3000</v>
      </c>
      <c r="F3377" t="s">
        <v>8217</v>
      </c>
      <c r="G3377" t="s">
        <v>8223</v>
      </c>
      <c r="H3377" t="s">
        <v>8245</v>
      </c>
      <c r="I3377" s="9">
        <v>1400423973</v>
      </c>
      <c r="J3377" s="9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60"/>
        <v>100</v>
      </c>
      <c r="P3377" s="17">
        <f t="shared" si="261"/>
        <v>176.47</v>
      </c>
      <c r="Q3377" s="13" t="s">
        <v>8314</v>
      </c>
      <c r="R3377" t="s">
        <v>8315</v>
      </c>
      <c r="S3377" s="18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11" t="s">
        <v>3374</v>
      </c>
      <c r="C3378" s="3" t="s">
        <v>7485</v>
      </c>
      <c r="D3378" s="5">
        <v>8000</v>
      </c>
      <c r="E3378" s="7">
        <v>8001</v>
      </c>
      <c r="F3378" t="s">
        <v>8217</v>
      </c>
      <c r="G3378" t="s">
        <v>8222</v>
      </c>
      <c r="H3378" t="s">
        <v>8244</v>
      </c>
      <c r="I3378" s="9">
        <v>1429976994</v>
      </c>
      <c r="J3378" s="9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60"/>
        <v>100.01</v>
      </c>
      <c r="P3378" s="17">
        <f t="shared" si="261"/>
        <v>421.11</v>
      </c>
      <c r="Q3378" s="13" t="s">
        <v>8314</v>
      </c>
      <c r="R3378" t="s">
        <v>8315</v>
      </c>
      <c r="S3378" s="18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11" t="s">
        <v>3375</v>
      </c>
      <c r="C3379" s="3" t="s">
        <v>7486</v>
      </c>
      <c r="D3379" s="5">
        <v>8000</v>
      </c>
      <c r="E3379" s="7">
        <v>8084</v>
      </c>
      <c r="F3379" t="s">
        <v>8217</v>
      </c>
      <c r="G3379" t="s">
        <v>8223</v>
      </c>
      <c r="H3379" t="s">
        <v>8245</v>
      </c>
      <c r="I3379" s="9">
        <v>1426870560</v>
      </c>
      <c r="J3379" s="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60"/>
        <v>101.05</v>
      </c>
      <c r="P3379" s="17">
        <f t="shared" si="261"/>
        <v>104.99</v>
      </c>
      <c r="Q3379" s="13" t="s">
        <v>8314</v>
      </c>
      <c r="R3379" t="s">
        <v>8315</v>
      </c>
      <c r="S3379" s="18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11" t="s">
        <v>3376</v>
      </c>
      <c r="C3380" s="3" t="s">
        <v>7487</v>
      </c>
      <c r="D3380" s="5">
        <v>550</v>
      </c>
      <c r="E3380" s="7">
        <v>592</v>
      </c>
      <c r="F3380" t="s">
        <v>8217</v>
      </c>
      <c r="G3380" t="s">
        <v>8223</v>
      </c>
      <c r="H3380" t="s">
        <v>8245</v>
      </c>
      <c r="I3380" s="9">
        <v>1409490480</v>
      </c>
      <c r="J3380" s="9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60"/>
        <v>107.64</v>
      </c>
      <c r="P3380" s="17">
        <f t="shared" si="261"/>
        <v>28.19</v>
      </c>
      <c r="Q3380" s="13" t="s">
        <v>8314</v>
      </c>
      <c r="R3380" t="s">
        <v>8315</v>
      </c>
      <c r="S3380" s="18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11" t="s">
        <v>3377</v>
      </c>
      <c r="C3381" s="3" t="s">
        <v>7488</v>
      </c>
      <c r="D3381" s="5">
        <v>2000</v>
      </c>
      <c r="E3381" s="7">
        <v>2073</v>
      </c>
      <c r="F3381" t="s">
        <v>8217</v>
      </c>
      <c r="G3381" t="s">
        <v>8223</v>
      </c>
      <c r="H3381" t="s">
        <v>8245</v>
      </c>
      <c r="I3381" s="9">
        <v>1440630000</v>
      </c>
      <c r="J3381" s="9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60"/>
        <v>103.65</v>
      </c>
      <c r="P3381" s="17">
        <f t="shared" si="261"/>
        <v>54.55</v>
      </c>
      <c r="Q3381" s="13" t="s">
        <v>8314</v>
      </c>
      <c r="R3381" t="s">
        <v>8315</v>
      </c>
      <c r="S3381" s="18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11" t="s">
        <v>3378</v>
      </c>
      <c r="C3382" s="3" t="s">
        <v>7489</v>
      </c>
      <c r="D3382" s="5">
        <v>3000</v>
      </c>
      <c r="E3382" s="7">
        <v>3133</v>
      </c>
      <c r="F3382" t="s">
        <v>8217</v>
      </c>
      <c r="G3382" t="s">
        <v>8222</v>
      </c>
      <c r="H3382" t="s">
        <v>8244</v>
      </c>
      <c r="I3382" s="9">
        <v>1417305178</v>
      </c>
      <c r="J3382" s="9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60"/>
        <v>104.43</v>
      </c>
      <c r="P3382" s="17">
        <f t="shared" si="261"/>
        <v>111.89</v>
      </c>
      <c r="Q3382" s="13" t="s">
        <v>8314</v>
      </c>
      <c r="R3382" t="s">
        <v>8315</v>
      </c>
      <c r="S3382" s="18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11" t="s">
        <v>3379</v>
      </c>
      <c r="C3383" s="3" t="s">
        <v>7490</v>
      </c>
      <c r="D3383" s="5">
        <v>4000</v>
      </c>
      <c r="E3383" s="7">
        <v>4090</v>
      </c>
      <c r="F3383" t="s">
        <v>8217</v>
      </c>
      <c r="G3383" t="s">
        <v>8222</v>
      </c>
      <c r="H3383" t="s">
        <v>8244</v>
      </c>
      <c r="I3383" s="9">
        <v>1426044383</v>
      </c>
      <c r="J3383" s="9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60"/>
        <v>102.25</v>
      </c>
      <c r="P3383" s="17">
        <f t="shared" si="261"/>
        <v>85.21</v>
      </c>
      <c r="Q3383" s="13" t="s">
        <v>8314</v>
      </c>
      <c r="R3383" t="s">
        <v>8315</v>
      </c>
      <c r="S3383" s="18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11" t="s">
        <v>3380</v>
      </c>
      <c r="C3384" s="3" t="s">
        <v>7491</v>
      </c>
      <c r="D3384" s="5">
        <v>3500</v>
      </c>
      <c r="E3384" s="7">
        <v>3526</v>
      </c>
      <c r="F3384" t="s">
        <v>8217</v>
      </c>
      <c r="G3384" t="s">
        <v>8223</v>
      </c>
      <c r="H3384" t="s">
        <v>8245</v>
      </c>
      <c r="I3384" s="9">
        <v>1470092340</v>
      </c>
      <c r="J3384" s="9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60"/>
        <v>100.74</v>
      </c>
      <c r="P3384" s="17">
        <f t="shared" si="261"/>
        <v>76.650000000000006</v>
      </c>
      <c r="Q3384" s="13" t="s">
        <v>8314</v>
      </c>
      <c r="R3384" t="s">
        <v>8315</v>
      </c>
      <c r="S3384" s="18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11" t="s">
        <v>3381</v>
      </c>
      <c r="C3385" s="3" t="s">
        <v>7492</v>
      </c>
      <c r="D3385" s="5">
        <v>1750</v>
      </c>
      <c r="E3385" s="7">
        <v>1955</v>
      </c>
      <c r="F3385" t="s">
        <v>8217</v>
      </c>
      <c r="G3385" t="s">
        <v>8222</v>
      </c>
      <c r="H3385" t="s">
        <v>8244</v>
      </c>
      <c r="I3385" s="9">
        <v>1466707620</v>
      </c>
      <c r="J3385" s="9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60"/>
        <v>111.71</v>
      </c>
      <c r="P3385" s="17">
        <f t="shared" si="261"/>
        <v>65.17</v>
      </c>
      <c r="Q3385" s="13" t="s">
        <v>8314</v>
      </c>
      <c r="R3385" t="s">
        <v>8315</v>
      </c>
      <c r="S3385" s="18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11" t="s">
        <v>3382</v>
      </c>
      <c r="C3386" s="3" t="s">
        <v>7493</v>
      </c>
      <c r="D3386" s="5">
        <v>6000</v>
      </c>
      <c r="E3386" s="7">
        <v>6000.66</v>
      </c>
      <c r="F3386" t="s">
        <v>8217</v>
      </c>
      <c r="G3386" t="s">
        <v>8222</v>
      </c>
      <c r="H3386" t="s">
        <v>8244</v>
      </c>
      <c r="I3386" s="9">
        <v>1448074800</v>
      </c>
      <c r="J3386" s="9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60"/>
        <v>100.01</v>
      </c>
      <c r="P3386" s="17">
        <f t="shared" si="261"/>
        <v>93.76</v>
      </c>
      <c r="Q3386" s="13" t="s">
        <v>8314</v>
      </c>
      <c r="R3386" t="s">
        <v>8315</v>
      </c>
      <c r="S3386" s="18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11" t="s">
        <v>3383</v>
      </c>
      <c r="C3387" s="3" t="s">
        <v>7494</v>
      </c>
      <c r="D3387" s="5">
        <v>2000</v>
      </c>
      <c r="E3387" s="7">
        <v>2000</v>
      </c>
      <c r="F3387" t="s">
        <v>8217</v>
      </c>
      <c r="G3387" t="s">
        <v>8222</v>
      </c>
      <c r="H3387" t="s">
        <v>8244</v>
      </c>
      <c r="I3387" s="9">
        <v>1418244552</v>
      </c>
      <c r="J3387" s="9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60"/>
        <v>100</v>
      </c>
      <c r="P3387" s="17">
        <f t="shared" si="261"/>
        <v>133.33000000000001</v>
      </c>
      <c r="Q3387" s="13" t="s">
        <v>8314</v>
      </c>
      <c r="R3387" t="s">
        <v>8315</v>
      </c>
      <c r="S3387" s="18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11" t="s">
        <v>3384</v>
      </c>
      <c r="C3388" s="3" t="s">
        <v>7495</v>
      </c>
      <c r="D3388" s="5">
        <v>2000</v>
      </c>
      <c r="E3388" s="7">
        <v>2100</v>
      </c>
      <c r="F3388" t="s">
        <v>8217</v>
      </c>
      <c r="G3388" t="s">
        <v>8222</v>
      </c>
      <c r="H3388" t="s">
        <v>8244</v>
      </c>
      <c r="I3388" s="9">
        <v>1417620506</v>
      </c>
      <c r="J3388" s="9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60"/>
        <v>105</v>
      </c>
      <c r="P3388" s="17">
        <f t="shared" si="261"/>
        <v>51.22</v>
      </c>
      <c r="Q3388" s="13" t="s">
        <v>8314</v>
      </c>
      <c r="R3388" t="s">
        <v>8315</v>
      </c>
      <c r="S3388" s="18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11" t="s">
        <v>3385</v>
      </c>
      <c r="C3389" s="3" t="s">
        <v>7496</v>
      </c>
      <c r="D3389" s="5">
        <v>3000</v>
      </c>
      <c r="E3389" s="7">
        <v>3506</v>
      </c>
      <c r="F3389" t="s">
        <v>8217</v>
      </c>
      <c r="G3389" t="s">
        <v>8222</v>
      </c>
      <c r="H3389" t="s">
        <v>8244</v>
      </c>
      <c r="I3389" s="9">
        <v>1418581088</v>
      </c>
      <c r="J3389" s="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60"/>
        <v>116.87</v>
      </c>
      <c r="P3389" s="17">
        <f t="shared" si="261"/>
        <v>100.17</v>
      </c>
      <c r="Q3389" s="13" t="s">
        <v>8314</v>
      </c>
      <c r="R3389" t="s">
        <v>8315</v>
      </c>
      <c r="S3389" s="18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11" t="s">
        <v>3386</v>
      </c>
      <c r="C3390" s="3" t="s">
        <v>7497</v>
      </c>
      <c r="D3390" s="5">
        <v>1500</v>
      </c>
      <c r="E3390" s="7">
        <v>1557</v>
      </c>
      <c r="F3390" t="s">
        <v>8217</v>
      </c>
      <c r="G3390" t="s">
        <v>8223</v>
      </c>
      <c r="H3390" t="s">
        <v>8245</v>
      </c>
      <c r="I3390" s="9">
        <v>1434625441</v>
      </c>
      <c r="J3390" s="9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60"/>
        <v>103.8</v>
      </c>
      <c r="P3390" s="17">
        <f t="shared" si="261"/>
        <v>34.6</v>
      </c>
      <c r="Q3390" s="13" t="s">
        <v>8314</v>
      </c>
      <c r="R3390" t="s">
        <v>8315</v>
      </c>
      <c r="S3390" s="18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11" t="s">
        <v>3387</v>
      </c>
      <c r="C3391" s="3" t="s">
        <v>7498</v>
      </c>
      <c r="D3391" s="5">
        <v>10000</v>
      </c>
      <c r="E3391" s="7">
        <v>11450</v>
      </c>
      <c r="F3391" t="s">
        <v>8217</v>
      </c>
      <c r="G3391" t="s">
        <v>8222</v>
      </c>
      <c r="H3391" t="s">
        <v>8244</v>
      </c>
      <c r="I3391" s="9">
        <v>1464960682</v>
      </c>
      <c r="J3391" s="9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60"/>
        <v>114.5</v>
      </c>
      <c r="P3391" s="17">
        <f t="shared" si="261"/>
        <v>184.68</v>
      </c>
      <c r="Q3391" s="13" t="s">
        <v>8314</v>
      </c>
      <c r="R3391" t="s">
        <v>8315</v>
      </c>
      <c r="S3391" s="18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11" t="s">
        <v>3388</v>
      </c>
      <c r="C3392" s="3" t="s">
        <v>7499</v>
      </c>
      <c r="D3392" s="5">
        <v>1500</v>
      </c>
      <c r="E3392" s="7">
        <v>1536</v>
      </c>
      <c r="F3392" t="s">
        <v>8217</v>
      </c>
      <c r="G3392" t="s">
        <v>8222</v>
      </c>
      <c r="H3392" t="s">
        <v>8244</v>
      </c>
      <c r="I3392" s="9">
        <v>1405017345</v>
      </c>
      <c r="J3392" s="9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60"/>
        <v>102.4</v>
      </c>
      <c r="P3392" s="17">
        <f t="shared" si="261"/>
        <v>69.819999999999993</v>
      </c>
      <c r="Q3392" s="13" t="s">
        <v>8314</v>
      </c>
      <c r="R3392" t="s">
        <v>8315</v>
      </c>
      <c r="S3392" s="18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11" t="s">
        <v>3389</v>
      </c>
      <c r="C3393" s="3" t="s">
        <v>7500</v>
      </c>
      <c r="D3393" s="5">
        <v>500</v>
      </c>
      <c r="E3393" s="7">
        <v>1115</v>
      </c>
      <c r="F3393" t="s">
        <v>8217</v>
      </c>
      <c r="G3393" t="s">
        <v>8222</v>
      </c>
      <c r="H3393" t="s">
        <v>8244</v>
      </c>
      <c r="I3393" s="9">
        <v>1407536880</v>
      </c>
      <c r="J3393" s="9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60"/>
        <v>223</v>
      </c>
      <c r="P3393" s="17">
        <f t="shared" si="261"/>
        <v>61.94</v>
      </c>
      <c r="Q3393" s="13" t="s">
        <v>8314</v>
      </c>
      <c r="R3393" t="s">
        <v>8315</v>
      </c>
      <c r="S3393" s="18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11" t="s">
        <v>3390</v>
      </c>
      <c r="C3394" s="3" t="s">
        <v>7501</v>
      </c>
      <c r="D3394" s="5">
        <v>500</v>
      </c>
      <c r="E3394" s="7">
        <v>500</v>
      </c>
      <c r="F3394" t="s">
        <v>8217</v>
      </c>
      <c r="G3394" t="s">
        <v>8223</v>
      </c>
      <c r="H3394" t="s">
        <v>8245</v>
      </c>
      <c r="I3394" s="9">
        <v>1462565855</v>
      </c>
      <c r="J3394" s="9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si="260"/>
        <v>100</v>
      </c>
      <c r="P3394" s="17">
        <f t="shared" si="261"/>
        <v>41.67</v>
      </c>
      <c r="Q3394" s="13" t="s">
        <v>8314</v>
      </c>
      <c r="R3394" t="s">
        <v>8315</v>
      </c>
      <c r="S3394" s="18">
        <f t="shared" si="262"/>
        <v>42446.845543981486</v>
      </c>
      <c r="T3394" s="18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11" t="s">
        <v>3391</v>
      </c>
      <c r="C3395" s="3" t="s">
        <v>7502</v>
      </c>
      <c r="D3395" s="5">
        <v>1500</v>
      </c>
      <c r="E3395" s="7">
        <v>1587</v>
      </c>
      <c r="F3395" t="s">
        <v>8217</v>
      </c>
      <c r="G3395" t="s">
        <v>8222</v>
      </c>
      <c r="H3395" t="s">
        <v>8244</v>
      </c>
      <c r="I3395" s="9">
        <v>1415234760</v>
      </c>
      <c r="J3395" s="9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ref="O3395:O3458" si="265">IFERROR(ROUND(E3395/D3395*100,2),0)</f>
        <v>105.8</v>
      </c>
      <c r="P3395" s="17">
        <f t="shared" ref="P3395:P3458" si="266">IFERROR(ROUND(E3395/L3395,2),"N/A")</f>
        <v>36.07</v>
      </c>
      <c r="Q3395" s="13" t="s">
        <v>8314</v>
      </c>
      <c r="R3395" t="s">
        <v>8315</v>
      </c>
      <c r="S3395" s="18">
        <f t="shared" ref="S3395:S3458" si="267">(((J3395/60)/60)/24)+DATE(1970,1,1)</f>
        <v>41923.921643518523</v>
      </c>
      <c r="T3395" s="18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11" t="s">
        <v>3392</v>
      </c>
      <c r="C3396" s="3" t="s">
        <v>7503</v>
      </c>
      <c r="D3396" s="5">
        <v>550</v>
      </c>
      <c r="E3396" s="7">
        <v>783</v>
      </c>
      <c r="F3396" t="s">
        <v>8217</v>
      </c>
      <c r="G3396" t="s">
        <v>8223</v>
      </c>
      <c r="H3396" t="s">
        <v>8245</v>
      </c>
      <c r="I3396" s="9">
        <v>1406470645</v>
      </c>
      <c r="J3396" s="9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65"/>
        <v>142.36000000000001</v>
      </c>
      <c r="P3396" s="17">
        <f t="shared" si="266"/>
        <v>29</v>
      </c>
      <c r="Q3396" s="13" t="s">
        <v>8314</v>
      </c>
      <c r="R3396" t="s">
        <v>8315</v>
      </c>
      <c r="S3396" s="18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11" t="s">
        <v>3393</v>
      </c>
      <c r="C3397" s="3" t="s">
        <v>7504</v>
      </c>
      <c r="D3397" s="5">
        <v>500</v>
      </c>
      <c r="E3397" s="7">
        <v>920</v>
      </c>
      <c r="F3397" t="s">
        <v>8217</v>
      </c>
      <c r="G3397" t="s">
        <v>8223</v>
      </c>
      <c r="H3397" t="s">
        <v>8245</v>
      </c>
      <c r="I3397" s="9">
        <v>1433009400</v>
      </c>
      <c r="J3397" s="9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65"/>
        <v>184</v>
      </c>
      <c r="P3397" s="17">
        <f t="shared" si="266"/>
        <v>24.21</v>
      </c>
      <c r="Q3397" s="13" t="s">
        <v>8314</v>
      </c>
      <c r="R3397" t="s">
        <v>8315</v>
      </c>
      <c r="S3397" s="18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11" t="s">
        <v>3394</v>
      </c>
      <c r="C3398" s="3" t="s">
        <v>7505</v>
      </c>
      <c r="D3398" s="5">
        <v>1500</v>
      </c>
      <c r="E3398" s="7">
        <v>1565</v>
      </c>
      <c r="F3398" t="s">
        <v>8217</v>
      </c>
      <c r="G3398" t="s">
        <v>8222</v>
      </c>
      <c r="H3398" t="s">
        <v>8244</v>
      </c>
      <c r="I3398" s="9">
        <v>1401595140</v>
      </c>
      <c r="J3398" s="9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65"/>
        <v>104.33</v>
      </c>
      <c r="P3398" s="17">
        <f t="shared" si="266"/>
        <v>55.89</v>
      </c>
      <c r="Q3398" s="13" t="s">
        <v>8314</v>
      </c>
      <c r="R3398" t="s">
        <v>8315</v>
      </c>
      <c r="S3398" s="18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11" t="s">
        <v>3395</v>
      </c>
      <c r="C3399" s="3" t="s">
        <v>7506</v>
      </c>
      <c r="D3399" s="5">
        <v>250</v>
      </c>
      <c r="E3399" s="7">
        <v>280</v>
      </c>
      <c r="F3399" t="s">
        <v>8217</v>
      </c>
      <c r="G3399" t="s">
        <v>8223</v>
      </c>
      <c r="H3399" t="s">
        <v>8245</v>
      </c>
      <c r="I3399" s="9">
        <v>1455832800</v>
      </c>
      <c r="J3399" s="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65"/>
        <v>112</v>
      </c>
      <c r="P3399" s="17">
        <f t="shared" si="266"/>
        <v>11.67</v>
      </c>
      <c r="Q3399" s="13" t="s">
        <v>8314</v>
      </c>
      <c r="R3399" t="s">
        <v>8315</v>
      </c>
      <c r="S3399" s="18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11" t="s">
        <v>3396</v>
      </c>
      <c r="C3400" s="3" t="s">
        <v>7507</v>
      </c>
      <c r="D3400" s="5">
        <v>4000</v>
      </c>
      <c r="E3400" s="7">
        <v>4443</v>
      </c>
      <c r="F3400" t="s">
        <v>8217</v>
      </c>
      <c r="G3400" t="s">
        <v>8222</v>
      </c>
      <c r="H3400" t="s">
        <v>8244</v>
      </c>
      <c r="I3400" s="9">
        <v>1416589200</v>
      </c>
      <c r="J3400" s="9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65"/>
        <v>111.08</v>
      </c>
      <c r="P3400" s="17">
        <f t="shared" si="266"/>
        <v>68.349999999999994</v>
      </c>
      <c r="Q3400" s="13" t="s">
        <v>8314</v>
      </c>
      <c r="R3400" t="s">
        <v>8315</v>
      </c>
      <c r="S3400" s="18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11" t="s">
        <v>3397</v>
      </c>
      <c r="C3401" s="3" t="s">
        <v>7508</v>
      </c>
      <c r="D3401" s="5">
        <v>1200</v>
      </c>
      <c r="E3401" s="7">
        <v>1245</v>
      </c>
      <c r="F3401" t="s">
        <v>8217</v>
      </c>
      <c r="G3401" t="s">
        <v>8223</v>
      </c>
      <c r="H3401" t="s">
        <v>8245</v>
      </c>
      <c r="I3401" s="9">
        <v>1424556325</v>
      </c>
      <c r="J3401" s="9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65"/>
        <v>103.75</v>
      </c>
      <c r="P3401" s="17">
        <f t="shared" si="266"/>
        <v>27.07</v>
      </c>
      <c r="Q3401" s="13" t="s">
        <v>8314</v>
      </c>
      <c r="R3401" t="s">
        <v>8315</v>
      </c>
      <c r="S3401" s="18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11" t="s">
        <v>3398</v>
      </c>
      <c r="C3402" s="3" t="s">
        <v>7509</v>
      </c>
      <c r="D3402" s="5">
        <v>10000</v>
      </c>
      <c r="E3402" s="7">
        <v>10041</v>
      </c>
      <c r="F3402" t="s">
        <v>8217</v>
      </c>
      <c r="G3402" t="s">
        <v>8222</v>
      </c>
      <c r="H3402" t="s">
        <v>8244</v>
      </c>
      <c r="I3402" s="9">
        <v>1409266414</v>
      </c>
      <c r="J3402" s="9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65"/>
        <v>100.41</v>
      </c>
      <c r="P3402" s="17">
        <f t="shared" si="266"/>
        <v>118.13</v>
      </c>
      <c r="Q3402" s="13" t="s">
        <v>8314</v>
      </c>
      <c r="R3402" t="s">
        <v>8315</v>
      </c>
      <c r="S3402" s="18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11" t="s">
        <v>3399</v>
      </c>
      <c r="C3403" s="3" t="s">
        <v>7510</v>
      </c>
      <c r="D3403" s="5">
        <v>2900</v>
      </c>
      <c r="E3403" s="7">
        <v>2954</v>
      </c>
      <c r="F3403" t="s">
        <v>8217</v>
      </c>
      <c r="G3403" t="s">
        <v>8223</v>
      </c>
      <c r="H3403" t="s">
        <v>8245</v>
      </c>
      <c r="I3403" s="9">
        <v>1438968146</v>
      </c>
      <c r="J3403" s="9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65"/>
        <v>101.86</v>
      </c>
      <c r="P3403" s="17">
        <f t="shared" si="266"/>
        <v>44.76</v>
      </c>
      <c r="Q3403" s="13" t="s">
        <v>8314</v>
      </c>
      <c r="R3403" t="s">
        <v>8315</v>
      </c>
      <c r="S3403" s="18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11" t="s">
        <v>3400</v>
      </c>
      <c r="C3404" s="3" t="s">
        <v>7511</v>
      </c>
      <c r="D3404" s="5">
        <v>15000</v>
      </c>
      <c r="E3404" s="7">
        <v>16465</v>
      </c>
      <c r="F3404" t="s">
        <v>8217</v>
      </c>
      <c r="G3404" t="s">
        <v>8222</v>
      </c>
      <c r="H3404" t="s">
        <v>8244</v>
      </c>
      <c r="I3404" s="9">
        <v>1447295460</v>
      </c>
      <c r="J3404" s="9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65"/>
        <v>109.77</v>
      </c>
      <c r="P3404" s="17">
        <f t="shared" si="266"/>
        <v>99.79</v>
      </c>
      <c r="Q3404" s="13" t="s">
        <v>8314</v>
      </c>
      <c r="R3404" t="s">
        <v>8315</v>
      </c>
      <c r="S3404" s="18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11" t="s">
        <v>3401</v>
      </c>
      <c r="C3405" s="3" t="s">
        <v>7512</v>
      </c>
      <c r="D3405" s="5">
        <v>2000</v>
      </c>
      <c r="E3405" s="7">
        <v>2000</v>
      </c>
      <c r="F3405" t="s">
        <v>8217</v>
      </c>
      <c r="G3405" t="s">
        <v>8223</v>
      </c>
      <c r="H3405" t="s">
        <v>8245</v>
      </c>
      <c r="I3405" s="9">
        <v>1435230324</v>
      </c>
      <c r="J3405" s="9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65"/>
        <v>100</v>
      </c>
      <c r="P3405" s="17">
        <f t="shared" si="266"/>
        <v>117.65</v>
      </c>
      <c r="Q3405" s="13" t="s">
        <v>8314</v>
      </c>
      <c r="R3405" t="s">
        <v>8315</v>
      </c>
      <c r="S3405" s="18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11" t="s">
        <v>3402</v>
      </c>
      <c r="C3406" s="3" t="s">
        <v>7513</v>
      </c>
      <c r="D3406" s="5">
        <v>500</v>
      </c>
      <c r="E3406" s="7">
        <v>610</v>
      </c>
      <c r="F3406" t="s">
        <v>8217</v>
      </c>
      <c r="G3406" t="s">
        <v>8222</v>
      </c>
      <c r="H3406" t="s">
        <v>8244</v>
      </c>
      <c r="I3406" s="9">
        <v>1434542702</v>
      </c>
      <c r="J3406" s="9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65"/>
        <v>122</v>
      </c>
      <c r="P3406" s="17">
        <f t="shared" si="266"/>
        <v>203.33</v>
      </c>
      <c r="Q3406" s="13" t="s">
        <v>8314</v>
      </c>
      <c r="R3406" t="s">
        <v>8315</v>
      </c>
      <c r="S3406" s="18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11" t="s">
        <v>3403</v>
      </c>
      <c r="C3407" s="3" t="s">
        <v>7514</v>
      </c>
      <c r="D3407" s="5">
        <v>350</v>
      </c>
      <c r="E3407" s="7">
        <v>481.5</v>
      </c>
      <c r="F3407" t="s">
        <v>8217</v>
      </c>
      <c r="G3407" t="s">
        <v>8223</v>
      </c>
      <c r="H3407" t="s">
        <v>8245</v>
      </c>
      <c r="I3407" s="9">
        <v>1456876740</v>
      </c>
      <c r="J3407" s="9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65"/>
        <v>137.57</v>
      </c>
      <c r="P3407" s="17">
        <f t="shared" si="266"/>
        <v>28.32</v>
      </c>
      <c r="Q3407" s="13" t="s">
        <v>8314</v>
      </c>
      <c r="R3407" t="s">
        <v>8315</v>
      </c>
      <c r="S3407" s="18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11" t="s">
        <v>3404</v>
      </c>
      <c r="C3408" s="3" t="s">
        <v>7515</v>
      </c>
      <c r="D3408" s="5">
        <v>10000</v>
      </c>
      <c r="E3408" s="7">
        <v>10031</v>
      </c>
      <c r="F3408" t="s">
        <v>8217</v>
      </c>
      <c r="G3408" t="s">
        <v>8222</v>
      </c>
      <c r="H3408" t="s">
        <v>8244</v>
      </c>
      <c r="I3408" s="9">
        <v>1405511376</v>
      </c>
      <c r="J3408" s="9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65"/>
        <v>100.31</v>
      </c>
      <c r="P3408" s="17">
        <f t="shared" si="266"/>
        <v>110.23</v>
      </c>
      <c r="Q3408" s="13" t="s">
        <v>8314</v>
      </c>
      <c r="R3408" t="s">
        <v>8315</v>
      </c>
      <c r="S3408" s="18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11" t="s">
        <v>3405</v>
      </c>
      <c r="C3409" s="3" t="s">
        <v>7516</v>
      </c>
      <c r="D3409" s="5">
        <v>2000</v>
      </c>
      <c r="E3409" s="7">
        <v>2142</v>
      </c>
      <c r="F3409" t="s">
        <v>8217</v>
      </c>
      <c r="G3409" t="s">
        <v>8223</v>
      </c>
      <c r="H3409" t="s">
        <v>8245</v>
      </c>
      <c r="I3409" s="9">
        <v>1404641289</v>
      </c>
      <c r="J3409" s="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65"/>
        <v>107.1</v>
      </c>
      <c r="P3409" s="17">
        <f t="shared" si="266"/>
        <v>31.97</v>
      </c>
      <c r="Q3409" s="13" t="s">
        <v>8314</v>
      </c>
      <c r="R3409" t="s">
        <v>8315</v>
      </c>
      <c r="S3409" s="18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11" t="s">
        <v>3406</v>
      </c>
      <c r="C3410" s="3" t="s">
        <v>7517</v>
      </c>
      <c r="D3410" s="5">
        <v>500</v>
      </c>
      <c r="E3410" s="7">
        <v>1055</v>
      </c>
      <c r="F3410" t="s">
        <v>8217</v>
      </c>
      <c r="G3410" t="s">
        <v>8222</v>
      </c>
      <c r="H3410" t="s">
        <v>8244</v>
      </c>
      <c r="I3410" s="9">
        <v>1405727304</v>
      </c>
      <c r="J3410" s="9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65"/>
        <v>211</v>
      </c>
      <c r="P3410" s="17">
        <f t="shared" si="266"/>
        <v>58.61</v>
      </c>
      <c r="Q3410" s="13" t="s">
        <v>8314</v>
      </c>
      <c r="R3410" t="s">
        <v>8315</v>
      </c>
      <c r="S3410" s="18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11" t="s">
        <v>3407</v>
      </c>
      <c r="C3411" s="3" t="s">
        <v>7518</v>
      </c>
      <c r="D3411" s="5">
        <v>500</v>
      </c>
      <c r="E3411" s="7">
        <v>618</v>
      </c>
      <c r="F3411" t="s">
        <v>8217</v>
      </c>
      <c r="G3411" t="s">
        <v>8223</v>
      </c>
      <c r="H3411" t="s">
        <v>8245</v>
      </c>
      <c r="I3411" s="9">
        <v>1469998680</v>
      </c>
      <c r="J3411" s="9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65"/>
        <v>123.6</v>
      </c>
      <c r="P3411" s="17">
        <f t="shared" si="266"/>
        <v>29.43</v>
      </c>
      <c r="Q3411" s="13" t="s">
        <v>8314</v>
      </c>
      <c r="R3411" t="s">
        <v>8315</v>
      </c>
      <c r="S3411" s="18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11" t="s">
        <v>3408</v>
      </c>
      <c r="C3412" s="3" t="s">
        <v>7519</v>
      </c>
      <c r="D3412" s="5">
        <v>3000</v>
      </c>
      <c r="E3412" s="7">
        <v>3255</v>
      </c>
      <c r="F3412" t="s">
        <v>8217</v>
      </c>
      <c r="G3412" t="s">
        <v>8222</v>
      </c>
      <c r="H3412" t="s">
        <v>8244</v>
      </c>
      <c r="I3412" s="9">
        <v>1465196400</v>
      </c>
      <c r="J3412" s="9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65"/>
        <v>108.5</v>
      </c>
      <c r="P3412" s="17">
        <f t="shared" si="266"/>
        <v>81.38</v>
      </c>
      <c r="Q3412" s="13" t="s">
        <v>8314</v>
      </c>
      <c r="R3412" t="s">
        <v>8315</v>
      </c>
      <c r="S3412" s="18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11" t="s">
        <v>3409</v>
      </c>
      <c r="C3413" s="3" t="s">
        <v>7520</v>
      </c>
      <c r="D3413" s="5">
        <v>15000</v>
      </c>
      <c r="E3413" s="7">
        <v>15535</v>
      </c>
      <c r="F3413" t="s">
        <v>8217</v>
      </c>
      <c r="G3413" t="s">
        <v>8222</v>
      </c>
      <c r="H3413" t="s">
        <v>8244</v>
      </c>
      <c r="I3413" s="9">
        <v>1444264372</v>
      </c>
      <c r="J3413" s="9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65"/>
        <v>103.57</v>
      </c>
      <c r="P3413" s="17">
        <f t="shared" si="266"/>
        <v>199.17</v>
      </c>
      <c r="Q3413" s="13" t="s">
        <v>8314</v>
      </c>
      <c r="R3413" t="s">
        <v>8315</v>
      </c>
      <c r="S3413" s="18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11" t="s">
        <v>3410</v>
      </c>
      <c r="C3414" s="3" t="s">
        <v>7521</v>
      </c>
      <c r="D3414" s="5">
        <v>3000</v>
      </c>
      <c r="E3414" s="7">
        <v>3000</v>
      </c>
      <c r="F3414" t="s">
        <v>8217</v>
      </c>
      <c r="G3414" t="s">
        <v>8223</v>
      </c>
      <c r="H3414" t="s">
        <v>8245</v>
      </c>
      <c r="I3414" s="9">
        <v>1411858862</v>
      </c>
      <c r="J3414" s="9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65"/>
        <v>100</v>
      </c>
      <c r="P3414" s="17">
        <f t="shared" si="266"/>
        <v>115.38</v>
      </c>
      <c r="Q3414" s="13" t="s">
        <v>8314</v>
      </c>
      <c r="R3414" t="s">
        <v>8315</v>
      </c>
      <c r="S3414" s="18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11" t="s">
        <v>3411</v>
      </c>
      <c r="C3415" s="3" t="s">
        <v>7522</v>
      </c>
      <c r="D3415" s="5">
        <v>500</v>
      </c>
      <c r="E3415" s="7">
        <v>650</v>
      </c>
      <c r="F3415" t="s">
        <v>8217</v>
      </c>
      <c r="G3415" t="s">
        <v>8222</v>
      </c>
      <c r="H3415" t="s">
        <v>8244</v>
      </c>
      <c r="I3415" s="9">
        <v>1425099540</v>
      </c>
      <c r="J3415" s="9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65"/>
        <v>130</v>
      </c>
      <c r="P3415" s="17">
        <f t="shared" si="266"/>
        <v>46.43</v>
      </c>
      <c r="Q3415" s="13" t="s">
        <v>8314</v>
      </c>
      <c r="R3415" t="s">
        <v>8315</v>
      </c>
      <c r="S3415" s="18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11" t="s">
        <v>3412</v>
      </c>
      <c r="C3416" s="3" t="s">
        <v>7523</v>
      </c>
      <c r="D3416" s="5">
        <v>3000</v>
      </c>
      <c r="E3416" s="7">
        <v>3105</v>
      </c>
      <c r="F3416" t="s">
        <v>8217</v>
      </c>
      <c r="G3416" t="s">
        <v>8222</v>
      </c>
      <c r="H3416" t="s">
        <v>8244</v>
      </c>
      <c r="I3416" s="9">
        <v>1480579140</v>
      </c>
      <c r="J3416" s="9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65"/>
        <v>103.5</v>
      </c>
      <c r="P3416" s="17">
        <f t="shared" si="266"/>
        <v>70.569999999999993</v>
      </c>
      <c r="Q3416" s="13" t="s">
        <v>8314</v>
      </c>
      <c r="R3416" t="s">
        <v>8315</v>
      </c>
      <c r="S3416" s="18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11" t="s">
        <v>3413</v>
      </c>
      <c r="C3417" s="3" t="s">
        <v>7524</v>
      </c>
      <c r="D3417" s="5">
        <v>200</v>
      </c>
      <c r="E3417" s="7">
        <v>200</v>
      </c>
      <c r="F3417" t="s">
        <v>8217</v>
      </c>
      <c r="G3417" t="s">
        <v>8222</v>
      </c>
      <c r="H3417" t="s">
        <v>8244</v>
      </c>
      <c r="I3417" s="9">
        <v>1460935800</v>
      </c>
      <c r="J3417" s="9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65"/>
        <v>100</v>
      </c>
      <c r="P3417" s="17">
        <f t="shared" si="266"/>
        <v>22.22</v>
      </c>
      <c r="Q3417" s="13" t="s">
        <v>8314</v>
      </c>
      <c r="R3417" t="s">
        <v>8315</v>
      </c>
      <c r="S3417" s="18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11" t="s">
        <v>3414</v>
      </c>
      <c r="C3418" s="3" t="s">
        <v>7525</v>
      </c>
      <c r="D3418" s="5">
        <v>4000</v>
      </c>
      <c r="E3418" s="7">
        <v>4784</v>
      </c>
      <c r="F3418" t="s">
        <v>8217</v>
      </c>
      <c r="G3418" t="s">
        <v>8223</v>
      </c>
      <c r="H3418" t="s">
        <v>8245</v>
      </c>
      <c r="I3418" s="9">
        <v>1429813800</v>
      </c>
      <c r="J3418" s="9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65"/>
        <v>119.6</v>
      </c>
      <c r="P3418" s="17">
        <f t="shared" si="266"/>
        <v>159.47</v>
      </c>
      <c r="Q3418" s="13" t="s">
        <v>8314</v>
      </c>
      <c r="R3418" t="s">
        <v>8315</v>
      </c>
      <c r="S3418" s="18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11" t="s">
        <v>3415</v>
      </c>
      <c r="C3419" s="3" t="s">
        <v>7526</v>
      </c>
      <c r="D3419" s="5">
        <v>1700</v>
      </c>
      <c r="E3419" s="7">
        <v>1700.01</v>
      </c>
      <c r="F3419" t="s">
        <v>8217</v>
      </c>
      <c r="G3419" t="s">
        <v>8222</v>
      </c>
      <c r="H3419" t="s">
        <v>8244</v>
      </c>
      <c r="I3419" s="9">
        <v>1414284180</v>
      </c>
      <c r="J3419" s="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65"/>
        <v>100</v>
      </c>
      <c r="P3419" s="17">
        <f t="shared" si="266"/>
        <v>37.78</v>
      </c>
      <c r="Q3419" s="13" t="s">
        <v>8314</v>
      </c>
      <c r="R3419" t="s">
        <v>8315</v>
      </c>
      <c r="S3419" s="18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11" t="s">
        <v>3416</v>
      </c>
      <c r="C3420" s="3" t="s">
        <v>7527</v>
      </c>
      <c r="D3420" s="5">
        <v>4000</v>
      </c>
      <c r="E3420" s="7">
        <v>4035</v>
      </c>
      <c r="F3420" t="s">
        <v>8217</v>
      </c>
      <c r="G3420" t="s">
        <v>8222</v>
      </c>
      <c r="H3420" t="s">
        <v>8244</v>
      </c>
      <c r="I3420" s="9">
        <v>1400875307</v>
      </c>
      <c r="J3420" s="9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65"/>
        <v>100.88</v>
      </c>
      <c r="P3420" s="17">
        <f t="shared" si="266"/>
        <v>72.05</v>
      </c>
      <c r="Q3420" s="13" t="s">
        <v>8314</v>
      </c>
      <c r="R3420" t="s">
        <v>8315</v>
      </c>
      <c r="S3420" s="18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11" t="s">
        <v>3417</v>
      </c>
      <c r="C3421" s="3" t="s">
        <v>7528</v>
      </c>
      <c r="D3421" s="5">
        <v>2750</v>
      </c>
      <c r="E3421" s="7">
        <v>2930</v>
      </c>
      <c r="F3421" t="s">
        <v>8217</v>
      </c>
      <c r="G3421" t="s">
        <v>8239</v>
      </c>
      <c r="H3421" t="s">
        <v>8247</v>
      </c>
      <c r="I3421" s="9">
        <v>1459978200</v>
      </c>
      <c r="J3421" s="9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65"/>
        <v>106.55</v>
      </c>
      <c r="P3421" s="17">
        <f t="shared" si="266"/>
        <v>63.7</v>
      </c>
      <c r="Q3421" s="13" t="s">
        <v>8314</v>
      </c>
      <c r="R3421" t="s">
        <v>8315</v>
      </c>
      <c r="S3421" s="18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11" t="s">
        <v>3418</v>
      </c>
      <c r="C3422" s="3" t="s">
        <v>7529</v>
      </c>
      <c r="D3422" s="5">
        <v>700</v>
      </c>
      <c r="E3422" s="7">
        <v>966</v>
      </c>
      <c r="F3422" t="s">
        <v>8217</v>
      </c>
      <c r="G3422" t="s">
        <v>8223</v>
      </c>
      <c r="H3422" t="s">
        <v>8245</v>
      </c>
      <c r="I3422" s="9">
        <v>1455408000</v>
      </c>
      <c r="J3422" s="9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65"/>
        <v>138</v>
      </c>
      <c r="P3422" s="17">
        <f t="shared" si="266"/>
        <v>28.41</v>
      </c>
      <c r="Q3422" s="13" t="s">
        <v>8314</v>
      </c>
      <c r="R3422" t="s">
        <v>8315</v>
      </c>
      <c r="S3422" s="18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11" t="s">
        <v>3419</v>
      </c>
      <c r="C3423" s="3" t="s">
        <v>7530</v>
      </c>
      <c r="D3423" s="5">
        <v>10000</v>
      </c>
      <c r="E3423" s="7">
        <v>10115</v>
      </c>
      <c r="F3423" t="s">
        <v>8217</v>
      </c>
      <c r="G3423" t="s">
        <v>8222</v>
      </c>
      <c r="H3423" t="s">
        <v>8244</v>
      </c>
      <c r="I3423" s="9">
        <v>1425495563</v>
      </c>
      <c r="J3423" s="9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65"/>
        <v>101.15</v>
      </c>
      <c r="P3423" s="17">
        <f t="shared" si="266"/>
        <v>103.21</v>
      </c>
      <c r="Q3423" s="13" t="s">
        <v>8314</v>
      </c>
      <c r="R3423" t="s">
        <v>8315</v>
      </c>
      <c r="S3423" s="18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11" t="s">
        <v>3420</v>
      </c>
      <c r="C3424" s="3" t="s">
        <v>7531</v>
      </c>
      <c r="D3424" s="5">
        <v>3000</v>
      </c>
      <c r="E3424" s="7">
        <v>3273</v>
      </c>
      <c r="F3424" t="s">
        <v>8217</v>
      </c>
      <c r="G3424" t="s">
        <v>8223</v>
      </c>
      <c r="H3424" t="s">
        <v>8245</v>
      </c>
      <c r="I3424" s="9">
        <v>1450051200</v>
      </c>
      <c r="J3424" s="9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65"/>
        <v>109.1</v>
      </c>
      <c r="P3424" s="17">
        <f t="shared" si="266"/>
        <v>71.150000000000006</v>
      </c>
      <c r="Q3424" s="13" t="s">
        <v>8314</v>
      </c>
      <c r="R3424" t="s">
        <v>8315</v>
      </c>
      <c r="S3424" s="18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11" t="s">
        <v>3421</v>
      </c>
      <c r="C3425" s="3" t="s">
        <v>7532</v>
      </c>
      <c r="D3425" s="5">
        <v>250</v>
      </c>
      <c r="E3425" s="7">
        <v>350</v>
      </c>
      <c r="F3425" t="s">
        <v>8217</v>
      </c>
      <c r="G3425" t="s">
        <v>8222</v>
      </c>
      <c r="H3425" t="s">
        <v>8244</v>
      </c>
      <c r="I3425" s="9">
        <v>1429912341</v>
      </c>
      <c r="J3425" s="9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65"/>
        <v>140</v>
      </c>
      <c r="P3425" s="17">
        <f t="shared" si="266"/>
        <v>35</v>
      </c>
      <c r="Q3425" s="13" t="s">
        <v>8314</v>
      </c>
      <c r="R3425" t="s">
        <v>8315</v>
      </c>
      <c r="S3425" s="18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11" t="s">
        <v>3422</v>
      </c>
      <c r="C3426" s="3" t="s">
        <v>7533</v>
      </c>
      <c r="D3426" s="5">
        <v>6000</v>
      </c>
      <c r="E3426" s="7">
        <v>6215</v>
      </c>
      <c r="F3426" t="s">
        <v>8217</v>
      </c>
      <c r="G3426" t="s">
        <v>8222</v>
      </c>
      <c r="H3426" t="s">
        <v>8244</v>
      </c>
      <c r="I3426" s="9">
        <v>1423119540</v>
      </c>
      <c r="J3426" s="9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65"/>
        <v>103.58</v>
      </c>
      <c r="P3426" s="17">
        <f t="shared" si="266"/>
        <v>81.78</v>
      </c>
      <c r="Q3426" s="13" t="s">
        <v>8314</v>
      </c>
      <c r="R3426" t="s">
        <v>8315</v>
      </c>
      <c r="S3426" s="18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11" t="s">
        <v>3423</v>
      </c>
      <c r="C3427" s="3" t="s">
        <v>7534</v>
      </c>
      <c r="D3427" s="5">
        <v>30000</v>
      </c>
      <c r="E3427" s="7">
        <v>30891.1</v>
      </c>
      <c r="F3427" t="s">
        <v>8217</v>
      </c>
      <c r="G3427" t="s">
        <v>8222</v>
      </c>
      <c r="H3427" t="s">
        <v>8244</v>
      </c>
      <c r="I3427" s="9">
        <v>1412434136</v>
      </c>
      <c r="J3427" s="9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65"/>
        <v>102.97</v>
      </c>
      <c r="P3427" s="17">
        <f t="shared" si="266"/>
        <v>297.02999999999997</v>
      </c>
      <c r="Q3427" s="13" t="s">
        <v>8314</v>
      </c>
      <c r="R3427" t="s">
        <v>8315</v>
      </c>
      <c r="S3427" s="18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11" t="s">
        <v>3424</v>
      </c>
      <c r="C3428" s="3" t="s">
        <v>7535</v>
      </c>
      <c r="D3428" s="5">
        <v>3750</v>
      </c>
      <c r="E3428" s="7">
        <v>4055</v>
      </c>
      <c r="F3428" t="s">
        <v>8217</v>
      </c>
      <c r="G3428" t="s">
        <v>8222</v>
      </c>
      <c r="H3428" t="s">
        <v>8244</v>
      </c>
      <c r="I3428" s="9">
        <v>1411264800</v>
      </c>
      <c r="J3428" s="9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65"/>
        <v>108.13</v>
      </c>
      <c r="P3428" s="17">
        <f t="shared" si="266"/>
        <v>46.61</v>
      </c>
      <c r="Q3428" s="13" t="s">
        <v>8314</v>
      </c>
      <c r="R3428" t="s">
        <v>8315</v>
      </c>
      <c r="S3428" s="18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11" t="s">
        <v>3425</v>
      </c>
      <c r="C3429" s="3" t="s">
        <v>7536</v>
      </c>
      <c r="D3429" s="5">
        <v>1500</v>
      </c>
      <c r="E3429" s="7">
        <v>1500</v>
      </c>
      <c r="F3429" t="s">
        <v>8217</v>
      </c>
      <c r="G3429" t="s">
        <v>8223</v>
      </c>
      <c r="H3429" t="s">
        <v>8245</v>
      </c>
      <c r="I3429" s="9">
        <v>1404314952</v>
      </c>
      <c r="J3429" s="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65"/>
        <v>100</v>
      </c>
      <c r="P3429" s="17">
        <f t="shared" si="266"/>
        <v>51.72</v>
      </c>
      <c r="Q3429" s="13" t="s">
        <v>8314</v>
      </c>
      <c r="R3429" t="s">
        <v>8315</v>
      </c>
      <c r="S3429" s="18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11" t="s">
        <v>3426</v>
      </c>
      <c r="C3430" s="3" t="s">
        <v>7537</v>
      </c>
      <c r="D3430" s="5">
        <v>2000</v>
      </c>
      <c r="E3430" s="7">
        <v>2055</v>
      </c>
      <c r="F3430" t="s">
        <v>8217</v>
      </c>
      <c r="G3430" t="s">
        <v>8223</v>
      </c>
      <c r="H3430" t="s">
        <v>8245</v>
      </c>
      <c r="I3430" s="9">
        <v>1425142800</v>
      </c>
      <c r="J3430" s="9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65"/>
        <v>102.75</v>
      </c>
      <c r="P3430" s="17">
        <f t="shared" si="266"/>
        <v>40.29</v>
      </c>
      <c r="Q3430" s="13" t="s">
        <v>8314</v>
      </c>
      <c r="R3430" t="s">
        <v>8315</v>
      </c>
      <c r="S3430" s="18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11" t="s">
        <v>3427</v>
      </c>
      <c r="C3431" s="3" t="s">
        <v>7538</v>
      </c>
      <c r="D3431" s="5">
        <v>150</v>
      </c>
      <c r="E3431" s="7">
        <v>195</v>
      </c>
      <c r="F3431" t="s">
        <v>8217</v>
      </c>
      <c r="G3431" t="s">
        <v>8223</v>
      </c>
      <c r="H3431" t="s">
        <v>8245</v>
      </c>
      <c r="I3431" s="9">
        <v>1478046661</v>
      </c>
      <c r="J3431" s="9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65"/>
        <v>130</v>
      </c>
      <c r="P3431" s="17">
        <f t="shared" si="266"/>
        <v>16.25</v>
      </c>
      <c r="Q3431" s="13" t="s">
        <v>8314</v>
      </c>
      <c r="R3431" t="s">
        <v>8315</v>
      </c>
      <c r="S3431" s="18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11" t="s">
        <v>3428</v>
      </c>
      <c r="C3432" s="3" t="s">
        <v>7539</v>
      </c>
      <c r="D3432" s="5">
        <v>2000</v>
      </c>
      <c r="E3432" s="7">
        <v>2170.9899999999998</v>
      </c>
      <c r="F3432" t="s">
        <v>8217</v>
      </c>
      <c r="G3432" t="s">
        <v>8223</v>
      </c>
      <c r="H3432" t="s">
        <v>8245</v>
      </c>
      <c r="I3432" s="9">
        <v>1406760101</v>
      </c>
      <c r="J3432" s="9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65"/>
        <v>108.55</v>
      </c>
      <c r="P3432" s="17">
        <f t="shared" si="266"/>
        <v>30.15</v>
      </c>
      <c r="Q3432" s="13" t="s">
        <v>8314</v>
      </c>
      <c r="R3432" t="s">
        <v>8315</v>
      </c>
      <c r="S3432" s="18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11" t="s">
        <v>3429</v>
      </c>
      <c r="C3433" s="3" t="s">
        <v>7540</v>
      </c>
      <c r="D3433" s="5">
        <v>2000</v>
      </c>
      <c r="E3433" s="7">
        <v>2000</v>
      </c>
      <c r="F3433" t="s">
        <v>8217</v>
      </c>
      <c r="G3433" t="s">
        <v>8222</v>
      </c>
      <c r="H3433" t="s">
        <v>8244</v>
      </c>
      <c r="I3433" s="9">
        <v>1408383153</v>
      </c>
      <c r="J3433" s="9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65"/>
        <v>100</v>
      </c>
      <c r="P3433" s="17">
        <f t="shared" si="266"/>
        <v>95.24</v>
      </c>
      <c r="Q3433" s="13" t="s">
        <v>8314</v>
      </c>
      <c r="R3433" t="s">
        <v>8315</v>
      </c>
      <c r="S3433" s="18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11" t="s">
        <v>3430</v>
      </c>
      <c r="C3434" s="3" t="s">
        <v>7541</v>
      </c>
      <c r="D3434" s="5">
        <v>2000</v>
      </c>
      <c r="E3434" s="7">
        <v>2193</v>
      </c>
      <c r="F3434" t="s">
        <v>8217</v>
      </c>
      <c r="G3434" t="s">
        <v>8222</v>
      </c>
      <c r="H3434" t="s">
        <v>8244</v>
      </c>
      <c r="I3434" s="9">
        <v>1454709600</v>
      </c>
      <c r="J3434" s="9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65"/>
        <v>109.65</v>
      </c>
      <c r="P3434" s="17">
        <f t="shared" si="266"/>
        <v>52.21</v>
      </c>
      <c r="Q3434" s="13" t="s">
        <v>8314</v>
      </c>
      <c r="R3434" t="s">
        <v>8315</v>
      </c>
      <c r="S3434" s="18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11" t="s">
        <v>3431</v>
      </c>
      <c r="C3435" s="3" t="s">
        <v>7542</v>
      </c>
      <c r="D3435" s="5">
        <v>9500</v>
      </c>
      <c r="E3435" s="7">
        <v>9525</v>
      </c>
      <c r="F3435" t="s">
        <v>8217</v>
      </c>
      <c r="G3435" t="s">
        <v>8222</v>
      </c>
      <c r="H3435" t="s">
        <v>8244</v>
      </c>
      <c r="I3435" s="9">
        <v>1402974000</v>
      </c>
      <c r="J3435" s="9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65"/>
        <v>100.26</v>
      </c>
      <c r="P3435" s="17">
        <f t="shared" si="266"/>
        <v>134.15</v>
      </c>
      <c r="Q3435" s="13" t="s">
        <v>8314</v>
      </c>
      <c r="R3435" t="s">
        <v>8315</v>
      </c>
      <c r="S3435" s="18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11" t="s">
        <v>3432</v>
      </c>
      <c r="C3436" s="3" t="s">
        <v>7543</v>
      </c>
      <c r="D3436" s="5">
        <v>10000</v>
      </c>
      <c r="E3436" s="7">
        <v>10555</v>
      </c>
      <c r="F3436" t="s">
        <v>8217</v>
      </c>
      <c r="G3436" t="s">
        <v>8222</v>
      </c>
      <c r="H3436" t="s">
        <v>8244</v>
      </c>
      <c r="I3436" s="9">
        <v>1404983269</v>
      </c>
      <c r="J3436" s="9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65"/>
        <v>105.55</v>
      </c>
      <c r="P3436" s="17">
        <f t="shared" si="266"/>
        <v>62.83</v>
      </c>
      <c r="Q3436" s="13" t="s">
        <v>8314</v>
      </c>
      <c r="R3436" t="s">
        <v>8315</v>
      </c>
      <c r="S3436" s="18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11" t="s">
        <v>3433</v>
      </c>
      <c r="C3437" s="3" t="s">
        <v>7544</v>
      </c>
      <c r="D3437" s="5">
        <v>1000</v>
      </c>
      <c r="E3437" s="7">
        <v>1120</v>
      </c>
      <c r="F3437" t="s">
        <v>8217</v>
      </c>
      <c r="G3437" t="s">
        <v>8222</v>
      </c>
      <c r="H3437" t="s">
        <v>8244</v>
      </c>
      <c r="I3437" s="9">
        <v>1470538800</v>
      </c>
      <c r="J3437" s="9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65"/>
        <v>112</v>
      </c>
      <c r="P3437" s="17">
        <f t="shared" si="266"/>
        <v>58.95</v>
      </c>
      <c r="Q3437" s="13" t="s">
        <v>8314</v>
      </c>
      <c r="R3437" t="s">
        <v>8315</v>
      </c>
      <c r="S3437" s="18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11" t="s">
        <v>3434</v>
      </c>
      <c r="C3438" s="3" t="s">
        <v>7545</v>
      </c>
      <c r="D3438" s="5">
        <v>5000</v>
      </c>
      <c r="E3438" s="7">
        <v>5295</v>
      </c>
      <c r="F3438" t="s">
        <v>8217</v>
      </c>
      <c r="G3438" t="s">
        <v>8222</v>
      </c>
      <c r="H3438" t="s">
        <v>8244</v>
      </c>
      <c r="I3438" s="9">
        <v>1408638480</v>
      </c>
      <c r="J3438" s="9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65"/>
        <v>105.9</v>
      </c>
      <c r="P3438" s="17">
        <f t="shared" si="266"/>
        <v>143.11000000000001</v>
      </c>
      <c r="Q3438" s="13" t="s">
        <v>8314</v>
      </c>
      <c r="R3438" t="s">
        <v>8315</v>
      </c>
      <c r="S3438" s="18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11" t="s">
        <v>3435</v>
      </c>
      <c r="C3439" s="3" t="s">
        <v>7546</v>
      </c>
      <c r="D3439" s="5">
        <v>3000</v>
      </c>
      <c r="E3439" s="7">
        <v>3030</v>
      </c>
      <c r="F3439" t="s">
        <v>8217</v>
      </c>
      <c r="G3439" t="s">
        <v>8222</v>
      </c>
      <c r="H3439" t="s">
        <v>8244</v>
      </c>
      <c r="I3439" s="9">
        <v>1440003820</v>
      </c>
      <c r="J3439" s="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65"/>
        <v>101</v>
      </c>
      <c r="P3439" s="17">
        <f t="shared" si="266"/>
        <v>84.17</v>
      </c>
      <c r="Q3439" s="13" t="s">
        <v>8314</v>
      </c>
      <c r="R3439" t="s">
        <v>8315</v>
      </c>
      <c r="S3439" s="18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11" t="s">
        <v>3436</v>
      </c>
      <c r="C3440" s="3" t="s">
        <v>7547</v>
      </c>
      <c r="D3440" s="5">
        <v>2500</v>
      </c>
      <c r="E3440" s="7">
        <v>2605</v>
      </c>
      <c r="F3440" t="s">
        <v>8217</v>
      </c>
      <c r="G3440" t="s">
        <v>8223</v>
      </c>
      <c r="H3440" t="s">
        <v>8245</v>
      </c>
      <c r="I3440" s="9">
        <v>1430600400</v>
      </c>
      <c r="J3440" s="9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65"/>
        <v>104.2</v>
      </c>
      <c r="P3440" s="17">
        <f t="shared" si="266"/>
        <v>186.07</v>
      </c>
      <c r="Q3440" s="13" t="s">
        <v>8314</v>
      </c>
      <c r="R3440" t="s">
        <v>8315</v>
      </c>
      <c r="S3440" s="18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11" t="s">
        <v>3437</v>
      </c>
      <c r="C3441" s="3" t="s">
        <v>7548</v>
      </c>
      <c r="D3441" s="5">
        <v>1200</v>
      </c>
      <c r="E3441" s="7">
        <v>1616.14</v>
      </c>
      <c r="F3441" t="s">
        <v>8217</v>
      </c>
      <c r="G3441" t="s">
        <v>8222</v>
      </c>
      <c r="H3441" t="s">
        <v>8244</v>
      </c>
      <c r="I3441" s="9">
        <v>1453179540</v>
      </c>
      <c r="J3441" s="9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65"/>
        <v>134.68</v>
      </c>
      <c r="P3441" s="17">
        <f t="shared" si="266"/>
        <v>89.79</v>
      </c>
      <c r="Q3441" s="13" t="s">
        <v>8314</v>
      </c>
      <c r="R3441" t="s">
        <v>8315</v>
      </c>
      <c r="S3441" s="18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11" t="s">
        <v>3438</v>
      </c>
      <c r="C3442" s="3" t="s">
        <v>7549</v>
      </c>
      <c r="D3442" s="5">
        <v>5000</v>
      </c>
      <c r="E3442" s="7">
        <v>5260.92</v>
      </c>
      <c r="F3442" t="s">
        <v>8217</v>
      </c>
      <c r="G3442" t="s">
        <v>8222</v>
      </c>
      <c r="H3442" t="s">
        <v>8244</v>
      </c>
      <c r="I3442" s="9">
        <v>1405095300</v>
      </c>
      <c r="J3442" s="9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65"/>
        <v>105.22</v>
      </c>
      <c r="P3442" s="17">
        <f t="shared" si="266"/>
        <v>64.16</v>
      </c>
      <c r="Q3442" s="13" t="s">
        <v>8314</v>
      </c>
      <c r="R3442" t="s">
        <v>8315</v>
      </c>
      <c r="S3442" s="18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11" t="s">
        <v>3439</v>
      </c>
      <c r="C3443" s="3" t="s">
        <v>7550</v>
      </c>
      <c r="D3443" s="5">
        <v>2500</v>
      </c>
      <c r="E3443" s="7">
        <v>2565</v>
      </c>
      <c r="F3443" t="s">
        <v>8217</v>
      </c>
      <c r="G3443" t="s">
        <v>8222</v>
      </c>
      <c r="H3443" t="s">
        <v>8244</v>
      </c>
      <c r="I3443" s="9">
        <v>1447445820</v>
      </c>
      <c r="J3443" s="9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65"/>
        <v>102.6</v>
      </c>
      <c r="P3443" s="17">
        <f t="shared" si="266"/>
        <v>59.65</v>
      </c>
      <c r="Q3443" s="13" t="s">
        <v>8314</v>
      </c>
      <c r="R3443" t="s">
        <v>8315</v>
      </c>
      <c r="S3443" s="18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11" t="s">
        <v>3440</v>
      </c>
      <c r="C3444" s="3" t="s">
        <v>7551</v>
      </c>
      <c r="D3444" s="5">
        <v>250</v>
      </c>
      <c r="E3444" s="7">
        <v>250</v>
      </c>
      <c r="F3444" t="s">
        <v>8217</v>
      </c>
      <c r="G3444" t="s">
        <v>8222</v>
      </c>
      <c r="H3444" t="s">
        <v>8244</v>
      </c>
      <c r="I3444" s="9">
        <v>1433016672</v>
      </c>
      <c r="J3444" s="9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65"/>
        <v>100</v>
      </c>
      <c r="P3444" s="17">
        <f t="shared" si="266"/>
        <v>31.25</v>
      </c>
      <c r="Q3444" s="13" t="s">
        <v>8314</v>
      </c>
      <c r="R3444" t="s">
        <v>8315</v>
      </c>
      <c r="S3444" s="18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11" t="s">
        <v>3441</v>
      </c>
      <c r="C3445" s="3" t="s">
        <v>7552</v>
      </c>
      <c r="D3445" s="5">
        <v>1000</v>
      </c>
      <c r="E3445" s="7">
        <v>1855</v>
      </c>
      <c r="F3445" t="s">
        <v>8217</v>
      </c>
      <c r="G3445" t="s">
        <v>8222</v>
      </c>
      <c r="H3445" t="s">
        <v>8244</v>
      </c>
      <c r="I3445" s="9">
        <v>1410266146</v>
      </c>
      <c r="J3445" s="9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65"/>
        <v>185.5</v>
      </c>
      <c r="P3445" s="17">
        <f t="shared" si="266"/>
        <v>41.22</v>
      </c>
      <c r="Q3445" s="13" t="s">
        <v>8314</v>
      </c>
      <c r="R3445" t="s">
        <v>8315</v>
      </c>
      <c r="S3445" s="18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11" t="s">
        <v>3442</v>
      </c>
      <c r="C3446" s="3" t="s">
        <v>7553</v>
      </c>
      <c r="D3446" s="5">
        <v>300</v>
      </c>
      <c r="E3446" s="7">
        <v>867</v>
      </c>
      <c r="F3446" t="s">
        <v>8217</v>
      </c>
      <c r="G3446" t="s">
        <v>8224</v>
      </c>
      <c r="H3446" t="s">
        <v>8246</v>
      </c>
      <c r="I3446" s="9">
        <v>1465394340</v>
      </c>
      <c r="J3446" s="9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65"/>
        <v>289</v>
      </c>
      <c r="P3446" s="17">
        <f t="shared" si="266"/>
        <v>43.35</v>
      </c>
      <c r="Q3446" s="13" t="s">
        <v>8314</v>
      </c>
      <c r="R3446" t="s">
        <v>8315</v>
      </c>
      <c r="S3446" s="18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11" t="s">
        <v>3443</v>
      </c>
      <c r="C3447" s="3" t="s">
        <v>7554</v>
      </c>
      <c r="D3447" s="5">
        <v>2000</v>
      </c>
      <c r="E3447" s="7">
        <v>2000</v>
      </c>
      <c r="F3447" t="s">
        <v>8217</v>
      </c>
      <c r="G3447" t="s">
        <v>8223</v>
      </c>
      <c r="H3447" t="s">
        <v>8245</v>
      </c>
      <c r="I3447" s="9">
        <v>1445604236</v>
      </c>
      <c r="J3447" s="9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65"/>
        <v>100</v>
      </c>
      <c r="P3447" s="17">
        <f t="shared" si="266"/>
        <v>64.52</v>
      </c>
      <c r="Q3447" s="13" t="s">
        <v>8314</v>
      </c>
      <c r="R3447" t="s">
        <v>8315</v>
      </c>
      <c r="S3447" s="18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11" t="s">
        <v>3444</v>
      </c>
      <c r="C3448" s="3" t="s">
        <v>7555</v>
      </c>
      <c r="D3448" s="5">
        <v>1000</v>
      </c>
      <c r="E3448" s="7">
        <v>1082</v>
      </c>
      <c r="F3448" t="s">
        <v>8217</v>
      </c>
      <c r="G3448" t="s">
        <v>8223</v>
      </c>
      <c r="H3448" t="s">
        <v>8245</v>
      </c>
      <c r="I3448" s="9">
        <v>1423138800</v>
      </c>
      <c r="J3448" s="9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65"/>
        <v>108.2</v>
      </c>
      <c r="P3448" s="17">
        <f t="shared" si="266"/>
        <v>43.28</v>
      </c>
      <c r="Q3448" s="13" t="s">
        <v>8314</v>
      </c>
      <c r="R3448" t="s">
        <v>8315</v>
      </c>
      <c r="S3448" s="18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11" t="s">
        <v>3445</v>
      </c>
      <c r="C3449" s="3" t="s">
        <v>7556</v>
      </c>
      <c r="D3449" s="5">
        <v>1000</v>
      </c>
      <c r="E3449" s="7">
        <v>1078</v>
      </c>
      <c r="F3449" t="s">
        <v>8217</v>
      </c>
      <c r="G3449" t="s">
        <v>8222</v>
      </c>
      <c r="H3449" t="s">
        <v>8244</v>
      </c>
      <c r="I3449" s="9">
        <v>1458332412</v>
      </c>
      <c r="J3449" s="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65"/>
        <v>107.8</v>
      </c>
      <c r="P3449" s="17">
        <f t="shared" si="266"/>
        <v>77</v>
      </c>
      <c r="Q3449" s="13" t="s">
        <v>8314</v>
      </c>
      <c r="R3449" t="s">
        <v>8315</v>
      </c>
      <c r="S3449" s="18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11" t="s">
        <v>3446</v>
      </c>
      <c r="C3450" s="3" t="s">
        <v>7557</v>
      </c>
      <c r="D3450" s="5">
        <v>2100</v>
      </c>
      <c r="E3450" s="7">
        <v>2305</v>
      </c>
      <c r="F3450" t="s">
        <v>8217</v>
      </c>
      <c r="G3450" t="s">
        <v>8222</v>
      </c>
      <c r="H3450" t="s">
        <v>8244</v>
      </c>
      <c r="I3450" s="9">
        <v>1418784689</v>
      </c>
      <c r="J3450" s="9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65"/>
        <v>109.76</v>
      </c>
      <c r="P3450" s="17">
        <f t="shared" si="266"/>
        <v>51.22</v>
      </c>
      <c r="Q3450" s="13" t="s">
        <v>8314</v>
      </c>
      <c r="R3450" t="s">
        <v>8315</v>
      </c>
      <c r="S3450" s="18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11" t="s">
        <v>3447</v>
      </c>
      <c r="C3451" s="3" t="s">
        <v>7558</v>
      </c>
      <c r="D3451" s="5">
        <v>800</v>
      </c>
      <c r="E3451" s="7">
        <v>1365</v>
      </c>
      <c r="F3451" t="s">
        <v>8217</v>
      </c>
      <c r="G3451" t="s">
        <v>8222</v>
      </c>
      <c r="H3451" t="s">
        <v>8244</v>
      </c>
      <c r="I3451" s="9">
        <v>1468036800</v>
      </c>
      <c r="J3451" s="9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65"/>
        <v>170.63</v>
      </c>
      <c r="P3451" s="17">
        <f t="shared" si="266"/>
        <v>68.25</v>
      </c>
      <c r="Q3451" s="13" t="s">
        <v>8314</v>
      </c>
      <c r="R3451" t="s">
        <v>8315</v>
      </c>
      <c r="S3451" s="18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11" t="s">
        <v>3448</v>
      </c>
      <c r="C3452" s="3" t="s">
        <v>7559</v>
      </c>
      <c r="D3452" s="5">
        <v>500</v>
      </c>
      <c r="E3452" s="7">
        <v>760</v>
      </c>
      <c r="F3452" t="s">
        <v>8217</v>
      </c>
      <c r="G3452" t="s">
        <v>8223</v>
      </c>
      <c r="H3452" t="s">
        <v>8245</v>
      </c>
      <c r="I3452" s="9">
        <v>1427990071</v>
      </c>
      <c r="J3452" s="9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65"/>
        <v>152</v>
      </c>
      <c r="P3452" s="17">
        <f t="shared" si="266"/>
        <v>19.489999999999998</v>
      </c>
      <c r="Q3452" s="13" t="s">
        <v>8314</v>
      </c>
      <c r="R3452" t="s">
        <v>8315</v>
      </c>
      <c r="S3452" s="18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11" t="s">
        <v>3449</v>
      </c>
      <c r="C3453" s="3" t="s">
        <v>7560</v>
      </c>
      <c r="D3453" s="5">
        <v>650</v>
      </c>
      <c r="E3453" s="7">
        <v>658</v>
      </c>
      <c r="F3453" t="s">
        <v>8217</v>
      </c>
      <c r="G3453" t="s">
        <v>8222</v>
      </c>
      <c r="H3453" t="s">
        <v>8244</v>
      </c>
      <c r="I3453" s="9">
        <v>1429636927</v>
      </c>
      <c r="J3453" s="9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65"/>
        <v>101.23</v>
      </c>
      <c r="P3453" s="17">
        <f t="shared" si="266"/>
        <v>41.13</v>
      </c>
      <c r="Q3453" s="13" t="s">
        <v>8314</v>
      </c>
      <c r="R3453" t="s">
        <v>8315</v>
      </c>
      <c r="S3453" s="18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11" t="s">
        <v>3450</v>
      </c>
      <c r="C3454" s="3" t="s">
        <v>7561</v>
      </c>
      <c r="D3454" s="5">
        <v>1000</v>
      </c>
      <c r="E3454" s="7">
        <v>1532</v>
      </c>
      <c r="F3454" t="s">
        <v>8217</v>
      </c>
      <c r="G3454" t="s">
        <v>8222</v>
      </c>
      <c r="H3454" t="s">
        <v>8244</v>
      </c>
      <c r="I3454" s="9">
        <v>1406087940</v>
      </c>
      <c r="J3454" s="9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65"/>
        <v>153.19999999999999</v>
      </c>
      <c r="P3454" s="17">
        <f t="shared" si="266"/>
        <v>41.41</v>
      </c>
      <c r="Q3454" s="13" t="s">
        <v>8314</v>
      </c>
      <c r="R3454" t="s">
        <v>8315</v>
      </c>
      <c r="S3454" s="18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11" t="s">
        <v>3451</v>
      </c>
      <c r="C3455" s="3" t="s">
        <v>7562</v>
      </c>
      <c r="D3455" s="5">
        <v>300</v>
      </c>
      <c r="E3455" s="7">
        <v>385</v>
      </c>
      <c r="F3455" t="s">
        <v>8217</v>
      </c>
      <c r="G3455" t="s">
        <v>8223</v>
      </c>
      <c r="H3455" t="s">
        <v>8245</v>
      </c>
      <c r="I3455" s="9">
        <v>1471130956</v>
      </c>
      <c r="J3455" s="9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65"/>
        <v>128.33000000000001</v>
      </c>
      <c r="P3455" s="17">
        <f t="shared" si="266"/>
        <v>27.5</v>
      </c>
      <c r="Q3455" s="13" t="s">
        <v>8314</v>
      </c>
      <c r="R3455" t="s">
        <v>8315</v>
      </c>
      <c r="S3455" s="18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11" t="s">
        <v>3452</v>
      </c>
      <c r="C3456" s="3" t="s">
        <v>7563</v>
      </c>
      <c r="D3456" s="5">
        <v>700</v>
      </c>
      <c r="E3456" s="7">
        <v>705</v>
      </c>
      <c r="F3456" t="s">
        <v>8217</v>
      </c>
      <c r="G3456" t="s">
        <v>8223</v>
      </c>
      <c r="H3456" t="s">
        <v>8245</v>
      </c>
      <c r="I3456" s="9">
        <v>1406825159</v>
      </c>
      <c r="J3456" s="9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65"/>
        <v>100.71</v>
      </c>
      <c r="P3456" s="17">
        <f t="shared" si="266"/>
        <v>33.57</v>
      </c>
      <c r="Q3456" s="13" t="s">
        <v>8314</v>
      </c>
      <c r="R3456" t="s">
        <v>8315</v>
      </c>
      <c r="S3456" s="18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11" t="s">
        <v>3453</v>
      </c>
      <c r="C3457" s="3" t="s">
        <v>7564</v>
      </c>
      <c r="D3457" s="5">
        <v>10000</v>
      </c>
      <c r="E3457" s="7">
        <v>10065</v>
      </c>
      <c r="F3457" t="s">
        <v>8217</v>
      </c>
      <c r="G3457" t="s">
        <v>8222</v>
      </c>
      <c r="H3457" t="s">
        <v>8244</v>
      </c>
      <c r="I3457" s="9">
        <v>1476381627</v>
      </c>
      <c r="J3457" s="9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65"/>
        <v>100.65</v>
      </c>
      <c r="P3457" s="17">
        <f t="shared" si="266"/>
        <v>145.87</v>
      </c>
      <c r="Q3457" s="13" t="s">
        <v>8314</v>
      </c>
      <c r="R3457" t="s">
        <v>8315</v>
      </c>
      <c r="S3457" s="18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11" t="s">
        <v>3454</v>
      </c>
      <c r="C3458" s="3" t="s">
        <v>7565</v>
      </c>
      <c r="D3458" s="5">
        <v>3000</v>
      </c>
      <c r="E3458" s="7">
        <v>5739</v>
      </c>
      <c r="F3458" t="s">
        <v>8217</v>
      </c>
      <c r="G3458" t="s">
        <v>8222</v>
      </c>
      <c r="H3458" t="s">
        <v>8244</v>
      </c>
      <c r="I3458" s="9">
        <v>1406876340</v>
      </c>
      <c r="J3458" s="9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si="265"/>
        <v>191.3</v>
      </c>
      <c r="P3458" s="17">
        <f t="shared" si="266"/>
        <v>358.69</v>
      </c>
      <c r="Q3458" s="13" t="s">
        <v>8314</v>
      </c>
      <c r="R3458" t="s">
        <v>8315</v>
      </c>
      <c r="S3458" s="18">
        <f t="shared" si="267"/>
        <v>41821.205636574072</v>
      </c>
      <c r="T3458" s="18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11" t="s">
        <v>3455</v>
      </c>
      <c r="C3459" s="3" t="s">
        <v>7566</v>
      </c>
      <c r="D3459" s="5">
        <v>2000</v>
      </c>
      <c r="E3459" s="7">
        <v>2804</v>
      </c>
      <c r="F3459" t="s">
        <v>8217</v>
      </c>
      <c r="G3459" t="s">
        <v>8222</v>
      </c>
      <c r="H3459" t="s">
        <v>8244</v>
      </c>
      <c r="I3459" s="9">
        <v>1423720740</v>
      </c>
      <c r="J3459" s="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ref="O3459:O3522" si="270">IFERROR(ROUND(E3459/D3459*100,2),0)</f>
        <v>140.19999999999999</v>
      </c>
      <c r="P3459" s="17">
        <f t="shared" ref="P3459:P3522" si="271">IFERROR(ROUND(E3459/L3459,2),"N/A")</f>
        <v>50.98</v>
      </c>
      <c r="Q3459" s="13" t="s">
        <v>8314</v>
      </c>
      <c r="R3459" t="s">
        <v>8315</v>
      </c>
      <c r="S3459" s="18">
        <f t="shared" ref="S3459:S3522" si="272">(((J3459/60)/60)/24)+DATE(1970,1,1)</f>
        <v>42016.706678240742</v>
      </c>
      <c r="T3459" s="18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11" t="s">
        <v>3456</v>
      </c>
      <c r="C3460" s="3" t="s">
        <v>7567</v>
      </c>
      <c r="D3460" s="5">
        <v>978</v>
      </c>
      <c r="E3460" s="7">
        <v>1216</v>
      </c>
      <c r="F3460" t="s">
        <v>8217</v>
      </c>
      <c r="G3460" t="s">
        <v>8222</v>
      </c>
      <c r="H3460" t="s">
        <v>8244</v>
      </c>
      <c r="I3460" s="9">
        <v>1422937620</v>
      </c>
      <c r="J3460" s="9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70"/>
        <v>124.34</v>
      </c>
      <c r="P3460" s="17">
        <f t="shared" si="271"/>
        <v>45.04</v>
      </c>
      <c r="Q3460" s="13" t="s">
        <v>8314</v>
      </c>
      <c r="R3460" t="s">
        <v>8315</v>
      </c>
      <c r="S3460" s="18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11" t="s">
        <v>3457</v>
      </c>
      <c r="C3461" s="3" t="s">
        <v>7568</v>
      </c>
      <c r="D3461" s="5">
        <v>500</v>
      </c>
      <c r="E3461" s="7">
        <v>631</v>
      </c>
      <c r="F3461" t="s">
        <v>8217</v>
      </c>
      <c r="G3461" t="s">
        <v>8223</v>
      </c>
      <c r="H3461" t="s">
        <v>8245</v>
      </c>
      <c r="I3461" s="9">
        <v>1463743860</v>
      </c>
      <c r="J3461" s="9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70"/>
        <v>126.2</v>
      </c>
      <c r="P3461" s="17">
        <f t="shared" si="271"/>
        <v>17.53</v>
      </c>
      <c r="Q3461" s="13" t="s">
        <v>8314</v>
      </c>
      <c r="R3461" t="s">
        <v>8315</v>
      </c>
      <c r="S3461" s="18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11" t="s">
        <v>3458</v>
      </c>
      <c r="C3462" s="3" t="s">
        <v>7569</v>
      </c>
      <c r="D3462" s="5">
        <v>500</v>
      </c>
      <c r="E3462" s="7">
        <v>950</v>
      </c>
      <c r="F3462" t="s">
        <v>8217</v>
      </c>
      <c r="G3462" t="s">
        <v>8223</v>
      </c>
      <c r="H3462" t="s">
        <v>8245</v>
      </c>
      <c r="I3462" s="9">
        <v>1408106352</v>
      </c>
      <c r="J3462" s="9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70"/>
        <v>190</v>
      </c>
      <c r="P3462" s="17">
        <f t="shared" si="271"/>
        <v>50</v>
      </c>
      <c r="Q3462" s="13" t="s">
        <v>8314</v>
      </c>
      <c r="R3462" t="s">
        <v>8315</v>
      </c>
      <c r="S3462" s="18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11" t="s">
        <v>3459</v>
      </c>
      <c r="C3463" s="3" t="s">
        <v>7570</v>
      </c>
      <c r="D3463" s="5">
        <v>500</v>
      </c>
      <c r="E3463" s="7">
        <v>695</v>
      </c>
      <c r="F3463" t="s">
        <v>8217</v>
      </c>
      <c r="G3463" t="s">
        <v>8222</v>
      </c>
      <c r="H3463" t="s">
        <v>8244</v>
      </c>
      <c r="I3463" s="9">
        <v>1477710000</v>
      </c>
      <c r="J3463" s="9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70"/>
        <v>139</v>
      </c>
      <c r="P3463" s="17">
        <f t="shared" si="271"/>
        <v>57.92</v>
      </c>
      <c r="Q3463" s="13" t="s">
        <v>8314</v>
      </c>
      <c r="R3463" t="s">
        <v>8315</v>
      </c>
      <c r="S3463" s="18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11" t="s">
        <v>3460</v>
      </c>
      <c r="C3464" s="3" t="s">
        <v>7571</v>
      </c>
      <c r="D3464" s="5">
        <v>250</v>
      </c>
      <c r="E3464" s="7">
        <v>505</v>
      </c>
      <c r="F3464" t="s">
        <v>8217</v>
      </c>
      <c r="G3464" t="s">
        <v>8222</v>
      </c>
      <c r="H3464" t="s">
        <v>8244</v>
      </c>
      <c r="I3464" s="9">
        <v>1436551200</v>
      </c>
      <c r="J3464" s="9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70"/>
        <v>202</v>
      </c>
      <c r="P3464" s="17">
        <f t="shared" si="271"/>
        <v>29.71</v>
      </c>
      <c r="Q3464" s="13" t="s">
        <v>8314</v>
      </c>
      <c r="R3464" t="s">
        <v>8315</v>
      </c>
      <c r="S3464" s="18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11" t="s">
        <v>3461</v>
      </c>
      <c r="C3465" s="3" t="s">
        <v>7572</v>
      </c>
      <c r="D3465" s="5">
        <v>10000</v>
      </c>
      <c r="E3465" s="7">
        <v>10338</v>
      </c>
      <c r="F3465" t="s">
        <v>8217</v>
      </c>
      <c r="G3465" t="s">
        <v>8227</v>
      </c>
      <c r="H3465" t="s">
        <v>8249</v>
      </c>
      <c r="I3465" s="9">
        <v>1476158340</v>
      </c>
      <c r="J3465" s="9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70"/>
        <v>103.38</v>
      </c>
      <c r="P3465" s="17">
        <f t="shared" si="271"/>
        <v>90.68</v>
      </c>
      <c r="Q3465" s="13" t="s">
        <v>8314</v>
      </c>
      <c r="R3465" t="s">
        <v>8315</v>
      </c>
      <c r="S3465" s="18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11" t="s">
        <v>3462</v>
      </c>
      <c r="C3466" s="3" t="s">
        <v>7573</v>
      </c>
      <c r="D3466" s="5">
        <v>5000</v>
      </c>
      <c r="E3466" s="7">
        <v>5116.18</v>
      </c>
      <c r="F3466" t="s">
        <v>8217</v>
      </c>
      <c r="G3466" t="s">
        <v>8222</v>
      </c>
      <c r="H3466" t="s">
        <v>8244</v>
      </c>
      <c r="I3466" s="9">
        <v>1471921637</v>
      </c>
      <c r="J3466" s="9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70"/>
        <v>102.32</v>
      </c>
      <c r="P3466" s="17">
        <f t="shared" si="271"/>
        <v>55.01</v>
      </c>
      <c r="Q3466" s="13" t="s">
        <v>8314</v>
      </c>
      <c r="R3466" t="s">
        <v>8315</v>
      </c>
      <c r="S3466" s="18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11" t="s">
        <v>3463</v>
      </c>
      <c r="C3467" s="3" t="s">
        <v>7574</v>
      </c>
      <c r="D3467" s="5">
        <v>2000</v>
      </c>
      <c r="E3467" s="7">
        <v>2060</v>
      </c>
      <c r="F3467" t="s">
        <v>8217</v>
      </c>
      <c r="G3467" t="s">
        <v>8223</v>
      </c>
      <c r="H3467" t="s">
        <v>8245</v>
      </c>
      <c r="I3467" s="9">
        <v>1439136000</v>
      </c>
      <c r="J3467" s="9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70"/>
        <v>103</v>
      </c>
      <c r="P3467" s="17">
        <f t="shared" si="271"/>
        <v>57.22</v>
      </c>
      <c r="Q3467" s="13" t="s">
        <v>8314</v>
      </c>
      <c r="R3467" t="s">
        <v>8315</v>
      </c>
      <c r="S3467" s="18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11" t="s">
        <v>3464</v>
      </c>
      <c r="C3468" s="3" t="s">
        <v>7575</v>
      </c>
      <c r="D3468" s="5">
        <v>3500</v>
      </c>
      <c r="E3468" s="7">
        <v>4450</v>
      </c>
      <c r="F3468" t="s">
        <v>8217</v>
      </c>
      <c r="G3468" t="s">
        <v>8222</v>
      </c>
      <c r="H3468" t="s">
        <v>8244</v>
      </c>
      <c r="I3468" s="9">
        <v>1461108450</v>
      </c>
      <c r="J3468" s="9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70"/>
        <v>127.14</v>
      </c>
      <c r="P3468" s="17">
        <f t="shared" si="271"/>
        <v>72.95</v>
      </c>
      <c r="Q3468" s="13" t="s">
        <v>8314</v>
      </c>
      <c r="R3468" t="s">
        <v>8315</v>
      </c>
      <c r="S3468" s="18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11" t="s">
        <v>3465</v>
      </c>
      <c r="C3469" s="3" t="s">
        <v>7576</v>
      </c>
      <c r="D3469" s="5">
        <v>3000</v>
      </c>
      <c r="E3469" s="7">
        <v>3030</v>
      </c>
      <c r="F3469" t="s">
        <v>8217</v>
      </c>
      <c r="G3469" t="s">
        <v>8222</v>
      </c>
      <c r="H3469" t="s">
        <v>8244</v>
      </c>
      <c r="I3469" s="9">
        <v>1426864032</v>
      </c>
      <c r="J3469" s="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70"/>
        <v>101</v>
      </c>
      <c r="P3469" s="17">
        <f t="shared" si="271"/>
        <v>64.47</v>
      </c>
      <c r="Q3469" s="13" t="s">
        <v>8314</v>
      </c>
      <c r="R3469" t="s">
        <v>8315</v>
      </c>
      <c r="S3469" s="18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11" t="s">
        <v>3466</v>
      </c>
      <c r="C3470" s="3" t="s">
        <v>7577</v>
      </c>
      <c r="D3470" s="5">
        <v>10000</v>
      </c>
      <c r="E3470" s="7">
        <v>12178</v>
      </c>
      <c r="F3470" t="s">
        <v>8217</v>
      </c>
      <c r="G3470" t="s">
        <v>8222</v>
      </c>
      <c r="H3470" t="s">
        <v>8244</v>
      </c>
      <c r="I3470" s="9">
        <v>1474426800</v>
      </c>
      <c r="J3470" s="9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70"/>
        <v>121.78</v>
      </c>
      <c r="P3470" s="17">
        <f t="shared" si="271"/>
        <v>716.35</v>
      </c>
      <c r="Q3470" s="13" t="s">
        <v>8314</v>
      </c>
      <c r="R3470" t="s">
        <v>8315</v>
      </c>
      <c r="S3470" s="18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11" t="s">
        <v>3467</v>
      </c>
      <c r="C3471" s="3" t="s">
        <v>7578</v>
      </c>
      <c r="D3471" s="5">
        <v>2800</v>
      </c>
      <c r="E3471" s="7">
        <v>3175</v>
      </c>
      <c r="F3471" t="s">
        <v>8217</v>
      </c>
      <c r="G3471" t="s">
        <v>8222</v>
      </c>
      <c r="H3471" t="s">
        <v>8244</v>
      </c>
      <c r="I3471" s="9">
        <v>1461857045</v>
      </c>
      <c r="J3471" s="9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70"/>
        <v>113.39</v>
      </c>
      <c r="P3471" s="17">
        <f t="shared" si="271"/>
        <v>50.4</v>
      </c>
      <c r="Q3471" s="13" t="s">
        <v>8314</v>
      </c>
      <c r="R3471" t="s">
        <v>8315</v>
      </c>
      <c r="S3471" s="18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11" t="s">
        <v>3468</v>
      </c>
      <c r="C3472" s="3" t="s">
        <v>7579</v>
      </c>
      <c r="D3472" s="5">
        <v>250</v>
      </c>
      <c r="E3472" s="7">
        <v>375</v>
      </c>
      <c r="F3472" t="s">
        <v>8217</v>
      </c>
      <c r="G3472" t="s">
        <v>8222</v>
      </c>
      <c r="H3472" t="s">
        <v>8244</v>
      </c>
      <c r="I3472" s="9">
        <v>1468618680</v>
      </c>
      <c r="J3472" s="9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70"/>
        <v>150</v>
      </c>
      <c r="P3472" s="17">
        <f t="shared" si="271"/>
        <v>41.67</v>
      </c>
      <c r="Q3472" s="13" t="s">
        <v>8314</v>
      </c>
      <c r="R3472" t="s">
        <v>8315</v>
      </c>
      <c r="S3472" s="18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11" t="s">
        <v>3469</v>
      </c>
      <c r="C3473" s="3" t="s">
        <v>7580</v>
      </c>
      <c r="D3473" s="5">
        <v>500</v>
      </c>
      <c r="E3473" s="7">
        <v>1073</v>
      </c>
      <c r="F3473" t="s">
        <v>8217</v>
      </c>
      <c r="G3473" t="s">
        <v>8223</v>
      </c>
      <c r="H3473" t="s">
        <v>8245</v>
      </c>
      <c r="I3473" s="9">
        <v>1409515200</v>
      </c>
      <c r="J3473" s="9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70"/>
        <v>214.6</v>
      </c>
      <c r="P3473" s="17">
        <f t="shared" si="271"/>
        <v>35.770000000000003</v>
      </c>
      <c r="Q3473" s="13" t="s">
        <v>8314</v>
      </c>
      <c r="R3473" t="s">
        <v>8315</v>
      </c>
      <c r="S3473" s="18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11" t="s">
        <v>3470</v>
      </c>
      <c r="C3474" s="3" t="s">
        <v>7581</v>
      </c>
      <c r="D3474" s="5">
        <v>2000</v>
      </c>
      <c r="E3474" s="7">
        <v>2041</v>
      </c>
      <c r="F3474" t="s">
        <v>8217</v>
      </c>
      <c r="G3474" t="s">
        <v>8222</v>
      </c>
      <c r="H3474" t="s">
        <v>8244</v>
      </c>
      <c r="I3474" s="9">
        <v>1415253540</v>
      </c>
      <c r="J3474" s="9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70"/>
        <v>102.05</v>
      </c>
      <c r="P3474" s="17">
        <f t="shared" si="271"/>
        <v>88.74</v>
      </c>
      <c r="Q3474" s="13" t="s">
        <v>8314</v>
      </c>
      <c r="R3474" t="s">
        <v>8315</v>
      </c>
      <c r="S3474" s="18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11" t="s">
        <v>3471</v>
      </c>
      <c r="C3475" s="3" t="s">
        <v>7582</v>
      </c>
      <c r="D3475" s="5">
        <v>4900</v>
      </c>
      <c r="E3475" s="7">
        <v>4900</v>
      </c>
      <c r="F3475" t="s">
        <v>8217</v>
      </c>
      <c r="G3475" t="s">
        <v>8222</v>
      </c>
      <c r="H3475" t="s">
        <v>8244</v>
      </c>
      <c r="I3475" s="9">
        <v>1426883220</v>
      </c>
      <c r="J3475" s="9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70"/>
        <v>100</v>
      </c>
      <c r="P3475" s="17">
        <f t="shared" si="271"/>
        <v>148.47999999999999</v>
      </c>
      <c r="Q3475" s="13" t="s">
        <v>8314</v>
      </c>
      <c r="R3475" t="s">
        <v>8315</v>
      </c>
      <c r="S3475" s="18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11" t="s">
        <v>3472</v>
      </c>
      <c r="C3476" s="3" t="s">
        <v>7583</v>
      </c>
      <c r="D3476" s="5">
        <v>2000</v>
      </c>
      <c r="E3476" s="7">
        <v>2020</v>
      </c>
      <c r="F3476" t="s">
        <v>8217</v>
      </c>
      <c r="G3476" t="s">
        <v>8223</v>
      </c>
      <c r="H3476" t="s">
        <v>8245</v>
      </c>
      <c r="I3476" s="9">
        <v>1469016131</v>
      </c>
      <c r="J3476" s="9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70"/>
        <v>101</v>
      </c>
      <c r="P3476" s="17">
        <f t="shared" si="271"/>
        <v>51.79</v>
      </c>
      <c r="Q3476" s="13" t="s">
        <v>8314</v>
      </c>
      <c r="R3476" t="s">
        <v>8315</v>
      </c>
      <c r="S3476" s="18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11" t="s">
        <v>3473</v>
      </c>
      <c r="C3477" s="3" t="s">
        <v>7584</v>
      </c>
      <c r="D3477" s="5">
        <v>300</v>
      </c>
      <c r="E3477" s="7">
        <v>340</v>
      </c>
      <c r="F3477" t="s">
        <v>8217</v>
      </c>
      <c r="G3477" t="s">
        <v>8223</v>
      </c>
      <c r="H3477" t="s">
        <v>8245</v>
      </c>
      <c r="I3477" s="9">
        <v>1414972800</v>
      </c>
      <c r="J3477" s="9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70"/>
        <v>113.33</v>
      </c>
      <c r="P3477" s="17">
        <f t="shared" si="271"/>
        <v>20</v>
      </c>
      <c r="Q3477" s="13" t="s">
        <v>8314</v>
      </c>
      <c r="R3477" t="s">
        <v>8315</v>
      </c>
      <c r="S3477" s="18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11" t="s">
        <v>3474</v>
      </c>
      <c r="C3478" s="3" t="s">
        <v>7585</v>
      </c>
      <c r="D3478" s="5">
        <v>300</v>
      </c>
      <c r="E3478" s="7">
        <v>312</v>
      </c>
      <c r="F3478" t="s">
        <v>8217</v>
      </c>
      <c r="G3478" t="s">
        <v>8222</v>
      </c>
      <c r="H3478" t="s">
        <v>8244</v>
      </c>
      <c r="I3478" s="9">
        <v>1414378800</v>
      </c>
      <c r="J3478" s="9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70"/>
        <v>104</v>
      </c>
      <c r="P3478" s="17">
        <f t="shared" si="271"/>
        <v>52</v>
      </c>
      <c r="Q3478" s="13" t="s">
        <v>8314</v>
      </c>
      <c r="R3478" t="s">
        <v>8315</v>
      </c>
      <c r="S3478" s="18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11" t="s">
        <v>3475</v>
      </c>
      <c r="C3479" s="3" t="s">
        <v>7586</v>
      </c>
      <c r="D3479" s="5">
        <v>1800</v>
      </c>
      <c r="E3479" s="7">
        <v>2076</v>
      </c>
      <c r="F3479" t="s">
        <v>8217</v>
      </c>
      <c r="G3479" t="s">
        <v>8222</v>
      </c>
      <c r="H3479" t="s">
        <v>8244</v>
      </c>
      <c r="I3479" s="9">
        <v>1431831600</v>
      </c>
      <c r="J3479" s="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70"/>
        <v>115.33</v>
      </c>
      <c r="P3479" s="17">
        <f t="shared" si="271"/>
        <v>53.23</v>
      </c>
      <c r="Q3479" s="13" t="s">
        <v>8314</v>
      </c>
      <c r="R3479" t="s">
        <v>8315</v>
      </c>
      <c r="S3479" s="18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11" t="s">
        <v>3476</v>
      </c>
      <c r="C3480" s="3" t="s">
        <v>7587</v>
      </c>
      <c r="D3480" s="5">
        <v>2000</v>
      </c>
      <c r="E3480" s="7">
        <v>2257</v>
      </c>
      <c r="F3480" t="s">
        <v>8217</v>
      </c>
      <c r="G3480" t="s">
        <v>8222</v>
      </c>
      <c r="H3480" t="s">
        <v>8244</v>
      </c>
      <c r="I3480" s="9">
        <v>1426539600</v>
      </c>
      <c r="J3480" s="9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70"/>
        <v>112.85</v>
      </c>
      <c r="P3480" s="17">
        <f t="shared" si="271"/>
        <v>39.6</v>
      </c>
      <c r="Q3480" s="13" t="s">
        <v>8314</v>
      </c>
      <c r="R3480" t="s">
        <v>8315</v>
      </c>
      <c r="S3480" s="18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11" t="s">
        <v>3477</v>
      </c>
      <c r="C3481" s="3" t="s">
        <v>7588</v>
      </c>
      <c r="D3481" s="5">
        <v>1500</v>
      </c>
      <c r="E3481" s="7">
        <v>1918</v>
      </c>
      <c r="F3481" t="s">
        <v>8217</v>
      </c>
      <c r="G3481" t="s">
        <v>8223</v>
      </c>
      <c r="H3481" t="s">
        <v>8245</v>
      </c>
      <c r="I3481" s="9">
        <v>1403382680</v>
      </c>
      <c r="J3481" s="9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70"/>
        <v>127.87</v>
      </c>
      <c r="P3481" s="17">
        <f t="shared" si="271"/>
        <v>34.25</v>
      </c>
      <c r="Q3481" s="13" t="s">
        <v>8314</v>
      </c>
      <c r="R3481" t="s">
        <v>8315</v>
      </c>
      <c r="S3481" s="18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11" t="s">
        <v>3478</v>
      </c>
      <c r="C3482" s="3" t="s">
        <v>7589</v>
      </c>
      <c r="D3482" s="5">
        <v>1500</v>
      </c>
      <c r="E3482" s="7">
        <v>2140</v>
      </c>
      <c r="F3482" t="s">
        <v>8217</v>
      </c>
      <c r="G3482" t="s">
        <v>8222</v>
      </c>
      <c r="H3482" t="s">
        <v>8244</v>
      </c>
      <c r="I3482" s="9">
        <v>1436562000</v>
      </c>
      <c r="J3482" s="9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70"/>
        <v>142.66999999999999</v>
      </c>
      <c r="P3482" s="17">
        <f t="shared" si="271"/>
        <v>164.62</v>
      </c>
      <c r="Q3482" s="13" t="s">
        <v>8314</v>
      </c>
      <c r="R3482" t="s">
        <v>8315</v>
      </c>
      <c r="S3482" s="18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11" t="s">
        <v>3479</v>
      </c>
      <c r="C3483" s="3" t="s">
        <v>7590</v>
      </c>
      <c r="D3483" s="5">
        <v>10000</v>
      </c>
      <c r="E3483" s="7">
        <v>11880</v>
      </c>
      <c r="F3483" t="s">
        <v>8217</v>
      </c>
      <c r="G3483" t="s">
        <v>8224</v>
      </c>
      <c r="H3483" t="s">
        <v>8246</v>
      </c>
      <c r="I3483" s="9">
        <v>1420178188</v>
      </c>
      <c r="J3483" s="9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70"/>
        <v>118.8</v>
      </c>
      <c r="P3483" s="17">
        <f t="shared" si="271"/>
        <v>125.05</v>
      </c>
      <c r="Q3483" s="13" t="s">
        <v>8314</v>
      </c>
      <c r="R3483" t="s">
        <v>8315</v>
      </c>
      <c r="S3483" s="18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11" t="s">
        <v>3480</v>
      </c>
      <c r="C3484" s="3" t="s">
        <v>7591</v>
      </c>
      <c r="D3484" s="5">
        <v>3000</v>
      </c>
      <c r="E3484" s="7">
        <v>4150</v>
      </c>
      <c r="F3484" t="s">
        <v>8217</v>
      </c>
      <c r="G3484" t="s">
        <v>8223</v>
      </c>
      <c r="H3484" t="s">
        <v>8245</v>
      </c>
      <c r="I3484" s="9">
        <v>1404671466</v>
      </c>
      <c r="J3484" s="9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70"/>
        <v>138.33000000000001</v>
      </c>
      <c r="P3484" s="17">
        <f t="shared" si="271"/>
        <v>51.88</v>
      </c>
      <c r="Q3484" s="13" t="s">
        <v>8314</v>
      </c>
      <c r="R3484" t="s">
        <v>8315</v>
      </c>
      <c r="S3484" s="18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11" t="s">
        <v>3481</v>
      </c>
      <c r="C3485" s="3" t="s">
        <v>7592</v>
      </c>
      <c r="D3485" s="5">
        <v>3350</v>
      </c>
      <c r="E3485" s="7">
        <v>5358</v>
      </c>
      <c r="F3485" t="s">
        <v>8217</v>
      </c>
      <c r="G3485" t="s">
        <v>8222</v>
      </c>
      <c r="H3485" t="s">
        <v>8244</v>
      </c>
      <c r="I3485" s="9">
        <v>1404403381</v>
      </c>
      <c r="J3485" s="9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70"/>
        <v>159.94</v>
      </c>
      <c r="P3485" s="17">
        <f t="shared" si="271"/>
        <v>40.29</v>
      </c>
      <c r="Q3485" s="13" t="s">
        <v>8314</v>
      </c>
      <c r="R3485" t="s">
        <v>8315</v>
      </c>
      <c r="S3485" s="18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11" t="s">
        <v>3482</v>
      </c>
      <c r="C3486" s="3" t="s">
        <v>7593</v>
      </c>
      <c r="D3486" s="5">
        <v>2500</v>
      </c>
      <c r="E3486" s="7">
        <v>2856</v>
      </c>
      <c r="F3486" t="s">
        <v>8217</v>
      </c>
      <c r="G3486" t="s">
        <v>8222</v>
      </c>
      <c r="H3486" t="s">
        <v>8244</v>
      </c>
      <c r="I3486" s="9">
        <v>1466014499</v>
      </c>
      <c r="J3486" s="9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70"/>
        <v>114.24</v>
      </c>
      <c r="P3486" s="17">
        <f t="shared" si="271"/>
        <v>64.91</v>
      </c>
      <c r="Q3486" s="13" t="s">
        <v>8314</v>
      </c>
      <c r="R3486" t="s">
        <v>8315</v>
      </c>
      <c r="S3486" s="18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11" t="s">
        <v>3483</v>
      </c>
      <c r="C3487" s="3" t="s">
        <v>7594</v>
      </c>
      <c r="D3487" s="5">
        <v>1650</v>
      </c>
      <c r="E3487" s="7">
        <v>1660</v>
      </c>
      <c r="F3487" t="s">
        <v>8217</v>
      </c>
      <c r="G3487" t="s">
        <v>8222</v>
      </c>
      <c r="H3487" t="s">
        <v>8244</v>
      </c>
      <c r="I3487" s="9">
        <v>1454431080</v>
      </c>
      <c r="J3487" s="9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70"/>
        <v>100.61</v>
      </c>
      <c r="P3487" s="17">
        <f t="shared" si="271"/>
        <v>55.33</v>
      </c>
      <c r="Q3487" s="13" t="s">
        <v>8314</v>
      </c>
      <c r="R3487" t="s">
        <v>8315</v>
      </c>
      <c r="S3487" s="18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11" t="s">
        <v>3484</v>
      </c>
      <c r="C3488" s="3" t="s">
        <v>7595</v>
      </c>
      <c r="D3488" s="5">
        <v>3000</v>
      </c>
      <c r="E3488" s="7">
        <v>4656</v>
      </c>
      <c r="F3488" t="s">
        <v>8217</v>
      </c>
      <c r="G3488" t="s">
        <v>8222</v>
      </c>
      <c r="H3488" t="s">
        <v>8244</v>
      </c>
      <c r="I3488" s="9">
        <v>1433314740</v>
      </c>
      <c r="J3488" s="9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70"/>
        <v>155.19999999999999</v>
      </c>
      <c r="P3488" s="17">
        <f t="shared" si="271"/>
        <v>83.14</v>
      </c>
      <c r="Q3488" s="13" t="s">
        <v>8314</v>
      </c>
      <c r="R3488" t="s">
        <v>8315</v>
      </c>
      <c r="S3488" s="18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11" t="s">
        <v>3485</v>
      </c>
      <c r="C3489" s="3" t="s">
        <v>7596</v>
      </c>
      <c r="D3489" s="5">
        <v>2000</v>
      </c>
      <c r="E3489" s="7">
        <v>2555</v>
      </c>
      <c r="F3489" t="s">
        <v>8217</v>
      </c>
      <c r="G3489" t="s">
        <v>8223</v>
      </c>
      <c r="H3489" t="s">
        <v>8245</v>
      </c>
      <c r="I3489" s="9">
        <v>1435185252</v>
      </c>
      <c r="J3489" s="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70"/>
        <v>127.75</v>
      </c>
      <c r="P3489" s="17">
        <f t="shared" si="271"/>
        <v>38.71</v>
      </c>
      <c r="Q3489" s="13" t="s">
        <v>8314</v>
      </c>
      <c r="R3489" t="s">
        <v>8315</v>
      </c>
      <c r="S3489" s="18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11" t="s">
        <v>3486</v>
      </c>
      <c r="C3490" s="3" t="s">
        <v>7597</v>
      </c>
      <c r="D3490" s="5">
        <v>3000</v>
      </c>
      <c r="E3490" s="7">
        <v>3636</v>
      </c>
      <c r="F3490" t="s">
        <v>8217</v>
      </c>
      <c r="G3490" t="s">
        <v>8222</v>
      </c>
      <c r="H3490" t="s">
        <v>8244</v>
      </c>
      <c r="I3490" s="9">
        <v>1429286400</v>
      </c>
      <c r="J3490" s="9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70"/>
        <v>121.2</v>
      </c>
      <c r="P3490" s="17">
        <f t="shared" si="271"/>
        <v>125.38</v>
      </c>
      <c r="Q3490" s="13" t="s">
        <v>8314</v>
      </c>
      <c r="R3490" t="s">
        <v>8315</v>
      </c>
      <c r="S3490" s="18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11" t="s">
        <v>3487</v>
      </c>
      <c r="C3491" s="3" t="s">
        <v>7598</v>
      </c>
      <c r="D3491" s="5">
        <v>5000</v>
      </c>
      <c r="E3491" s="7">
        <v>5635</v>
      </c>
      <c r="F3491" t="s">
        <v>8217</v>
      </c>
      <c r="G3491" t="s">
        <v>8223</v>
      </c>
      <c r="H3491" t="s">
        <v>8245</v>
      </c>
      <c r="I3491" s="9">
        <v>1400965200</v>
      </c>
      <c r="J3491" s="9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70"/>
        <v>112.7</v>
      </c>
      <c r="P3491" s="17">
        <f t="shared" si="271"/>
        <v>78.260000000000005</v>
      </c>
      <c r="Q3491" s="13" t="s">
        <v>8314</v>
      </c>
      <c r="R3491" t="s">
        <v>8315</v>
      </c>
      <c r="S3491" s="18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11" t="s">
        <v>3488</v>
      </c>
      <c r="C3492" s="3" t="s">
        <v>7599</v>
      </c>
      <c r="D3492" s="5">
        <v>1000</v>
      </c>
      <c r="E3492" s="7">
        <v>1275</v>
      </c>
      <c r="F3492" t="s">
        <v>8217</v>
      </c>
      <c r="G3492" t="s">
        <v>8222</v>
      </c>
      <c r="H3492" t="s">
        <v>8244</v>
      </c>
      <c r="I3492" s="9">
        <v>1460574924</v>
      </c>
      <c r="J3492" s="9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70"/>
        <v>127.5</v>
      </c>
      <c r="P3492" s="17">
        <f t="shared" si="271"/>
        <v>47.22</v>
      </c>
      <c r="Q3492" s="13" t="s">
        <v>8314</v>
      </c>
      <c r="R3492" t="s">
        <v>8315</v>
      </c>
      <c r="S3492" s="18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11" t="s">
        <v>3489</v>
      </c>
      <c r="C3493" s="3" t="s">
        <v>7600</v>
      </c>
      <c r="D3493" s="5">
        <v>500</v>
      </c>
      <c r="E3493" s="7">
        <v>791</v>
      </c>
      <c r="F3493" t="s">
        <v>8217</v>
      </c>
      <c r="G3493" t="s">
        <v>8222</v>
      </c>
      <c r="H3493" t="s">
        <v>8244</v>
      </c>
      <c r="I3493" s="9">
        <v>1431928784</v>
      </c>
      <c r="J3493" s="9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70"/>
        <v>158.19999999999999</v>
      </c>
      <c r="P3493" s="17">
        <f t="shared" si="271"/>
        <v>79.099999999999994</v>
      </c>
      <c r="Q3493" s="13" t="s">
        <v>8314</v>
      </c>
      <c r="R3493" t="s">
        <v>8315</v>
      </c>
      <c r="S3493" s="18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11" t="s">
        <v>3490</v>
      </c>
      <c r="C3494" s="3" t="s">
        <v>7601</v>
      </c>
      <c r="D3494" s="5">
        <v>3800</v>
      </c>
      <c r="E3494" s="7">
        <v>4000.22</v>
      </c>
      <c r="F3494" t="s">
        <v>8217</v>
      </c>
      <c r="G3494" t="s">
        <v>8222</v>
      </c>
      <c r="H3494" t="s">
        <v>8244</v>
      </c>
      <c r="I3494" s="9">
        <v>1445818397</v>
      </c>
      <c r="J3494" s="9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70"/>
        <v>105.27</v>
      </c>
      <c r="P3494" s="17">
        <f t="shared" si="271"/>
        <v>114.29</v>
      </c>
      <c r="Q3494" s="13" t="s">
        <v>8314</v>
      </c>
      <c r="R3494" t="s">
        <v>8315</v>
      </c>
      <c r="S3494" s="18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11" t="s">
        <v>3491</v>
      </c>
      <c r="C3495" s="3" t="s">
        <v>7602</v>
      </c>
      <c r="D3495" s="5">
        <v>1500</v>
      </c>
      <c r="E3495" s="7">
        <v>1500</v>
      </c>
      <c r="F3495" t="s">
        <v>8217</v>
      </c>
      <c r="G3495" t="s">
        <v>8222</v>
      </c>
      <c r="H3495" t="s">
        <v>8244</v>
      </c>
      <c r="I3495" s="9">
        <v>1408252260</v>
      </c>
      <c r="J3495" s="9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70"/>
        <v>100</v>
      </c>
      <c r="P3495" s="17">
        <f t="shared" si="271"/>
        <v>51.72</v>
      </c>
      <c r="Q3495" s="13" t="s">
        <v>8314</v>
      </c>
      <c r="R3495" t="s">
        <v>8315</v>
      </c>
      <c r="S3495" s="18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11" t="s">
        <v>3492</v>
      </c>
      <c r="C3496" s="3" t="s">
        <v>7603</v>
      </c>
      <c r="D3496" s="5">
        <v>400</v>
      </c>
      <c r="E3496" s="7">
        <v>400</v>
      </c>
      <c r="F3496" t="s">
        <v>8217</v>
      </c>
      <c r="G3496" t="s">
        <v>8222</v>
      </c>
      <c r="H3496" t="s">
        <v>8244</v>
      </c>
      <c r="I3496" s="9">
        <v>1480140000</v>
      </c>
      <c r="J3496" s="9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70"/>
        <v>100</v>
      </c>
      <c r="P3496" s="17">
        <f t="shared" si="271"/>
        <v>30.77</v>
      </c>
      <c r="Q3496" s="13" t="s">
        <v>8314</v>
      </c>
      <c r="R3496" t="s">
        <v>8315</v>
      </c>
      <c r="S3496" s="18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11" t="s">
        <v>3493</v>
      </c>
      <c r="C3497" s="3" t="s">
        <v>7604</v>
      </c>
      <c r="D3497" s="5">
        <v>5000</v>
      </c>
      <c r="E3497" s="7">
        <v>5343</v>
      </c>
      <c r="F3497" t="s">
        <v>8217</v>
      </c>
      <c r="G3497" t="s">
        <v>8227</v>
      </c>
      <c r="H3497" t="s">
        <v>8249</v>
      </c>
      <c r="I3497" s="9">
        <v>1414862280</v>
      </c>
      <c r="J3497" s="9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70"/>
        <v>106.86</v>
      </c>
      <c r="P3497" s="17">
        <f t="shared" si="271"/>
        <v>74.209999999999994</v>
      </c>
      <c r="Q3497" s="13" t="s">
        <v>8314</v>
      </c>
      <c r="R3497" t="s">
        <v>8315</v>
      </c>
      <c r="S3497" s="18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11" t="s">
        <v>3494</v>
      </c>
      <c r="C3498" s="3" t="s">
        <v>7605</v>
      </c>
      <c r="D3498" s="5">
        <v>3000</v>
      </c>
      <c r="E3498" s="7">
        <v>3732</v>
      </c>
      <c r="F3498" t="s">
        <v>8217</v>
      </c>
      <c r="G3498" t="s">
        <v>8222</v>
      </c>
      <c r="H3498" t="s">
        <v>8244</v>
      </c>
      <c r="I3498" s="9">
        <v>1473625166</v>
      </c>
      <c r="J3498" s="9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70"/>
        <v>124.4</v>
      </c>
      <c r="P3498" s="17">
        <f t="shared" si="271"/>
        <v>47.85</v>
      </c>
      <c r="Q3498" s="13" t="s">
        <v>8314</v>
      </c>
      <c r="R3498" t="s">
        <v>8315</v>
      </c>
      <c r="S3498" s="18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11" t="s">
        <v>3495</v>
      </c>
      <c r="C3499" s="3" t="s">
        <v>7606</v>
      </c>
      <c r="D3499" s="5">
        <v>1551</v>
      </c>
      <c r="E3499" s="7">
        <v>1686</v>
      </c>
      <c r="F3499" t="s">
        <v>8217</v>
      </c>
      <c r="G3499" t="s">
        <v>8222</v>
      </c>
      <c r="H3499" t="s">
        <v>8244</v>
      </c>
      <c r="I3499" s="9">
        <v>1464904800</v>
      </c>
      <c r="J3499" s="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70"/>
        <v>108.7</v>
      </c>
      <c r="P3499" s="17">
        <f t="shared" si="271"/>
        <v>34.409999999999997</v>
      </c>
      <c r="Q3499" s="13" t="s">
        <v>8314</v>
      </c>
      <c r="R3499" t="s">
        <v>8315</v>
      </c>
      <c r="S3499" s="18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11" t="s">
        <v>3496</v>
      </c>
      <c r="C3500" s="3" t="s">
        <v>7607</v>
      </c>
      <c r="D3500" s="5">
        <v>1650</v>
      </c>
      <c r="E3500" s="7">
        <v>1690</v>
      </c>
      <c r="F3500" t="s">
        <v>8217</v>
      </c>
      <c r="G3500" t="s">
        <v>8227</v>
      </c>
      <c r="H3500" t="s">
        <v>8249</v>
      </c>
      <c r="I3500" s="9">
        <v>1464471840</v>
      </c>
      <c r="J3500" s="9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70"/>
        <v>102.42</v>
      </c>
      <c r="P3500" s="17">
        <f t="shared" si="271"/>
        <v>40.24</v>
      </c>
      <c r="Q3500" s="13" t="s">
        <v>8314</v>
      </c>
      <c r="R3500" t="s">
        <v>8315</v>
      </c>
      <c r="S3500" s="18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11" t="s">
        <v>3497</v>
      </c>
      <c r="C3501" s="3" t="s">
        <v>7608</v>
      </c>
      <c r="D3501" s="5">
        <v>2000</v>
      </c>
      <c r="E3501" s="7">
        <v>2110</v>
      </c>
      <c r="F3501" t="s">
        <v>8217</v>
      </c>
      <c r="G3501" t="s">
        <v>8222</v>
      </c>
      <c r="H3501" t="s">
        <v>8244</v>
      </c>
      <c r="I3501" s="9">
        <v>1435733940</v>
      </c>
      <c r="J3501" s="9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70"/>
        <v>105.5</v>
      </c>
      <c r="P3501" s="17">
        <f t="shared" si="271"/>
        <v>60.29</v>
      </c>
      <c r="Q3501" s="13" t="s">
        <v>8314</v>
      </c>
      <c r="R3501" t="s">
        <v>8315</v>
      </c>
      <c r="S3501" s="18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11" t="s">
        <v>3498</v>
      </c>
      <c r="C3502" s="3" t="s">
        <v>7609</v>
      </c>
      <c r="D3502" s="5">
        <v>1000</v>
      </c>
      <c r="E3502" s="7">
        <v>1063</v>
      </c>
      <c r="F3502" t="s">
        <v>8217</v>
      </c>
      <c r="G3502" t="s">
        <v>8222</v>
      </c>
      <c r="H3502" t="s">
        <v>8244</v>
      </c>
      <c r="I3502" s="9">
        <v>1457326740</v>
      </c>
      <c r="J3502" s="9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70"/>
        <v>106.3</v>
      </c>
      <c r="P3502" s="17">
        <f t="shared" si="271"/>
        <v>25.31</v>
      </c>
      <c r="Q3502" s="13" t="s">
        <v>8314</v>
      </c>
      <c r="R3502" t="s">
        <v>8315</v>
      </c>
      <c r="S3502" s="18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11" t="s">
        <v>3499</v>
      </c>
      <c r="C3503" s="3" t="s">
        <v>7610</v>
      </c>
      <c r="D3503" s="5">
        <v>1500</v>
      </c>
      <c r="E3503" s="7">
        <v>1510</v>
      </c>
      <c r="F3503" t="s">
        <v>8217</v>
      </c>
      <c r="G3503" t="s">
        <v>8223</v>
      </c>
      <c r="H3503" t="s">
        <v>8245</v>
      </c>
      <c r="I3503" s="9">
        <v>1441995595</v>
      </c>
      <c r="J3503" s="9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70"/>
        <v>100.67</v>
      </c>
      <c r="P3503" s="17">
        <f t="shared" si="271"/>
        <v>35.950000000000003</v>
      </c>
      <c r="Q3503" s="13" t="s">
        <v>8314</v>
      </c>
      <c r="R3503" t="s">
        <v>8315</v>
      </c>
      <c r="S3503" s="18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11" t="s">
        <v>3500</v>
      </c>
      <c r="C3504" s="3" t="s">
        <v>7611</v>
      </c>
      <c r="D3504" s="5">
        <v>4000</v>
      </c>
      <c r="E3504" s="7">
        <v>4216</v>
      </c>
      <c r="F3504" t="s">
        <v>8217</v>
      </c>
      <c r="G3504" t="s">
        <v>8222</v>
      </c>
      <c r="H3504" t="s">
        <v>8244</v>
      </c>
      <c r="I3504" s="9">
        <v>1458100740</v>
      </c>
      <c r="J3504" s="9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70"/>
        <v>105.4</v>
      </c>
      <c r="P3504" s="17">
        <f t="shared" si="271"/>
        <v>136</v>
      </c>
      <c r="Q3504" s="13" t="s">
        <v>8314</v>
      </c>
      <c r="R3504" t="s">
        <v>8315</v>
      </c>
      <c r="S3504" s="18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11" t="s">
        <v>3501</v>
      </c>
      <c r="C3505" s="3" t="s">
        <v>7612</v>
      </c>
      <c r="D3505" s="5">
        <v>2500</v>
      </c>
      <c r="E3505" s="7">
        <v>2689</v>
      </c>
      <c r="F3505" t="s">
        <v>8217</v>
      </c>
      <c r="G3505" t="s">
        <v>8223</v>
      </c>
      <c r="H3505" t="s">
        <v>8245</v>
      </c>
      <c r="I3505" s="9">
        <v>1469359728</v>
      </c>
      <c r="J3505" s="9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70"/>
        <v>107.56</v>
      </c>
      <c r="P3505" s="17">
        <f t="shared" si="271"/>
        <v>70.760000000000005</v>
      </c>
      <c r="Q3505" s="13" t="s">
        <v>8314</v>
      </c>
      <c r="R3505" t="s">
        <v>8315</v>
      </c>
      <c r="S3505" s="18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11" t="s">
        <v>3502</v>
      </c>
      <c r="C3506" s="3" t="s">
        <v>7613</v>
      </c>
      <c r="D3506" s="5">
        <v>1000</v>
      </c>
      <c r="E3506" s="7">
        <v>1000</v>
      </c>
      <c r="F3506" t="s">
        <v>8217</v>
      </c>
      <c r="G3506" t="s">
        <v>8222</v>
      </c>
      <c r="H3506" t="s">
        <v>8244</v>
      </c>
      <c r="I3506" s="9">
        <v>1447959491</v>
      </c>
      <c r="J3506" s="9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70"/>
        <v>100</v>
      </c>
      <c r="P3506" s="17">
        <f t="shared" si="271"/>
        <v>125</v>
      </c>
      <c r="Q3506" s="13" t="s">
        <v>8314</v>
      </c>
      <c r="R3506" t="s">
        <v>8315</v>
      </c>
      <c r="S3506" s="18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11" t="s">
        <v>3503</v>
      </c>
      <c r="C3507" s="3" t="s">
        <v>7614</v>
      </c>
      <c r="D3507" s="5">
        <v>2500</v>
      </c>
      <c r="E3507" s="7">
        <v>2594</v>
      </c>
      <c r="F3507" t="s">
        <v>8217</v>
      </c>
      <c r="G3507" t="s">
        <v>8222</v>
      </c>
      <c r="H3507" t="s">
        <v>8244</v>
      </c>
      <c r="I3507" s="9">
        <v>1399953600</v>
      </c>
      <c r="J3507" s="9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70"/>
        <v>103.76</v>
      </c>
      <c r="P3507" s="17">
        <f t="shared" si="271"/>
        <v>66.510000000000005</v>
      </c>
      <c r="Q3507" s="13" t="s">
        <v>8314</v>
      </c>
      <c r="R3507" t="s">
        <v>8315</v>
      </c>
      <c r="S3507" s="18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11" t="s">
        <v>3504</v>
      </c>
      <c r="C3508" s="3" t="s">
        <v>7615</v>
      </c>
      <c r="D3508" s="5">
        <v>3000</v>
      </c>
      <c r="E3508" s="7">
        <v>3045</v>
      </c>
      <c r="F3508" t="s">
        <v>8217</v>
      </c>
      <c r="G3508" t="s">
        <v>8222</v>
      </c>
      <c r="H3508" t="s">
        <v>8244</v>
      </c>
      <c r="I3508" s="9">
        <v>1408815440</v>
      </c>
      <c r="J3508" s="9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70"/>
        <v>101.5</v>
      </c>
      <c r="P3508" s="17">
        <f t="shared" si="271"/>
        <v>105</v>
      </c>
      <c r="Q3508" s="13" t="s">
        <v>8314</v>
      </c>
      <c r="R3508" t="s">
        <v>8315</v>
      </c>
      <c r="S3508" s="18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11" t="s">
        <v>3505</v>
      </c>
      <c r="C3509" s="3" t="s">
        <v>7616</v>
      </c>
      <c r="D3509" s="5">
        <v>10000</v>
      </c>
      <c r="E3509" s="7">
        <v>10440</v>
      </c>
      <c r="F3509" t="s">
        <v>8217</v>
      </c>
      <c r="G3509" t="s">
        <v>8222</v>
      </c>
      <c r="H3509" t="s">
        <v>8244</v>
      </c>
      <c r="I3509" s="9">
        <v>1464732537</v>
      </c>
      <c r="J3509" s="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70"/>
        <v>104.4</v>
      </c>
      <c r="P3509" s="17">
        <f t="shared" si="271"/>
        <v>145</v>
      </c>
      <c r="Q3509" s="13" t="s">
        <v>8314</v>
      </c>
      <c r="R3509" t="s">
        <v>8315</v>
      </c>
      <c r="S3509" s="18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11" t="s">
        <v>3506</v>
      </c>
      <c r="C3510" s="3" t="s">
        <v>7617</v>
      </c>
      <c r="D3510" s="5">
        <v>100</v>
      </c>
      <c r="E3510" s="7">
        <v>180</v>
      </c>
      <c r="F3510" t="s">
        <v>8217</v>
      </c>
      <c r="G3510" t="s">
        <v>8223</v>
      </c>
      <c r="H3510" t="s">
        <v>8245</v>
      </c>
      <c r="I3510" s="9">
        <v>1462914000</v>
      </c>
      <c r="J3510" s="9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70"/>
        <v>180</v>
      </c>
      <c r="P3510" s="17">
        <f t="shared" si="271"/>
        <v>12</v>
      </c>
      <c r="Q3510" s="13" t="s">
        <v>8314</v>
      </c>
      <c r="R3510" t="s">
        <v>8315</v>
      </c>
      <c r="S3510" s="18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11" t="s">
        <v>3507</v>
      </c>
      <c r="C3511" s="3" t="s">
        <v>7618</v>
      </c>
      <c r="D3511" s="5">
        <v>3000</v>
      </c>
      <c r="E3511" s="7">
        <v>3190</v>
      </c>
      <c r="F3511" t="s">
        <v>8217</v>
      </c>
      <c r="G3511" t="s">
        <v>8222</v>
      </c>
      <c r="H3511" t="s">
        <v>8244</v>
      </c>
      <c r="I3511" s="9">
        <v>1416545700</v>
      </c>
      <c r="J3511" s="9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70"/>
        <v>106.33</v>
      </c>
      <c r="P3511" s="17">
        <f t="shared" si="271"/>
        <v>96.67</v>
      </c>
      <c r="Q3511" s="13" t="s">
        <v>8314</v>
      </c>
      <c r="R3511" t="s">
        <v>8315</v>
      </c>
      <c r="S3511" s="18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11" t="s">
        <v>3508</v>
      </c>
      <c r="C3512" s="3" t="s">
        <v>7619</v>
      </c>
      <c r="D3512" s="5">
        <v>900</v>
      </c>
      <c r="E3512" s="7">
        <v>905</v>
      </c>
      <c r="F3512" t="s">
        <v>8217</v>
      </c>
      <c r="G3512" t="s">
        <v>8222</v>
      </c>
      <c r="H3512" t="s">
        <v>8244</v>
      </c>
      <c r="I3512" s="9">
        <v>1404312846</v>
      </c>
      <c r="J3512" s="9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70"/>
        <v>100.56</v>
      </c>
      <c r="P3512" s="17">
        <f t="shared" si="271"/>
        <v>60.33</v>
      </c>
      <c r="Q3512" s="13" t="s">
        <v>8314</v>
      </c>
      <c r="R3512" t="s">
        <v>8315</v>
      </c>
      <c r="S3512" s="18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11" t="s">
        <v>3509</v>
      </c>
      <c r="C3513" s="3" t="s">
        <v>7620</v>
      </c>
      <c r="D3513" s="5">
        <v>1500</v>
      </c>
      <c r="E3513" s="7">
        <v>1518</v>
      </c>
      <c r="F3513" t="s">
        <v>8217</v>
      </c>
      <c r="G3513" t="s">
        <v>8223</v>
      </c>
      <c r="H3513" t="s">
        <v>8245</v>
      </c>
      <c r="I3513" s="9">
        <v>1415385000</v>
      </c>
      <c r="J3513" s="9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70"/>
        <v>101.2</v>
      </c>
      <c r="P3513" s="17">
        <f t="shared" si="271"/>
        <v>79.89</v>
      </c>
      <c r="Q3513" s="13" t="s">
        <v>8314</v>
      </c>
      <c r="R3513" t="s">
        <v>8315</v>
      </c>
      <c r="S3513" s="18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11" t="s">
        <v>3510</v>
      </c>
      <c r="C3514" s="3" t="s">
        <v>7621</v>
      </c>
      <c r="D3514" s="5">
        <v>1000</v>
      </c>
      <c r="E3514" s="7">
        <v>1000</v>
      </c>
      <c r="F3514" t="s">
        <v>8217</v>
      </c>
      <c r="G3514" t="s">
        <v>8223</v>
      </c>
      <c r="H3514" t="s">
        <v>8245</v>
      </c>
      <c r="I3514" s="9">
        <v>1429789992</v>
      </c>
      <c r="J3514" s="9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70"/>
        <v>100</v>
      </c>
      <c r="P3514" s="17">
        <f t="shared" si="271"/>
        <v>58.82</v>
      </c>
      <c r="Q3514" s="13" t="s">
        <v>8314</v>
      </c>
      <c r="R3514" t="s">
        <v>8315</v>
      </c>
      <c r="S3514" s="18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11" t="s">
        <v>3511</v>
      </c>
      <c r="C3515" s="3" t="s">
        <v>7622</v>
      </c>
      <c r="D3515" s="5">
        <v>2800</v>
      </c>
      <c r="E3515" s="7">
        <v>3315</v>
      </c>
      <c r="F3515" t="s">
        <v>8217</v>
      </c>
      <c r="G3515" t="s">
        <v>8222</v>
      </c>
      <c r="H3515" t="s">
        <v>8244</v>
      </c>
      <c r="I3515" s="9">
        <v>1401857940</v>
      </c>
      <c r="J3515" s="9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70"/>
        <v>118.39</v>
      </c>
      <c r="P3515" s="17">
        <f t="shared" si="271"/>
        <v>75.34</v>
      </c>
      <c r="Q3515" s="13" t="s">
        <v>8314</v>
      </c>
      <c r="R3515" t="s">
        <v>8315</v>
      </c>
      <c r="S3515" s="18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11" t="s">
        <v>3512</v>
      </c>
      <c r="C3516" s="3" t="s">
        <v>7623</v>
      </c>
      <c r="D3516" s="5">
        <v>500</v>
      </c>
      <c r="E3516" s="7">
        <v>550</v>
      </c>
      <c r="F3516" t="s">
        <v>8217</v>
      </c>
      <c r="G3516" t="s">
        <v>8222</v>
      </c>
      <c r="H3516" t="s">
        <v>8244</v>
      </c>
      <c r="I3516" s="9">
        <v>1422853140</v>
      </c>
      <c r="J3516" s="9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70"/>
        <v>110</v>
      </c>
      <c r="P3516" s="17">
        <f t="shared" si="271"/>
        <v>55</v>
      </c>
      <c r="Q3516" s="13" t="s">
        <v>8314</v>
      </c>
      <c r="R3516" t="s">
        <v>8315</v>
      </c>
      <c r="S3516" s="18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11" t="s">
        <v>3513</v>
      </c>
      <c r="C3517" s="3" t="s">
        <v>7624</v>
      </c>
      <c r="D3517" s="5">
        <v>3000</v>
      </c>
      <c r="E3517" s="7">
        <v>3080</v>
      </c>
      <c r="F3517" t="s">
        <v>8217</v>
      </c>
      <c r="G3517" t="s">
        <v>8222</v>
      </c>
      <c r="H3517" t="s">
        <v>8244</v>
      </c>
      <c r="I3517" s="9">
        <v>1433097171</v>
      </c>
      <c r="J3517" s="9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70"/>
        <v>102.67</v>
      </c>
      <c r="P3517" s="17">
        <f t="shared" si="271"/>
        <v>66.959999999999994</v>
      </c>
      <c r="Q3517" s="13" t="s">
        <v>8314</v>
      </c>
      <c r="R3517" t="s">
        <v>8315</v>
      </c>
      <c r="S3517" s="18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11" t="s">
        <v>3514</v>
      </c>
      <c r="C3518" s="3" t="s">
        <v>7625</v>
      </c>
      <c r="D3518" s="5">
        <v>2500</v>
      </c>
      <c r="E3518" s="7">
        <v>2500</v>
      </c>
      <c r="F3518" t="s">
        <v>8217</v>
      </c>
      <c r="G3518" t="s">
        <v>8222</v>
      </c>
      <c r="H3518" t="s">
        <v>8244</v>
      </c>
      <c r="I3518" s="9">
        <v>1410145200</v>
      </c>
      <c r="J3518" s="9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70"/>
        <v>100</v>
      </c>
      <c r="P3518" s="17">
        <f t="shared" si="271"/>
        <v>227.27</v>
      </c>
      <c r="Q3518" s="13" t="s">
        <v>8314</v>
      </c>
      <c r="R3518" t="s">
        <v>8315</v>
      </c>
      <c r="S3518" s="18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11" t="s">
        <v>3515</v>
      </c>
      <c r="C3519" s="3" t="s">
        <v>7626</v>
      </c>
      <c r="D3519" s="5">
        <v>4000</v>
      </c>
      <c r="E3519" s="7">
        <v>4000</v>
      </c>
      <c r="F3519" t="s">
        <v>8217</v>
      </c>
      <c r="G3519" t="s">
        <v>8223</v>
      </c>
      <c r="H3519" t="s">
        <v>8245</v>
      </c>
      <c r="I3519" s="9">
        <v>1404471600</v>
      </c>
      <c r="J3519" s="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70"/>
        <v>100</v>
      </c>
      <c r="P3519" s="17">
        <f t="shared" si="271"/>
        <v>307.69</v>
      </c>
      <c r="Q3519" s="13" t="s">
        <v>8314</v>
      </c>
      <c r="R3519" t="s">
        <v>8315</v>
      </c>
      <c r="S3519" s="18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11" t="s">
        <v>3516</v>
      </c>
      <c r="C3520" s="3" t="s">
        <v>7627</v>
      </c>
      <c r="D3520" s="5">
        <v>1500</v>
      </c>
      <c r="E3520" s="7">
        <v>1650.69</v>
      </c>
      <c r="F3520" t="s">
        <v>8217</v>
      </c>
      <c r="G3520" t="s">
        <v>8222</v>
      </c>
      <c r="H3520" t="s">
        <v>8244</v>
      </c>
      <c r="I3520" s="9">
        <v>1412259660</v>
      </c>
      <c r="J3520" s="9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70"/>
        <v>110.05</v>
      </c>
      <c r="P3520" s="17">
        <f t="shared" si="271"/>
        <v>50.02</v>
      </c>
      <c r="Q3520" s="13" t="s">
        <v>8314</v>
      </c>
      <c r="R3520" t="s">
        <v>8315</v>
      </c>
      <c r="S3520" s="18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11" t="s">
        <v>3517</v>
      </c>
      <c r="C3521" s="3" t="s">
        <v>7628</v>
      </c>
      <c r="D3521" s="5">
        <v>2000</v>
      </c>
      <c r="E3521" s="7">
        <v>2027</v>
      </c>
      <c r="F3521" t="s">
        <v>8217</v>
      </c>
      <c r="G3521" t="s">
        <v>8223</v>
      </c>
      <c r="H3521" t="s">
        <v>8245</v>
      </c>
      <c r="I3521" s="9">
        <v>1425478950</v>
      </c>
      <c r="J3521" s="9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70"/>
        <v>101.35</v>
      </c>
      <c r="P3521" s="17">
        <f t="shared" si="271"/>
        <v>72.39</v>
      </c>
      <c r="Q3521" s="13" t="s">
        <v>8314</v>
      </c>
      <c r="R3521" t="s">
        <v>8315</v>
      </c>
      <c r="S3521" s="18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11" t="s">
        <v>3518</v>
      </c>
      <c r="C3522" s="3" t="s">
        <v>7629</v>
      </c>
      <c r="D3522" s="5">
        <v>2000</v>
      </c>
      <c r="E3522" s="7">
        <v>2015</v>
      </c>
      <c r="F3522" t="s">
        <v>8217</v>
      </c>
      <c r="G3522" t="s">
        <v>8223</v>
      </c>
      <c r="H3522" t="s">
        <v>8245</v>
      </c>
      <c r="I3522" s="9">
        <v>1441547220</v>
      </c>
      <c r="J3522" s="9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si="270"/>
        <v>100.75</v>
      </c>
      <c r="P3522" s="17">
        <f t="shared" si="271"/>
        <v>95.95</v>
      </c>
      <c r="Q3522" s="13" t="s">
        <v>8314</v>
      </c>
      <c r="R3522" t="s">
        <v>8315</v>
      </c>
      <c r="S3522" s="18">
        <f t="shared" si="272"/>
        <v>42227.824212962965</v>
      </c>
      <c r="T3522" s="18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11" t="s">
        <v>3519</v>
      </c>
      <c r="C3523" s="3" t="s">
        <v>7630</v>
      </c>
      <c r="D3523" s="5">
        <v>350</v>
      </c>
      <c r="E3523" s="7">
        <v>593</v>
      </c>
      <c r="F3523" t="s">
        <v>8217</v>
      </c>
      <c r="G3523" t="s">
        <v>8222</v>
      </c>
      <c r="H3523" t="s">
        <v>8244</v>
      </c>
      <c r="I3523" s="9">
        <v>1411980020</v>
      </c>
      <c r="J3523" s="9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ref="O3523:O3586" si="275">IFERROR(ROUND(E3523/D3523*100,2),0)</f>
        <v>169.43</v>
      </c>
      <c r="P3523" s="17">
        <f t="shared" ref="P3523:P3586" si="276">IFERROR(ROUND(E3523/L3523,2),"N/A")</f>
        <v>45.62</v>
      </c>
      <c r="Q3523" s="13" t="s">
        <v>8314</v>
      </c>
      <c r="R3523" t="s">
        <v>8315</v>
      </c>
      <c r="S3523" s="18">
        <f t="shared" ref="S3523:S3586" si="277">(((J3523/60)/60)/24)+DATE(1970,1,1)</f>
        <v>41881.361342592594</v>
      </c>
      <c r="T3523" s="18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11" t="s">
        <v>3520</v>
      </c>
      <c r="C3524" s="3" t="s">
        <v>7631</v>
      </c>
      <c r="D3524" s="5">
        <v>1395</v>
      </c>
      <c r="E3524" s="7">
        <v>1395</v>
      </c>
      <c r="F3524" t="s">
        <v>8217</v>
      </c>
      <c r="G3524" t="s">
        <v>8223</v>
      </c>
      <c r="H3524" t="s">
        <v>8245</v>
      </c>
      <c r="I3524" s="9">
        <v>1442311560</v>
      </c>
      <c r="J3524" s="9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75"/>
        <v>100</v>
      </c>
      <c r="P3524" s="17">
        <f t="shared" si="276"/>
        <v>41.03</v>
      </c>
      <c r="Q3524" s="13" t="s">
        <v>8314</v>
      </c>
      <c r="R3524" t="s">
        <v>8315</v>
      </c>
      <c r="S3524" s="18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11" t="s">
        <v>3521</v>
      </c>
      <c r="C3525" s="3" t="s">
        <v>7632</v>
      </c>
      <c r="D3525" s="5">
        <v>4000</v>
      </c>
      <c r="E3525" s="7">
        <v>4546</v>
      </c>
      <c r="F3525" t="s">
        <v>8217</v>
      </c>
      <c r="G3525" t="s">
        <v>8223</v>
      </c>
      <c r="H3525" t="s">
        <v>8245</v>
      </c>
      <c r="I3525" s="9">
        <v>1474844400</v>
      </c>
      <c r="J3525" s="9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75"/>
        <v>113.65</v>
      </c>
      <c r="P3525" s="17">
        <f t="shared" si="276"/>
        <v>56.83</v>
      </c>
      <c r="Q3525" s="13" t="s">
        <v>8314</v>
      </c>
      <c r="R3525" t="s">
        <v>8315</v>
      </c>
      <c r="S3525" s="18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11" t="s">
        <v>3522</v>
      </c>
      <c r="C3526" s="3" t="s">
        <v>7633</v>
      </c>
      <c r="D3526" s="5">
        <v>10000</v>
      </c>
      <c r="E3526" s="7">
        <v>10156</v>
      </c>
      <c r="F3526" t="s">
        <v>8217</v>
      </c>
      <c r="G3526" t="s">
        <v>8222</v>
      </c>
      <c r="H3526" t="s">
        <v>8244</v>
      </c>
      <c r="I3526" s="9">
        <v>1410580800</v>
      </c>
      <c r="J3526" s="9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75"/>
        <v>101.56</v>
      </c>
      <c r="P3526" s="17">
        <f t="shared" si="276"/>
        <v>137.24</v>
      </c>
      <c r="Q3526" s="13" t="s">
        <v>8314</v>
      </c>
      <c r="R3526" t="s">
        <v>8315</v>
      </c>
      <c r="S3526" s="18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11" t="s">
        <v>3523</v>
      </c>
      <c r="C3527" s="3" t="s">
        <v>7634</v>
      </c>
      <c r="D3527" s="5">
        <v>500</v>
      </c>
      <c r="E3527" s="7">
        <v>530</v>
      </c>
      <c r="F3527" t="s">
        <v>8217</v>
      </c>
      <c r="G3527" t="s">
        <v>8222</v>
      </c>
      <c r="H3527" t="s">
        <v>8244</v>
      </c>
      <c r="I3527" s="9">
        <v>1439136000</v>
      </c>
      <c r="J3527" s="9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75"/>
        <v>106</v>
      </c>
      <c r="P3527" s="17">
        <f t="shared" si="276"/>
        <v>75.709999999999994</v>
      </c>
      <c r="Q3527" s="13" t="s">
        <v>8314</v>
      </c>
      <c r="R3527" t="s">
        <v>8315</v>
      </c>
      <c r="S3527" s="18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11" t="s">
        <v>3524</v>
      </c>
      <c r="C3528" s="3" t="s">
        <v>7635</v>
      </c>
      <c r="D3528" s="5">
        <v>3300</v>
      </c>
      <c r="E3528" s="7">
        <v>3366</v>
      </c>
      <c r="F3528" t="s">
        <v>8217</v>
      </c>
      <c r="G3528" t="s">
        <v>8222</v>
      </c>
      <c r="H3528" t="s">
        <v>8244</v>
      </c>
      <c r="I3528" s="9">
        <v>1461823140</v>
      </c>
      <c r="J3528" s="9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75"/>
        <v>102</v>
      </c>
      <c r="P3528" s="17">
        <f t="shared" si="276"/>
        <v>99</v>
      </c>
      <c r="Q3528" s="13" t="s">
        <v>8314</v>
      </c>
      <c r="R3528" t="s">
        <v>8315</v>
      </c>
      <c r="S3528" s="18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11" t="s">
        <v>3525</v>
      </c>
      <c r="C3529" s="3" t="s">
        <v>7636</v>
      </c>
      <c r="D3529" s="5">
        <v>6000</v>
      </c>
      <c r="E3529" s="7">
        <v>7015</v>
      </c>
      <c r="F3529" t="s">
        <v>8217</v>
      </c>
      <c r="G3529" t="s">
        <v>8222</v>
      </c>
      <c r="H3529" t="s">
        <v>8244</v>
      </c>
      <c r="I3529" s="9">
        <v>1436587140</v>
      </c>
      <c r="J3529" s="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75"/>
        <v>116.92</v>
      </c>
      <c r="P3529" s="17">
        <f t="shared" si="276"/>
        <v>81.569999999999993</v>
      </c>
      <c r="Q3529" s="13" t="s">
        <v>8314</v>
      </c>
      <c r="R3529" t="s">
        <v>8315</v>
      </c>
      <c r="S3529" s="18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11" t="s">
        <v>3526</v>
      </c>
      <c r="C3530" s="3" t="s">
        <v>7637</v>
      </c>
      <c r="D3530" s="5">
        <v>1650</v>
      </c>
      <c r="E3530" s="7">
        <v>1669</v>
      </c>
      <c r="F3530" t="s">
        <v>8217</v>
      </c>
      <c r="G3530" t="s">
        <v>8223</v>
      </c>
      <c r="H3530" t="s">
        <v>8245</v>
      </c>
      <c r="I3530" s="9">
        <v>1484740918</v>
      </c>
      <c r="J3530" s="9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75"/>
        <v>101.15</v>
      </c>
      <c r="P3530" s="17">
        <f t="shared" si="276"/>
        <v>45.11</v>
      </c>
      <c r="Q3530" s="13" t="s">
        <v>8314</v>
      </c>
      <c r="R3530" t="s">
        <v>8315</v>
      </c>
      <c r="S3530" s="18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11" t="s">
        <v>3527</v>
      </c>
      <c r="C3531" s="3" t="s">
        <v>7638</v>
      </c>
      <c r="D3531" s="5">
        <v>500</v>
      </c>
      <c r="E3531" s="7">
        <v>660</v>
      </c>
      <c r="F3531" t="s">
        <v>8217</v>
      </c>
      <c r="G3531" t="s">
        <v>8222</v>
      </c>
      <c r="H3531" t="s">
        <v>8244</v>
      </c>
      <c r="I3531" s="9">
        <v>1436749200</v>
      </c>
      <c r="J3531" s="9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75"/>
        <v>132</v>
      </c>
      <c r="P3531" s="17">
        <f t="shared" si="276"/>
        <v>36.67</v>
      </c>
      <c r="Q3531" s="13" t="s">
        <v>8314</v>
      </c>
      <c r="R3531" t="s">
        <v>8315</v>
      </c>
      <c r="S3531" s="18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11" t="s">
        <v>3528</v>
      </c>
      <c r="C3532" s="3" t="s">
        <v>7639</v>
      </c>
      <c r="D3532" s="5">
        <v>2750</v>
      </c>
      <c r="E3532" s="7">
        <v>2750</v>
      </c>
      <c r="F3532" t="s">
        <v>8217</v>
      </c>
      <c r="G3532" t="s">
        <v>8223</v>
      </c>
      <c r="H3532" t="s">
        <v>8245</v>
      </c>
      <c r="I3532" s="9">
        <v>1460318400</v>
      </c>
      <c r="J3532" s="9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75"/>
        <v>100</v>
      </c>
      <c r="P3532" s="17">
        <f t="shared" si="276"/>
        <v>125</v>
      </c>
      <c r="Q3532" s="13" t="s">
        <v>8314</v>
      </c>
      <c r="R3532" t="s">
        <v>8315</v>
      </c>
      <c r="S3532" s="18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11" t="s">
        <v>3529</v>
      </c>
      <c r="C3533" s="3" t="s">
        <v>7640</v>
      </c>
      <c r="D3533" s="5">
        <v>1000</v>
      </c>
      <c r="E3533" s="7">
        <v>1280</v>
      </c>
      <c r="F3533" t="s">
        <v>8217</v>
      </c>
      <c r="G3533" t="s">
        <v>8222</v>
      </c>
      <c r="H3533" t="s">
        <v>8244</v>
      </c>
      <c r="I3533" s="9">
        <v>1467301334</v>
      </c>
      <c r="J3533" s="9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75"/>
        <v>128</v>
      </c>
      <c r="P3533" s="17">
        <f t="shared" si="276"/>
        <v>49.23</v>
      </c>
      <c r="Q3533" s="13" t="s">
        <v>8314</v>
      </c>
      <c r="R3533" t="s">
        <v>8315</v>
      </c>
      <c r="S3533" s="18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11" t="s">
        <v>3530</v>
      </c>
      <c r="C3534" s="3" t="s">
        <v>7641</v>
      </c>
      <c r="D3534" s="5">
        <v>960</v>
      </c>
      <c r="E3534" s="7">
        <v>1142</v>
      </c>
      <c r="F3534" t="s">
        <v>8217</v>
      </c>
      <c r="G3534" t="s">
        <v>8222</v>
      </c>
      <c r="H3534" t="s">
        <v>8244</v>
      </c>
      <c r="I3534" s="9">
        <v>1411012740</v>
      </c>
      <c r="J3534" s="9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75"/>
        <v>118.96</v>
      </c>
      <c r="P3534" s="17">
        <f t="shared" si="276"/>
        <v>42.3</v>
      </c>
      <c r="Q3534" s="13" t="s">
        <v>8314</v>
      </c>
      <c r="R3534" t="s">
        <v>8315</v>
      </c>
      <c r="S3534" s="18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11" t="s">
        <v>3531</v>
      </c>
      <c r="C3535" s="3" t="s">
        <v>7642</v>
      </c>
      <c r="D3535" s="5">
        <v>500</v>
      </c>
      <c r="E3535" s="7">
        <v>631</v>
      </c>
      <c r="F3535" t="s">
        <v>8217</v>
      </c>
      <c r="G3535" t="s">
        <v>8222</v>
      </c>
      <c r="H3535" t="s">
        <v>8244</v>
      </c>
      <c r="I3535" s="9">
        <v>1447269367</v>
      </c>
      <c r="J3535" s="9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75"/>
        <v>126.2</v>
      </c>
      <c r="P3535" s="17">
        <f t="shared" si="276"/>
        <v>78.88</v>
      </c>
      <c r="Q3535" s="13" t="s">
        <v>8314</v>
      </c>
      <c r="R3535" t="s">
        <v>8315</v>
      </c>
      <c r="S3535" s="18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11" t="s">
        <v>3532</v>
      </c>
      <c r="C3536" s="3" t="s">
        <v>7643</v>
      </c>
      <c r="D3536" s="5">
        <v>5000</v>
      </c>
      <c r="E3536" s="7">
        <v>7810</v>
      </c>
      <c r="F3536" t="s">
        <v>8217</v>
      </c>
      <c r="G3536" t="s">
        <v>8222</v>
      </c>
      <c r="H3536" t="s">
        <v>8244</v>
      </c>
      <c r="I3536" s="9">
        <v>1443711623</v>
      </c>
      <c r="J3536" s="9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75"/>
        <v>156.19999999999999</v>
      </c>
      <c r="P3536" s="17">
        <f t="shared" si="276"/>
        <v>38.28</v>
      </c>
      <c r="Q3536" s="13" t="s">
        <v>8314</v>
      </c>
      <c r="R3536" t="s">
        <v>8315</v>
      </c>
      <c r="S3536" s="18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11" t="s">
        <v>3533</v>
      </c>
      <c r="C3537" s="3" t="s">
        <v>7644</v>
      </c>
      <c r="D3537" s="5">
        <v>2000</v>
      </c>
      <c r="E3537" s="7">
        <v>2063</v>
      </c>
      <c r="F3537" t="s">
        <v>8217</v>
      </c>
      <c r="G3537" t="s">
        <v>8223</v>
      </c>
      <c r="H3537" t="s">
        <v>8245</v>
      </c>
      <c r="I3537" s="9">
        <v>1443808800</v>
      </c>
      <c r="J3537" s="9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75"/>
        <v>103.15</v>
      </c>
      <c r="P3537" s="17">
        <f t="shared" si="276"/>
        <v>44.85</v>
      </c>
      <c r="Q3537" s="13" t="s">
        <v>8314</v>
      </c>
      <c r="R3537" t="s">
        <v>8315</v>
      </c>
      <c r="S3537" s="18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11" t="s">
        <v>3534</v>
      </c>
      <c r="C3538" s="3" t="s">
        <v>7645</v>
      </c>
      <c r="D3538" s="5">
        <v>150</v>
      </c>
      <c r="E3538" s="7">
        <v>230</v>
      </c>
      <c r="F3538" t="s">
        <v>8217</v>
      </c>
      <c r="G3538" t="s">
        <v>8223</v>
      </c>
      <c r="H3538" t="s">
        <v>8245</v>
      </c>
      <c r="I3538" s="9">
        <v>1450612740</v>
      </c>
      <c r="J3538" s="9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75"/>
        <v>153.33000000000001</v>
      </c>
      <c r="P3538" s="17">
        <f t="shared" si="276"/>
        <v>13.53</v>
      </c>
      <c r="Q3538" s="13" t="s">
        <v>8314</v>
      </c>
      <c r="R3538" t="s">
        <v>8315</v>
      </c>
      <c r="S3538" s="18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11" t="s">
        <v>3535</v>
      </c>
      <c r="C3539" s="3" t="s">
        <v>7646</v>
      </c>
      <c r="D3539" s="5">
        <v>675</v>
      </c>
      <c r="E3539" s="7">
        <v>1218</v>
      </c>
      <c r="F3539" t="s">
        <v>8217</v>
      </c>
      <c r="G3539" t="s">
        <v>8227</v>
      </c>
      <c r="H3539" t="s">
        <v>8249</v>
      </c>
      <c r="I3539" s="9">
        <v>1416211140</v>
      </c>
      <c r="J3539" s="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75"/>
        <v>180.44</v>
      </c>
      <c r="P3539" s="17">
        <f t="shared" si="276"/>
        <v>43.5</v>
      </c>
      <c r="Q3539" s="13" t="s">
        <v>8314</v>
      </c>
      <c r="R3539" t="s">
        <v>8315</v>
      </c>
      <c r="S3539" s="18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11" t="s">
        <v>3536</v>
      </c>
      <c r="C3540" s="3" t="s">
        <v>7647</v>
      </c>
      <c r="D3540" s="5">
        <v>2000</v>
      </c>
      <c r="E3540" s="7">
        <v>2569</v>
      </c>
      <c r="F3540" t="s">
        <v>8217</v>
      </c>
      <c r="G3540" t="s">
        <v>8223</v>
      </c>
      <c r="H3540" t="s">
        <v>8245</v>
      </c>
      <c r="I3540" s="9">
        <v>1471428340</v>
      </c>
      <c r="J3540" s="9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75"/>
        <v>128.44999999999999</v>
      </c>
      <c r="P3540" s="17">
        <f t="shared" si="276"/>
        <v>30.95</v>
      </c>
      <c r="Q3540" s="13" t="s">
        <v>8314</v>
      </c>
      <c r="R3540" t="s">
        <v>8315</v>
      </c>
      <c r="S3540" s="18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11" t="s">
        <v>3537</v>
      </c>
      <c r="C3541" s="3" t="s">
        <v>7648</v>
      </c>
      <c r="D3541" s="5">
        <v>600</v>
      </c>
      <c r="E3541" s="7">
        <v>718</v>
      </c>
      <c r="F3541" t="s">
        <v>8217</v>
      </c>
      <c r="G3541" t="s">
        <v>8222</v>
      </c>
      <c r="H3541" t="s">
        <v>8244</v>
      </c>
      <c r="I3541" s="9">
        <v>1473358122</v>
      </c>
      <c r="J3541" s="9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75"/>
        <v>119.67</v>
      </c>
      <c r="P3541" s="17">
        <f t="shared" si="276"/>
        <v>55.23</v>
      </c>
      <c r="Q3541" s="13" t="s">
        <v>8314</v>
      </c>
      <c r="R3541" t="s">
        <v>8315</v>
      </c>
      <c r="S3541" s="18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11" t="s">
        <v>3538</v>
      </c>
      <c r="C3542" s="3" t="s">
        <v>7649</v>
      </c>
      <c r="D3542" s="5">
        <v>300</v>
      </c>
      <c r="E3542" s="7">
        <v>369</v>
      </c>
      <c r="F3542" t="s">
        <v>8217</v>
      </c>
      <c r="G3542" t="s">
        <v>8223</v>
      </c>
      <c r="H3542" t="s">
        <v>8245</v>
      </c>
      <c r="I3542" s="9">
        <v>1466899491</v>
      </c>
      <c r="J3542" s="9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75"/>
        <v>123</v>
      </c>
      <c r="P3542" s="17">
        <f t="shared" si="276"/>
        <v>46.13</v>
      </c>
      <c r="Q3542" s="13" t="s">
        <v>8314</v>
      </c>
      <c r="R3542" t="s">
        <v>8315</v>
      </c>
      <c r="S3542" s="18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11" t="s">
        <v>3539</v>
      </c>
      <c r="C3543" s="3" t="s">
        <v>7650</v>
      </c>
      <c r="D3543" s="5">
        <v>1200</v>
      </c>
      <c r="E3543" s="7">
        <v>1260</v>
      </c>
      <c r="F3543" t="s">
        <v>8217</v>
      </c>
      <c r="G3543" t="s">
        <v>8223</v>
      </c>
      <c r="H3543" t="s">
        <v>8245</v>
      </c>
      <c r="I3543" s="9">
        <v>1441042275</v>
      </c>
      <c r="J3543" s="9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75"/>
        <v>105</v>
      </c>
      <c r="P3543" s="17">
        <f t="shared" si="276"/>
        <v>39.380000000000003</v>
      </c>
      <c r="Q3543" s="13" t="s">
        <v>8314</v>
      </c>
      <c r="R3543" t="s">
        <v>8315</v>
      </c>
      <c r="S3543" s="18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11" t="s">
        <v>3540</v>
      </c>
      <c r="C3544" s="3" t="s">
        <v>7651</v>
      </c>
      <c r="D3544" s="5">
        <v>5500</v>
      </c>
      <c r="E3544" s="7">
        <v>5623</v>
      </c>
      <c r="F3544" t="s">
        <v>8217</v>
      </c>
      <c r="G3544" t="s">
        <v>8222</v>
      </c>
      <c r="H3544" t="s">
        <v>8244</v>
      </c>
      <c r="I3544" s="9">
        <v>1410099822</v>
      </c>
      <c r="J3544" s="9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75"/>
        <v>102.24</v>
      </c>
      <c r="P3544" s="17">
        <f t="shared" si="276"/>
        <v>66.150000000000006</v>
      </c>
      <c r="Q3544" s="13" t="s">
        <v>8314</v>
      </c>
      <c r="R3544" t="s">
        <v>8315</v>
      </c>
      <c r="S3544" s="18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11" t="s">
        <v>3541</v>
      </c>
      <c r="C3545" s="3" t="s">
        <v>7652</v>
      </c>
      <c r="D3545" s="5">
        <v>1500</v>
      </c>
      <c r="E3545" s="7">
        <v>1570</v>
      </c>
      <c r="F3545" t="s">
        <v>8217</v>
      </c>
      <c r="G3545" t="s">
        <v>8234</v>
      </c>
      <c r="H3545" t="s">
        <v>8247</v>
      </c>
      <c r="I3545" s="9">
        <v>1435255659</v>
      </c>
      <c r="J3545" s="9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75"/>
        <v>104.67</v>
      </c>
      <c r="P3545" s="17">
        <f t="shared" si="276"/>
        <v>54.14</v>
      </c>
      <c r="Q3545" s="13" t="s">
        <v>8314</v>
      </c>
      <c r="R3545" t="s">
        <v>8315</v>
      </c>
      <c r="S3545" s="18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11" t="s">
        <v>3542</v>
      </c>
      <c r="C3546" s="3" t="s">
        <v>7653</v>
      </c>
      <c r="D3546" s="5">
        <v>2500</v>
      </c>
      <c r="E3546" s="7">
        <v>2500</v>
      </c>
      <c r="F3546" t="s">
        <v>8217</v>
      </c>
      <c r="G3546" t="s">
        <v>8222</v>
      </c>
      <c r="H3546" t="s">
        <v>8244</v>
      </c>
      <c r="I3546" s="9">
        <v>1425758257</v>
      </c>
      <c r="J3546" s="9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75"/>
        <v>100</v>
      </c>
      <c r="P3546" s="17">
        <f t="shared" si="276"/>
        <v>104.17</v>
      </c>
      <c r="Q3546" s="13" t="s">
        <v>8314</v>
      </c>
      <c r="R3546" t="s">
        <v>8315</v>
      </c>
      <c r="S3546" s="18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11" t="s">
        <v>3543</v>
      </c>
      <c r="C3547" s="3" t="s">
        <v>7654</v>
      </c>
      <c r="D3547" s="5">
        <v>250</v>
      </c>
      <c r="E3547" s="7">
        <v>251</v>
      </c>
      <c r="F3547" t="s">
        <v>8217</v>
      </c>
      <c r="G3547" t="s">
        <v>8222</v>
      </c>
      <c r="H3547" t="s">
        <v>8244</v>
      </c>
      <c r="I3547" s="9">
        <v>1428780159</v>
      </c>
      <c r="J3547" s="9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75"/>
        <v>100.4</v>
      </c>
      <c r="P3547" s="17">
        <f t="shared" si="276"/>
        <v>31.38</v>
      </c>
      <c r="Q3547" s="13" t="s">
        <v>8314</v>
      </c>
      <c r="R3547" t="s">
        <v>8315</v>
      </c>
      <c r="S3547" s="18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11" t="s">
        <v>3544</v>
      </c>
      <c r="C3548" s="3" t="s">
        <v>7655</v>
      </c>
      <c r="D3548" s="5">
        <v>1100</v>
      </c>
      <c r="E3548" s="7">
        <v>1125</v>
      </c>
      <c r="F3548" t="s">
        <v>8217</v>
      </c>
      <c r="G3548" t="s">
        <v>8222</v>
      </c>
      <c r="H3548" t="s">
        <v>8244</v>
      </c>
      <c r="I3548" s="9">
        <v>1427860740</v>
      </c>
      <c r="J3548" s="9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75"/>
        <v>102.27</v>
      </c>
      <c r="P3548" s="17">
        <f t="shared" si="276"/>
        <v>59.21</v>
      </c>
      <c r="Q3548" s="13" t="s">
        <v>8314</v>
      </c>
      <c r="R3548" t="s">
        <v>8315</v>
      </c>
      <c r="S3548" s="18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11" t="s">
        <v>3545</v>
      </c>
      <c r="C3549" s="3" t="s">
        <v>7656</v>
      </c>
      <c r="D3549" s="5">
        <v>35000</v>
      </c>
      <c r="E3549" s="7">
        <v>40043.25</v>
      </c>
      <c r="F3549" t="s">
        <v>8217</v>
      </c>
      <c r="G3549" t="s">
        <v>8222</v>
      </c>
      <c r="H3549" t="s">
        <v>8244</v>
      </c>
      <c r="I3549" s="9">
        <v>1463198340</v>
      </c>
      <c r="J3549" s="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75"/>
        <v>114.41</v>
      </c>
      <c r="P3549" s="17">
        <f t="shared" si="276"/>
        <v>119.18</v>
      </c>
      <c r="Q3549" s="13" t="s">
        <v>8314</v>
      </c>
      <c r="R3549" t="s">
        <v>8315</v>
      </c>
      <c r="S3549" s="18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11" t="s">
        <v>3546</v>
      </c>
      <c r="C3550" s="3" t="s">
        <v>7657</v>
      </c>
      <c r="D3550" s="5">
        <v>2100</v>
      </c>
      <c r="E3550" s="7">
        <v>2140</v>
      </c>
      <c r="F3550" t="s">
        <v>8217</v>
      </c>
      <c r="G3550" t="s">
        <v>8222</v>
      </c>
      <c r="H3550" t="s">
        <v>8244</v>
      </c>
      <c r="I3550" s="9">
        <v>1457139600</v>
      </c>
      <c r="J3550" s="9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75"/>
        <v>101.9</v>
      </c>
      <c r="P3550" s="17">
        <f t="shared" si="276"/>
        <v>164.62</v>
      </c>
      <c r="Q3550" s="13" t="s">
        <v>8314</v>
      </c>
      <c r="R3550" t="s">
        <v>8315</v>
      </c>
      <c r="S3550" s="18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11" t="s">
        <v>3547</v>
      </c>
      <c r="C3551" s="3" t="s">
        <v>7658</v>
      </c>
      <c r="D3551" s="5">
        <v>1000</v>
      </c>
      <c r="E3551" s="7">
        <v>1020</v>
      </c>
      <c r="F3551" t="s">
        <v>8217</v>
      </c>
      <c r="G3551" t="s">
        <v>8223</v>
      </c>
      <c r="H3551" t="s">
        <v>8245</v>
      </c>
      <c r="I3551" s="9">
        <v>1441358873</v>
      </c>
      <c r="J3551" s="9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75"/>
        <v>102</v>
      </c>
      <c r="P3551" s="17">
        <f t="shared" si="276"/>
        <v>24.29</v>
      </c>
      <c r="Q3551" s="13" t="s">
        <v>8314</v>
      </c>
      <c r="R3551" t="s">
        <v>8315</v>
      </c>
      <c r="S3551" s="18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11" t="s">
        <v>3548</v>
      </c>
      <c r="C3552" s="3" t="s">
        <v>7659</v>
      </c>
      <c r="D3552" s="5">
        <v>2500</v>
      </c>
      <c r="E3552" s="7">
        <v>2620</v>
      </c>
      <c r="F3552" t="s">
        <v>8217</v>
      </c>
      <c r="G3552" t="s">
        <v>8223</v>
      </c>
      <c r="H3552" t="s">
        <v>8245</v>
      </c>
      <c r="I3552" s="9">
        <v>1462224398</v>
      </c>
      <c r="J3552" s="9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75"/>
        <v>104.8</v>
      </c>
      <c r="P3552" s="17">
        <f t="shared" si="276"/>
        <v>40.94</v>
      </c>
      <c r="Q3552" s="13" t="s">
        <v>8314</v>
      </c>
      <c r="R3552" t="s">
        <v>8315</v>
      </c>
      <c r="S3552" s="18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11" t="s">
        <v>3549</v>
      </c>
      <c r="C3553" s="3" t="s">
        <v>7660</v>
      </c>
      <c r="D3553" s="5">
        <v>1500</v>
      </c>
      <c r="E3553" s="7">
        <v>1527.5</v>
      </c>
      <c r="F3553" t="s">
        <v>8217</v>
      </c>
      <c r="G3553" t="s">
        <v>8222</v>
      </c>
      <c r="H3553" t="s">
        <v>8244</v>
      </c>
      <c r="I3553" s="9">
        <v>1400796420</v>
      </c>
      <c r="J3553" s="9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75"/>
        <v>101.83</v>
      </c>
      <c r="P3553" s="17">
        <f t="shared" si="276"/>
        <v>61.1</v>
      </c>
      <c r="Q3553" s="13" t="s">
        <v>8314</v>
      </c>
      <c r="R3553" t="s">
        <v>8315</v>
      </c>
      <c r="S3553" s="18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11" t="s">
        <v>3550</v>
      </c>
      <c r="C3554" s="3" t="s">
        <v>7661</v>
      </c>
      <c r="D3554" s="5">
        <v>773</v>
      </c>
      <c r="E3554" s="7">
        <v>773</v>
      </c>
      <c r="F3554" t="s">
        <v>8217</v>
      </c>
      <c r="G3554" t="s">
        <v>8223</v>
      </c>
      <c r="H3554" t="s">
        <v>8245</v>
      </c>
      <c r="I3554" s="9">
        <v>1403964324</v>
      </c>
      <c r="J3554" s="9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75"/>
        <v>100</v>
      </c>
      <c r="P3554" s="17">
        <f t="shared" si="276"/>
        <v>38.65</v>
      </c>
      <c r="Q3554" s="13" t="s">
        <v>8314</v>
      </c>
      <c r="R3554" t="s">
        <v>8315</v>
      </c>
      <c r="S3554" s="18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11" t="s">
        <v>3551</v>
      </c>
      <c r="C3555" s="3" t="s">
        <v>7662</v>
      </c>
      <c r="D3555" s="5">
        <v>5500</v>
      </c>
      <c r="E3555" s="7">
        <v>5845</v>
      </c>
      <c r="F3555" t="s">
        <v>8217</v>
      </c>
      <c r="G3555" t="s">
        <v>8222</v>
      </c>
      <c r="H3555" t="s">
        <v>8244</v>
      </c>
      <c r="I3555" s="9">
        <v>1439337600</v>
      </c>
      <c r="J3555" s="9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75"/>
        <v>106.27</v>
      </c>
      <c r="P3555" s="17">
        <f t="shared" si="276"/>
        <v>56.2</v>
      </c>
      <c r="Q3555" s="13" t="s">
        <v>8314</v>
      </c>
      <c r="R3555" t="s">
        <v>8315</v>
      </c>
      <c r="S3555" s="18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11" t="s">
        <v>3552</v>
      </c>
      <c r="C3556" s="3" t="s">
        <v>7663</v>
      </c>
      <c r="D3556" s="5">
        <v>5000</v>
      </c>
      <c r="E3556" s="7">
        <v>5671.11</v>
      </c>
      <c r="F3556" t="s">
        <v>8217</v>
      </c>
      <c r="G3556" t="s">
        <v>8222</v>
      </c>
      <c r="H3556" t="s">
        <v>8244</v>
      </c>
      <c r="I3556" s="9">
        <v>1423674000</v>
      </c>
      <c r="J3556" s="9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75"/>
        <v>113.42</v>
      </c>
      <c r="P3556" s="17">
        <f t="shared" si="276"/>
        <v>107</v>
      </c>
      <c r="Q3556" s="13" t="s">
        <v>8314</v>
      </c>
      <c r="R3556" t="s">
        <v>8315</v>
      </c>
      <c r="S3556" s="18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11" t="s">
        <v>3553</v>
      </c>
      <c r="C3557" s="3" t="s">
        <v>7664</v>
      </c>
      <c r="D3557" s="5">
        <v>2400</v>
      </c>
      <c r="E3557" s="7">
        <v>2400</v>
      </c>
      <c r="F3557" t="s">
        <v>8217</v>
      </c>
      <c r="G3557" t="s">
        <v>8235</v>
      </c>
      <c r="H3557" t="s">
        <v>8247</v>
      </c>
      <c r="I3557" s="9">
        <v>1479382594</v>
      </c>
      <c r="J3557" s="9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75"/>
        <v>100</v>
      </c>
      <c r="P3557" s="17">
        <f t="shared" si="276"/>
        <v>171.43</v>
      </c>
      <c r="Q3557" s="13" t="s">
        <v>8314</v>
      </c>
      <c r="R3557" t="s">
        <v>8315</v>
      </c>
      <c r="S3557" s="18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11" t="s">
        <v>3554</v>
      </c>
      <c r="C3558" s="3" t="s">
        <v>7665</v>
      </c>
      <c r="D3558" s="5">
        <v>2200</v>
      </c>
      <c r="E3558" s="7">
        <v>2210</v>
      </c>
      <c r="F3558" t="s">
        <v>8217</v>
      </c>
      <c r="G3558" t="s">
        <v>8223</v>
      </c>
      <c r="H3558" t="s">
        <v>8245</v>
      </c>
      <c r="I3558" s="9">
        <v>1408289724</v>
      </c>
      <c r="J3558" s="9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75"/>
        <v>100.45</v>
      </c>
      <c r="P3558" s="17">
        <f t="shared" si="276"/>
        <v>110.5</v>
      </c>
      <c r="Q3558" s="13" t="s">
        <v>8314</v>
      </c>
      <c r="R3558" t="s">
        <v>8315</v>
      </c>
      <c r="S3558" s="18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11" t="s">
        <v>3555</v>
      </c>
      <c r="C3559" s="3" t="s">
        <v>7666</v>
      </c>
      <c r="D3559" s="5">
        <v>100000</v>
      </c>
      <c r="E3559" s="7">
        <v>100036</v>
      </c>
      <c r="F3559" t="s">
        <v>8217</v>
      </c>
      <c r="G3559" t="s">
        <v>8222</v>
      </c>
      <c r="H3559" t="s">
        <v>8244</v>
      </c>
      <c r="I3559" s="9">
        <v>1399271911</v>
      </c>
      <c r="J3559" s="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75"/>
        <v>100.04</v>
      </c>
      <c r="P3559" s="17">
        <f t="shared" si="276"/>
        <v>179.28</v>
      </c>
      <c r="Q3559" s="13" t="s">
        <v>8314</v>
      </c>
      <c r="R3559" t="s">
        <v>8315</v>
      </c>
      <c r="S3559" s="18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11" t="s">
        <v>3556</v>
      </c>
      <c r="C3560" s="3" t="s">
        <v>7667</v>
      </c>
      <c r="D3560" s="5">
        <v>350</v>
      </c>
      <c r="E3560" s="7">
        <v>504</v>
      </c>
      <c r="F3560" t="s">
        <v>8217</v>
      </c>
      <c r="G3560" t="s">
        <v>8223</v>
      </c>
      <c r="H3560" t="s">
        <v>8245</v>
      </c>
      <c r="I3560" s="9">
        <v>1435352400</v>
      </c>
      <c r="J3560" s="9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75"/>
        <v>144</v>
      </c>
      <c r="P3560" s="17">
        <f t="shared" si="276"/>
        <v>22.91</v>
      </c>
      <c r="Q3560" s="13" t="s">
        <v>8314</v>
      </c>
      <c r="R3560" t="s">
        <v>8315</v>
      </c>
      <c r="S3560" s="18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11" t="s">
        <v>3557</v>
      </c>
      <c r="C3561" s="3" t="s">
        <v>7668</v>
      </c>
      <c r="D3561" s="5">
        <v>1000</v>
      </c>
      <c r="E3561" s="7">
        <v>1035</v>
      </c>
      <c r="F3561" t="s">
        <v>8217</v>
      </c>
      <c r="G3561" t="s">
        <v>8224</v>
      </c>
      <c r="H3561" t="s">
        <v>8246</v>
      </c>
      <c r="I3561" s="9">
        <v>1438333080</v>
      </c>
      <c r="J3561" s="9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75"/>
        <v>103.5</v>
      </c>
      <c r="P3561" s="17">
        <f t="shared" si="276"/>
        <v>43.13</v>
      </c>
      <c r="Q3561" s="13" t="s">
        <v>8314</v>
      </c>
      <c r="R3561" t="s">
        <v>8315</v>
      </c>
      <c r="S3561" s="18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11" t="s">
        <v>3558</v>
      </c>
      <c r="C3562" s="3" t="s">
        <v>7669</v>
      </c>
      <c r="D3562" s="5">
        <v>3200</v>
      </c>
      <c r="E3562" s="7">
        <v>3470</v>
      </c>
      <c r="F3562" t="s">
        <v>8217</v>
      </c>
      <c r="G3562" t="s">
        <v>8227</v>
      </c>
      <c r="H3562" t="s">
        <v>8249</v>
      </c>
      <c r="I3562" s="9">
        <v>1432694700</v>
      </c>
      <c r="J3562" s="9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75"/>
        <v>108.44</v>
      </c>
      <c r="P3562" s="17">
        <f t="shared" si="276"/>
        <v>46.89</v>
      </c>
      <c r="Q3562" s="13" t="s">
        <v>8314</v>
      </c>
      <c r="R3562" t="s">
        <v>8315</v>
      </c>
      <c r="S3562" s="18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11" t="s">
        <v>3559</v>
      </c>
      <c r="C3563" s="3" t="s">
        <v>7670</v>
      </c>
      <c r="D3563" s="5">
        <v>2500</v>
      </c>
      <c r="E3563" s="7">
        <v>2560</v>
      </c>
      <c r="F3563" t="s">
        <v>8217</v>
      </c>
      <c r="G3563" t="s">
        <v>8222</v>
      </c>
      <c r="H3563" t="s">
        <v>8244</v>
      </c>
      <c r="I3563" s="9">
        <v>1438799760</v>
      </c>
      <c r="J3563" s="9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75"/>
        <v>102.4</v>
      </c>
      <c r="P3563" s="17">
        <f t="shared" si="276"/>
        <v>47.41</v>
      </c>
      <c r="Q3563" s="13" t="s">
        <v>8314</v>
      </c>
      <c r="R3563" t="s">
        <v>8315</v>
      </c>
      <c r="S3563" s="18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11" t="s">
        <v>3560</v>
      </c>
      <c r="C3564" s="3" t="s">
        <v>7671</v>
      </c>
      <c r="D3564" s="5">
        <v>315</v>
      </c>
      <c r="E3564" s="7">
        <v>469</v>
      </c>
      <c r="F3564" t="s">
        <v>8217</v>
      </c>
      <c r="G3564" t="s">
        <v>8223</v>
      </c>
      <c r="H3564" t="s">
        <v>8245</v>
      </c>
      <c r="I3564" s="9">
        <v>1457906400</v>
      </c>
      <c r="J3564" s="9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75"/>
        <v>148.88999999999999</v>
      </c>
      <c r="P3564" s="17">
        <f t="shared" si="276"/>
        <v>15.13</v>
      </c>
      <c r="Q3564" s="13" t="s">
        <v>8314</v>
      </c>
      <c r="R3564" t="s">
        <v>8315</v>
      </c>
      <c r="S3564" s="18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11" t="s">
        <v>3561</v>
      </c>
      <c r="C3565" s="3" t="s">
        <v>7672</v>
      </c>
      <c r="D3565" s="5">
        <v>500</v>
      </c>
      <c r="E3565" s="7">
        <v>527.45000000000005</v>
      </c>
      <c r="F3565" t="s">
        <v>8217</v>
      </c>
      <c r="G3565" t="s">
        <v>8223</v>
      </c>
      <c r="H3565" t="s">
        <v>8245</v>
      </c>
      <c r="I3565" s="9">
        <v>1470078000</v>
      </c>
      <c r="J3565" s="9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75"/>
        <v>105.49</v>
      </c>
      <c r="P3565" s="17">
        <f t="shared" si="276"/>
        <v>21.1</v>
      </c>
      <c r="Q3565" s="13" t="s">
        <v>8314</v>
      </c>
      <c r="R3565" t="s">
        <v>8315</v>
      </c>
      <c r="S3565" s="18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11" t="s">
        <v>3562</v>
      </c>
      <c r="C3566" s="3" t="s">
        <v>7673</v>
      </c>
      <c r="D3566" s="5">
        <v>1000</v>
      </c>
      <c r="E3566" s="7">
        <v>1005</v>
      </c>
      <c r="F3566" t="s">
        <v>8217</v>
      </c>
      <c r="G3566" t="s">
        <v>8223</v>
      </c>
      <c r="H3566" t="s">
        <v>8245</v>
      </c>
      <c r="I3566" s="9">
        <v>1444060800</v>
      </c>
      <c r="J3566" s="9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75"/>
        <v>100.5</v>
      </c>
      <c r="P3566" s="17">
        <f t="shared" si="276"/>
        <v>59.12</v>
      </c>
      <c r="Q3566" s="13" t="s">
        <v>8314</v>
      </c>
      <c r="R3566" t="s">
        <v>8315</v>
      </c>
      <c r="S3566" s="18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11" t="s">
        <v>3563</v>
      </c>
      <c r="C3567" s="3" t="s">
        <v>7674</v>
      </c>
      <c r="D3567" s="5">
        <v>900</v>
      </c>
      <c r="E3567" s="7">
        <v>1175</v>
      </c>
      <c r="F3567" t="s">
        <v>8217</v>
      </c>
      <c r="G3567" t="s">
        <v>8222</v>
      </c>
      <c r="H3567" t="s">
        <v>8244</v>
      </c>
      <c r="I3567" s="9">
        <v>1420048208</v>
      </c>
      <c r="J3567" s="9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75"/>
        <v>130.56</v>
      </c>
      <c r="P3567" s="17">
        <f t="shared" si="276"/>
        <v>97.92</v>
      </c>
      <c r="Q3567" s="13" t="s">
        <v>8314</v>
      </c>
      <c r="R3567" t="s">
        <v>8315</v>
      </c>
      <c r="S3567" s="18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11" t="s">
        <v>3564</v>
      </c>
      <c r="C3568" s="3" t="s">
        <v>7675</v>
      </c>
      <c r="D3568" s="5">
        <v>2000</v>
      </c>
      <c r="E3568" s="7">
        <v>2095</v>
      </c>
      <c r="F3568" t="s">
        <v>8217</v>
      </c>
      <c r="G3568" t="s">
        <v>8223</v>
      </c>
      <c r="H3568" t="s">
        <v>8245</v>
      </c>
      <c r="I3568" s="9">
        <v>1422015083</v>
      </c>
      <c r="J3568" s="9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75"/>
        <v>104.75</v>
      </c>
      <c r="P3568" s="17">
        <f t="shared" si="276"/>
        <v>55.13</v>
      </c>
      <c r="Q3568" s="13" t="s">
        <v>8314</v>
      </c>
      <c r="R3568" t="s">
        <v>8315</v>
      </c>
      <c r="S3568" s="18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11" t="s">
        <v>3565</v>
      </c>
      <c r="C3569" s="3" t="s">
        <v>7676</v>
      </c>
      <c r="D3569" s="5">
        <v>1000</v>
      </c>
      <c r="E3569" s="7">
        <v>1088</v>
      </c>
      <c r="F3569" t="s">
        <v>8217</v>
      </c>
      <c r="G3569" t="s">
        <v>8223</v>
      </c>
      <c r="H3569" t="s">
        <v>8245</v>
      </c>
      <c r="I3569" s="9">
        <v>1433964444</v>
      </c>
      <c r="J3569" s="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75"/>
        <v>108.8</v>
      </c>
      <c r="P3569" s="17">
        <f t="shared" si="276"/>
        <v>26.54</v>
      </c>
      <c r="Q3569" s="13" t="s">
        <v>8314</v>
      </c>
      <c r="R3569" t="s">
        <v>8315</v>
      </c>
      <c r="S3569" s="18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11" t="s">
        <v>3566</v>
      </c>
      <c r="C3570" s="3" t="s">
        <v>7677</v>
      </c>
      <c r="D3570" s="5">
        <v>1000</v>
      </c>
      <c r="E3570" s="7">
        <v>1110</v>
      </c>
      <c r="F3570" t="s">
        <v>8217</v>
      </c>
      <c r="G3570" t="s">
        <v>8222</v>
      </c>
      <c r="H3570" t="s">
        <v>8244</v>
      </c>
      <c r="I3570" s="9">
        <v>1410975994</v>
      </c>
      <c r="J3570" s="9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75"/>
        <v>111</v>
      </c>
      <c r="P3570" s="17">
        <f t="shared" si="276"/>
        <v>58.42</v>
      </c>
      <c r="Q3570" s="13" t="s">
        <v>8314</v>
      </c>
      <c r="R3570" t="s">
        <v>8315</v>
      </c>
      <c r="S3570" s="18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11" t="s">
        <v>3567</v>
      </c>
      <c r="C3571" s="3" t="s">
        <v>7678</v>
      </c>
      <c r="D3571" s="5">
        <v>5000</v>
      </c>
      <c r="E3571" s="7">
        <v>5024</v>
      </c>
      <c r="F3571" t="s">
        <v>8217</v>
      </c>
      <c r="G3571" t="s">
        <v>8222</v>
      </c>
      <c r="H3571" t="s">
        <v>8244</v>
      </c>
      <c r="I3571" s="9">
        <v>1420734696</v>
      </c>
      <c r="J3571" s="9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75"/>
        <v>100.48</v>
      </c>
      <c r="P3571" s="17">
        <f t="shared" si="276"/>
        <v>122.54</v>
      </c>
      <c r="Q3571" s="13" t="s">
        <v>8314</v>
      </c>
      <c r="R3571" t="s">
        <v>8315</v>
      </c>
      <c r="S3571" s="18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11" t="s">
        <v>3568</v>
      </c>
      <c r="C3572" s="3" t="s">
        <v>7679</v>
      </c>
      <c r="D3572" s="5">
        <v>2000</v>
      </c>
      <c r="E3572" s="7">
        <v>2287</v>
      </c>
      <c r="F3572" t="s">
        <v>8217</v>
      </c>
      <c r="G3572" t="s">
        <v>8222</v>
      </c>
      <c r="H3572" t="s">
        <v>8244</v>
      </c>
      <c r="I3572" s="9">
        <v>1420009200</v>
      </c>
      <c r="J3572" s="9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75"/>
        <v>114.35</v>
      </c>
      <c r="P3572" s="17">
        <f t="shared" si="276"/>
        <v>87.96</v>
      </c>
      <c r="Q3572" s="13" t="s">
        <v>8314</v>
      </c>
      <c r="R3572" t="s">
        <v>8315</v>
      </c>
      <c r="S3572" s="18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11" t="s">
        <v>3569</v>
      </c>
      <c r="C3573" s="3" t="s">
        <v>7680</v>
      </c>
      <c r="D3573" s="5">
        <v>1500</v>
      </c>
      <c r="E3573" s="7">
        <v>1831</v>
      </c>
      <c r="F3573" t="s">
        <v>8217</v>
      </c>
      <c r="G3573" t="s">
        <v>8223</v>
      </c>
      <c r="H3573" t="s">
        <v>8245</v>
      </c>
      <c r="I3573" s="9">
        <v>1414701413</v>
      </c>
      <c r="J3573" s="9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75"/>
        <v>122.07</v>
      </c>
      <c r="P3573" s="17">
        <f t="shared" si="276"/>
        <v>73.239999999999995</v>
      </c>
      <c r="Q3573" s="13" t="s">
        <v>8314</v>
      </c>
      <c r="R3573" t="s">
        <v>8315</v>
      </c>
      <c r="S3573" s="18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11" t="s">
        <v>3570</v>
      </c>
      <c r="C3574" s="3" t="s">
        <v>7681</v>
      </c>
      <c r="D3574" s="5">
        <v>500</v>
      </c>
      <c r="E3574" s="7">
        <v>500</v>
      </c>
      <c r="F3574" t="s">
        <v>8217</v>
      </c>
      <c r="G3574" t="s">
        <v>8223</v>
      </c>
      <c r="H3574" t="s">
        <v>8245</v>
      </c>
      <c r="I3574" s="9">
        <v>1434894082</v>
      </c>
      <c r="J3574" s="9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75"/>
        <v>100</v>
      </c>
      <c r="P3574" s="17">
        <f t="shared" si="276"/>
        <v>55.56</v>
      </c>
      <c r="Q3574" s="13" t="s">
        <v>8314</v>
      </c>
      <c r="R3574" t="s">
        <v>8315</v>
      </c>
      <c r="S3574" s="18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11" t="s">
        <v>3571</v>
      </c>
      <c r="C3575" s="3" t="s">
        <v>7682</v>
      </c>
      <c r="D3575" s="5">
        <v>3000</v>
      </c>
      <c r="E3575" s="7">
        <v>3084</v>
      </c>
      <c r="F3575" t="s">
        <v>8217</v>
      </c>
      <c r="G3575" t="s">
        <v>8223</v>
      </c>
      <c r="H3575" t="s">
        <v>8245</v>
      </c>
      <c r="I3575" s="9">
        <v>1415440846</v>
      </c>
      <c r="J3575" s="9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75"/>
        <v>102.8</v>
      </c>
      <c r="P3575" s="17">
        <f t="shared" si="276"/>
        <v>39.54</v>
      </c>
      <c r="Q3575" s="13" t="s">
        <v>8314</v>
      </c>
      <c r="R3575" t="s">
        <v>8315</v>
      </c>
      <c r="S3575" s="18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11" t="s">
        <v>3572</v>
      </c>
      <c r="C3576" s="3" t="s">
        <v>7683</v>
      </c>
      <c r="D3576" s="5">
        <v>5800</v>
      </c>
      <c r="E3576" s="7">
        <v>6155</v>
      </c>
      <c r="F3576" t="s">
        <v>8217</v>
      </c>
      <c r="G3576" t="s">
        <v>8222</v>
      </c>
      <c r="H3576" t="s">
        <v>8244</v>
      </c>
      <c r="I3576" s="9">
        <v>1415921848</v>
      </c>
      <c r="J3576" s="9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75"/>
        <v>106.12</v>
      </c>
      <c r="P3576" s="17">
        <f t="shared" si="276"/>
        <v>136.78</v>
      </c>
      <c r="Q3576" s="13" t="s">
        <v>8314</v>
      </c>
      <c r="R3576" t="s">
        <v>8315</v>
      </c>
      <c r="S3576" s="18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11" t="s">
        <v>3573</v>
      </c>
      <c r="C3577" s="3" t="s">
        <v>7684</v>
      </c>
      <c r="D3577" s="5">
        <v>10000</v>
      </c>
      <c r="E3577" s="7">
        <v>10133</v>
      </c>
      <c r="F3577" t="s">
        <v>8217</v>
      </c>
      <c r="G3577" t="s">
        <v>8222</v>
      </c>
      <c r="H3577" t="s">
        <v>8244</v>
      </c>
      <c r="I3577" s="9">
        <v>1470887940</v>
      </c>
      <c r="J3577" s="9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75"/>
        <v>101.33</v>
      </c>
      <c r="P3577" s="17">
        <f t="shared" si="276"/>
        <v>99.34</v>
      </c>
      <c r="Q3577" s="13" t="s">
        <v>8314</v>
      </c>
      <c r="R3577" t="s">
        <v>8315</v>
      </c>
      <c r="S3577" s="18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11" t="s">
        <v>3574</v>
      </c>
      <c r="C3578" s="3" t="s">
        <v>7685</v>
      </c>
      <c r="D3578" s="5">
        <v>100</v>
      </c>
      <c r="E3578" s="7">
        <v>100</v>
      </c>
      <c r="F3578" t="s">
        <v>8217</v>
      </c>
      <c r="G3578" t="s">
        <v>8222</v>
      </c>
      <c r="H3578" t="s">
        <v>8244</v>
      </c>
      <c r="I3578" s="9">
        <v>1480947054</v>
      </c>
      <c r="J3578" s="9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75"/>
        <v>100</v>
      </c>
      <c r="P3578" s="17">
        <f t="shared" si="276"/>
        <v>20</v>
      </c>
      <c r="Q3578" s="13" t="s">
        <v>8314</v>
      </c>
      <c r="R3578" t="s">
        <v>8315</v>
      </c>
      <c r="S3578" s="18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11" t="s">
        <v>3575</v>
      </c>
      <c r="C3579" s="3" t="s">
        <v>7686</v>
      </c>
      <c r="D3579" s="5">
        <v>600</v>
      </c>
      <c r="E3579" s="7">
        <v>780</v>
      </c>
      <c r="F3579" t="s">
        <v>8217</v>
      </c>
      <c r="G3579" t="s">
        <v>8222</v>
      </c>
      <c r="H3579" t="s">
        <v>8244</v>
      </c>
      <c r="I3579" s="9">
        <v>1430029680</v>
      </c>
      <c r="J3579" s="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75"/>
        <v>130</v>
      </c>
      <c r="P3579" s="17">
        <f t="shared" si="276"/>
        <v>28.89</v>
      </c>
      <c r="Q3579" s="13" t="s">
        <v>8314</v>
      </c>
      <c r="R3579" t="s">
        <v>8315</v>
      </c>
      <c r="S3579" s="18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11" t="s">
        <v>3576</v>
      </c>
      <c r="C3580" s="3" t="s">
        <v>7687</v>
      </c>
      <c r="D3580" s="5">
        <v>1500</v>
      </c>
      <c r="E3580" s="7">
        <v>1500.2</v>
      </c>
      <c r="F3580" t="s">
        <v>8217</v>
      </c>
      <c r="G3580" t="s">
        <v>8223</v>
      </c>
      <c r="H3580" t="s">
        <v>8245</v>
      </c>
      <c r="I3580" s="9">
        <v>1462037777</v>
      </c>
      <c r="J3580" s="9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75"/>
        <v>100.01</v>
      </c>
      <c r="P3580" s="17">
        <f t="shared" si="276"/>
        <v>40.549999999999997</v>
      </c>
      <c r="Q3580" s="13" t="s">
        <v>8314</v>
      </c>
      <c r="R3580" t="s">
        <v>8315</v>
      </c>
      <c r="S3580" s="18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11" t="s">
        <v>3577</v>
      </c>
      <c r="C3581" s="3" t="s">
        <v>7688</v>
      </c>
      <c r="D3581" s="5">
        <v>500</v>
      </c>
      <c r="E3581" s="7">
        <v>500</v>
      </c>
      <c r="F3581" t="s">
        <v>8217</v>
      </c>
      <c r="G3581" t="s">
        <v>8223</v>
      </c>
      <c r="H3581" t="s">
        <v>8245</v>
      </c>
      <c r="I3581" s="9">
        <v>1459444656</v>
      </c>
      <c r="J3581" s="9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75"/>
        <v>100</v>
      </c>
      <c r="P3581" s="17">
        <f t="shared" si="276"/>
        <v>35.71</v>
      </c>
      <c r="Q3581" s="13" t="s">
        <v>8314</v>
      </c>
      <c r="R3581" t="s">
        <v>8315</v>
      </c>
      <c r="S3581" s="18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11" t="s">
        <v>3578</v>
      </c>
      <c r="C3582" s="3" t="s">
        <v>7689</v>
      </c>
      <c r="D3582" s="5">
        <v>900</v>
      </c>
      <c r="E3582" s="7">
        <v>1025</v>
      </c>
      <c r="F3582" t="s">
        <v>8217</v>
      </c>
      <c r="G3582" t="s">
        <v>8222</v>
      </c>
      <c r="H3582" t="s">
        <v>8244</v>
      </c>
      <c r="I3582" s="9">
        <v>1425185940</v>
      </c>
      <c r="J3582" s="9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75"/>
        <v>113.89</v>
      </c>
      <c r="P3582" s="17">
        <f t="shared" si="276"/>
        <v>37.96</v>
      </c>
      <c r="Q3582" s="13" t="s">
        <v>8314</v>
      </c>
      <c r="R3582" t="s">
        <v>8315</v>
      </c>
      <c r="S3582" s="18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11" t="s">
        <v>3579</v>
      </c>
      <c r="C3583" s="3" t="s">
        <v>7690</v>
      </c>
      <c r="D3583" s="5">
        <v>1500</v>
      </c>
      <c r="E3583" s="7">
        <v>1500</v>
      </c>
      <c r="F3583" t="s">
        <v>8217</v>
      </c>
      <c r="G3583" t="s">
        <v>8223</v>
      </c>
      <c r="H3583" t="s">
        <v>8245</v>
      </c>
      <c r="I3583" s="9">
        <v>1406719110</v>
      </c>
      <c r="J3583" s="9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75"/>
        <v>100</v>
      </c>
      <c r="P3583" s="17">
        <f t="shared" si="276"/>
        <v>33.33</v>
      </c>
      <c r="Q3583" s="13" t="s">
        <v>8314</v>
      </c>
      <c r="R3583" t="s">
        <v>8315</v>
      </c>
      <c r="S3583" s="18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11" t="s">
        <v>3580</v>
      </c>
      <c r="C3584" s="3" t="s">
        <v>7691</v>
      </c>
      <c r="D3584" s="5">
        <v>1000</v>
      </c>
      <c r="E3584" s="7">
        <v>2870</v>
      </c>
      <c r="F3584" t="s">
        <v>8217</v>
      </c>
      <c r="G3584" t="s">
        <v>8222</v>
      </c>
      <c r="H3584" t="s">
        <v>8244</v>
      </c>
      <c r="I3584" s="9">
        <v>1459822682</v>
      </c>
      <c r="J3584" s="9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75"/>
        <v>287</v>
      </c>
      <c r="P3584" s="17">
        <f t="shared" si="276"/>
        <v>58.57</v>
      </c>
      <c r="Q3584" s="13" t="s">
        <v>8314</v>
      </c>
      <c r="R3584" t="s">
        <v>8315</v>
      </c>
      <c r="S3584" s="18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11" t="s">
        <v>3581</v>
      </c>
      <c r="C3585" s="3" t="s">
        <v>7692</v>
      </c>
      <c r="D3585" s="5">
        <v>3000</v>
      </c>
      <c r="E3585" s="7">
        <v>3255</v>
      </c>
      <c r="F3585" t="s">
        <v>8217</v>
      </c>
      <c r="G3585" t="s">
        <v>8222</v>
      </c>
      <c r="H3585" t="s">
        <v>8244</v>
      </c>
      <c r="I3585" s="9">
        <v>1460970805</v>
      </c>
      <c r="J3585" s="9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75"/>
        <v>108.5</v>
      </c>
      <c r="P3585" s="17">
        <f t="shared" si="276"/>
        <v>135.63</v>
      </c>
      <c r="Q3585" s="13" t="s">
        <v>8314</v>
      </c>
      <c r="R3585" t="s">
        <v>8315</v>
      </c>
      <c r="S3585" s="18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11" t="s">
        <v>3582</v>
      </c>
      <c r="C3586" s="3" t="s">
        <v>7693</v>
      </c>
      <c r="D3586" s="5">
        <v>3000</v>
      </c>
      <c r="E3586" s="7">
        <v>3465</v>
      </c>
      <c r="F3586" t="s">
        <v>8217</v>
      </c>
      <c r="G3586" t="s">
        <v>8223</v>
      </c>
      <c r="H3586" t="s">
        <v>8245</v>
      </c>
      <c r="I3586" s="9">
        <v>1436772944</v>
      </c>
      <c r="J3586" s="9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si="275"/>
        <v>115.5</v>
      </c>
      <c r="P3586" s="17">
        <f t="shared" si="276"/>
        <v>30.94</v>
      </c>
      <c r="Q3586" s="13" t="s">
        <v>8314</v>
      </c>
      <c r="R3586" t="s">
        <v>8315</v>
      </c>
      <c r="S3586" s="18">
        <f t="shared" si="277"/>
        <v>42168.316481481481</v>
      </c>
      <c r="T3586" s="18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11" t="s">
        <v>3583</v>
      </c>
      <c r="C3587" s="3" t="s">
        <v>7694</v>
      </c>
      <c r="D3587" s="5">
        <v>3400</v>
      </c>
      <c r="E3587" s="7">
        <v>4050</v>
      </c>
      <c r="F3587" t="s">
        <v>8217</v>
      </c>
      <c r="G3587" t="s">
        <v>8222</v>
      </c>
      <c r="H3587" t="s">
        <v>8244</v>
      </c>
      <c r="I3587" s="9">
        <v>1419181890</v>
      </c>
      <c r="J3587" s="9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ref="O3587:O3650" si="280">IFERROR(ROUND(E3587/D3587*100,2),0)</f>
        <v>119.12</v>
      </c>
      <c r="P3587" s="17">
        <f t="shared" ref="P3587:P3650" si="281">IFERROR(ROUND(E3587/L3587,2),"N/A")</f>
        <v>176.09</v>
      </c>
      <c r="Q3587" s="13" t="s">
        <v>8314</v>
      </c>
      <c r="R3587" t="s">
        <v>8315</v>
      </c>
      <c r="S3587" s="18">
        <f t="shared" ref="S3587:S3650" si="282">(((J3587/60)/60)/24)+DATE(1970,1,1)</f>
        <v>41964.716319444444</v>
      </c>
      <c r="T3587" s="18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11" t="s">
        <v>3584</v>
      </c>
      <c r="C3588" s="3" t="s">
        <v>7695</v>
      </c>
      <c r="D3588" s="5">
        <v>7500</v>
      </c>
      <c r="E3588" s="7">
        <v>8207</v>
      </c>
      <c r="F3588" t="s">
        <v>8217</v>
      </c>
      <c r="G3588" t="s">
        <v>8222</v>
      </c>
      <c r="H3588" t="s">
        <v>8244</v>
      </c>
      <c r="I3588" s="9">
        <v>1474649070</v>
      </c>
      <c r="J3588" s="9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80"/>
        <v>109.43</v>
      </c>
      <c r="P3588" s="17">
        <f t="shared" si="281"/>
        <v>151.97999999999999</v>
      </c>
      <c r="Q3588" s="13" t="s">
        <v>8314</v>
      </c>
      <c r="R3588" t="s">
        <v>8315</v>
      </c>
      <c r="S3588" s="18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11" t="s">
        <v>3585</v>
      </c>
      <c r="C3589" s="3" t="s">
        <v>7696</v>
      </c>
      <c r="D3589" s="5">
        <v>500</v>
      </c>
      <c r="E3589" s="7">
        <v>633</v>
      </c>
      <c r="F3589" t="s">
        <v>8217</v>
      </c>
      <c r="G3589" t="s">
        <v>8223</v>
      </c>
      <c r="H3589" t="s">
        <v>8245</v>
      </c>
      <c r="I3589" s="9">
        <v>1467054000</v>
      </c>
      <c r="J3589" s="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80"/>
        <v>126.6</v>
      </c>
      <c r="P3589" s="17">
        <f t="shared" si="281"/>
        <v>22.61</v>
      </c>
      <c r="Q3589" s="13" t="s">
        <v>8314</v>
      </c>
      <c r="R3589" t="s">
        <v>8315</v>
      </c>
      <c r="S3589" s="18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11" t="s">
        <v>3586</v>
      </c>
      <c r="C3590" s="3" t="s">
        <v>7697</v>
      </c>
      <c r="D3590" s="5">
        <v>200</v>
      </c>
      <c r="E3590" s="7">
        <v>201</v>
      </c>
      <c r="F3590" t="s">
        <v>8217</v>
      </c>
      <c r="G3590" t="s">
        <v>8223</v>
      </c>
      <c r="H3590" t="s">
        <v>8245</v>
      </c>
      <c r="I3590" s="9">
        <v>1430348400</v>
      </c>
      <c r="J3590" s="9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80"/>
        <v>100.5</v>
      </c>
      <c r="P3590" s="17">
        <f t="shared" si="281"/>
        <v>18.27</v>
      </c>
      <c r="Q3590" s="13" t="s">
        <v>8314</v>
      </c>
      <c r="R3590" t="s">
        <v>8315</v>
      </c>
      <c r="S3590" s="18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11" t="s">
        <v>3587</v>
      </c>
      <c r="C3591" s="3" t="s">
        <v>7698</v>
      </c>
      <c r="D3591" s="5">
        <v>4000</v>
      </c>
      <c r="E3591" s="7">
        <v>5100</v>
      </c>
      <c r="F3591" t="s">
        <v>8217</v>
      </c>
      <c r="G3591" t="s">
        <v>8222</v>
      </c>
      <c r="H3591" t="s">
        <v>8244</v>
      </c>
      <c r="I3591" s="9">
        <v>1432654347</v>
      </c>
      <c r="J3591" s="9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80"/>
        <v>127.5</v>
      </c>
      <c r="P3591" s="17">
        <f t="shared" si="281"/>
        <v>82.26</v>
      </c>
      <c r="Q3591" s="13" t="s">
        <v>8314</v>
      </c>
      <c r="R3591" t="s">
        <v>8315</v>
      </c>
      <c r="S3591" s="18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11" t="s">
        <v>3588</v>
      </c>
      <c r="C3592" s="3" t="s">
        <v>7699</v>
      </c>
      <c r="D3592" s="5">
        <v>5000</v>
      </c>
      <c r="E3592" s="7">
        <v>5003</v>
      </c>
      <c r="F3592" t="s">
        <v>8217</v>
      </c>
      <c r="G3592" t="s">
        <v>8223</v>
      </c>
      <c r="H3592" t="s">
        <v>8245</v>
      </c>
      <c r="I3592" s="9">
        <v>1413792034</v>
      </c>
      <c r="J3592" s="9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80"/>
        <v>100.06</v>
      </c>
      <c r="P3592" s="17">
        <f t="shared" si="281"/>
        <v>68.53</v>
      </c>
      <c r="Q3592" s="13" t="s">
        <v>8314</v>
      </c>
      <c r="R3592" t="s">
        <v>8315</v>
      </c>
      <c r="S3592" s="18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11" t="s">
        <v>3589</v>
      </c>
      <c r="C3593" s="3" t="s">
        <v>7700</v>
      </c>
      <c r="D3593" s="5">
        <v>700</v>
      </c>
      <c r="E3593" s="7">
        <v>1225</v>
      </c>
      <c r="F3593" t="s">
        <v>8217</v>
      </c>
      <c r="G3593" t="s">
        <v>8222</v>
      </c>
      <c r="H3593" t="s">
        <v>8244</v>
      </c>
      <c r="I3593" s="9">
        <v>1422075540</v>
      </c>
      <c r="J3593" s="9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80"/>
        <v>175</v>
      </c>
      <c r="P3593" s="17">
        <f t="shared" si="281"/>
        <v>68.06</v>
      </c>
      <c r="Q3593" s="13" t="s">
        <v>8314</v>
      </c>
      <c r="R3593" t="s">
        <v>8315</v>
      </c>
      <c r="S3593" s="18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11" t="s">
        <v>3590</v>
      </c>
      <c r="C3594" s="3" t="s">
        <v>7701</v>
      </c>
      <c r="D3594" s="5">
        <v>2000</v>
      </c>
      <c r="E3594" s="7">
        <v>2545</v>
      </c>
      <c r="F3594" t="s">
        <v>8217</v>
      </c>
      <c r="G3594" t="s">
        <v>8222</v>
      </c>
      <c r="H3594" t="s">
        <v>8244</v>
      </c>
      <c r="I3594" s="9">
        <v>1423630740</v>
      </c>
      <c r="J3594" s="9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80"/>
        <v>127.25</v>
      </c>
      <c r="P3594" s="17">
        <f t="shared" si="281"/>
        <v>72.709999999999994</v>
      </c>
      <c r="Q3594" s="13" t="s">
        <v>8314</v>
      </c>
      <c r="R3594" t="s">
        <v>8315</v>
      </c>
      <c r="S3594" s="18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11" t="s">
        <v>3591</v>
      </c>
      <c r="C3595" s="3" t="s">
        <v>7702</v>
      </c>
      <c r="D3595" s="5">
        <v>3000</v>
      </c>
      <c r="E3595" s="7">
        <v>3319</v>
      </c>
      <c r="F3595" t="s">
        <v>8217</v>
      </c>
      <c r="G3595" t="s">
        <v>8222</v>
      </c>
      <c r="H3595" t="s">
        <v>8244</v>
      </c>
      <c r="I3595" s="9">
        <v>1420489560</v>
      </c>
      <c r="J3595" s="9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80"/>
        <v>110.63</v>
      </c>
      <c r="P3595" s="17">
        <f t="shared" si="281"/>
        <v>77.19</v>
      </c>
      <c r="Q3595" s="13" t="s">
        <v>8314</v>
      </c>
      <c r="R3595" t="s">
        <v>8315</v>
      </c>
      <c r="S3595" s="18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11" t="s">
        <v>3592</v>
      </c>
      <c r="C3596" s="3" t="s">
        <v>7703</v>
      </c>
      <c r="D3596" s="5">
        <v>1600</v>
      </c>
      <c r="E3596" s="7">
        <v>2015</v>
      </c>
      <c r="F3596" t="s">
        <v>8217</v>
      </c>
      <c r="G3596" t="s">
        <v>8222</v>
      </c>
      <c r="H3596" t="s">
        <v>8244</v>
      </c>
      <c r="I3596" s="9">
        <v>1472952982</v>
      </c>
      <c r="J3596" s="9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80"/>
        <v>125.94</v>
      </c>
      <c r="P3596" s="17">
        <f t="shared" si="281"/>
        <v>55.97</v>
      </c>
      <c r="Q3596" s="13" t="s">
        <v>8314</v>
      </c>
      <c r="R3596" t="s">
        <v>8315</v>
      </c>
      <c r="S3596" s="18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11" t="s">
        <v>3593</v>
      </c>
      <c r="C3597" s="3" t="s">
        <v>7704</v>
      </c>
      <c r="D3597" s="5">
        <v>2600</v>
      </c>
      <c r="E3597" s="7">
        <v>3081</v>
      </c>
      <c r="F3597" t="s">
        <v>8217</v>
      </c>
      <c r="G3597" t="s">
        <v>8222</v>
      </c>
      <c r="H3597" t="s">
        <v>8244</v>
      </c>
      <c r="I3597" s="9">
        <v>1426229940</v>
      </c>
      <c r="J3597" s="9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80"/>
        <v>118.5</v>
      </c>
      <c r="P3597" s="17">
        <f t="shared" si="281"/>
        <v>49.69</v>
      </c>
      <c r="Q3597" s="13" t="s">
        <v>8314</v>
      </c>
      <c r="R3597" t="s">
        <v>8315</v>
      </c>
      <c r="S3597" s="18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11" t="s">
        <v>3594</v>
      </c>
      <c r="C3598" s="3" t="s">
        <v>7705</v>
      </c>
      <c r="D3598" s="5">
        <v>1100</v>
      </c>
      <c r="E3598" s="7">
        <v>1185</v>
      </c>
      <c r="F3598" t="s">
        <v>8217</v>
      </c>
      <c r="G3598" t="s">
        <v>8227</v>
      </c>
      <c r="H3598" t="s">
        <v>8249</v>
      </c>
      <c r="I3598" s="9">
        <v>1409072982</v>
      </c>
      <c r="J3598" s="9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80"/>
        <v>107.73</v>
      </c>
      <c r="P3598" s="17">
        <f t="shared" si="281"/>
        <v>79</v>
      </c>
      <c r="Q3598" s="13" t="s">
        <v>8314</v>
      </c>
      <c r="R3598" t="s">
        <v>8315</v>
      </c>
      <c r="S3598" s="18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11" t="s">
        <v>3595</v>
      </c>
      <c r="C3599" s="3" t="s">
        <v>7706</v>
      </c>
      <c r="D3599" s="5">
        <v>2500</v>
      </c>
      <c r="E3599" s="7">
        <v>2565</v>
      </c>
      <c r="F3599" t="s">
        <v>8217</v>
      </c>
      <c r="G3599" t="s">
        <v>8222</v>
      </c>
      <c r="H3599" t="s">
        <v>8244</v>
      </c>
      <c r="I3599" s="9">
        <v>1456984740</v>
      </c>
      <c r="J3599" s="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80"/>
        <v>102.6</v>
      </c>
      <c r="P3599" s="17">
        <f t="shared" si="281"/>
        <v>77.73</v>
      </c>
      <c r="Q3599" s="13" t="s">
        <v>8314</v>
      </c>
      <c r="R3599" t="s">
        <v>8315</v>
      </c>
      <c r="S3599" s="18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11" t="s">
        <v>3596</v>
      </c>
      <c r="C3600" s="3" t="s">
        <v>7707</v>
      </c>
      <c r="D3600" s="5">
        <v>1000</v>
      </c>
      <c r="E3600" s="7">
        <v>1101</v>
      </c>
      <c r="F3600" t="s">
        <v>8217</v>
      </c>
      <c r="G3600" t="s">
        <v>8222</v>
      </c>
      <c r="H3600" t="s">
        <v>8244</v>
      </c>
      <c r="I3600" s="9">
        <v>1409720340</v>
      </c>
      <c r="J3600" s="9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80"/>
        <v>110.1</v>
      </c>
      <c r="P3600" s="17">
        <f t="shared" si="281"/>
        <v>40.78</v>
      </c>
      <c r="Q3600" s="13" t="s">
        <v>8314</v>
      </c>
      <c r="R3600" t="s">
        <v>8315</v>
      </c>
      <c r="S3600" s="18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11" t="s">
        <v>3597</v>
      </c>
      <c r="C3601" s="3" t="s">
        <v>7708</v>
      </c>
      <c r="D3601" s="5">
        <v>500</v>
      </c>
      <c r="E3601" s="7">
        <v>1010</v>
      </c>
      <c r="F3601" t="s">
        <v>8217</v>
      </c>
      <c r="G3601" t="s">
        <v>8222</v>
      </c>
      <c r="H3601" t="s">
        <v>8244</v>
      </c>
      <c r="I3601" s="9">
        <v>1440892800</v>
      </c>
      <c r="J3601" s="9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80"/>
        <v>202</v>
      </c>
      <c r="P3601" s="17">
        <f t="shared" si="281"/>
        <v>59.41</v>
      </c>
      <c r="Q3601" s="13" t="s">
        <v>8314</v>
      </c>
      <c r="R3601" t="s">
        <v>8315</v>
      </c>
      <c r="S3601" s="18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11" t="s">
        <v>3598</v>
      </c>
      <c r="C3602" s="3" t="s">
        <v>7709</v>
      </c>
      <c r="D3602" s="5">
        <v>10</v>
      </c>
      <c r="E3602" s="7">
        <v>13</v>
      </c>
      <c r="F3602" t="s">
        <v>8217</v>
      </c>
      <c r="G3602" t="s">
        <v>8222</v>
      </c>
      <c r="H3602" t="s">
        <v>8244</v>
      </c>
      <c r="I3602" s="9">
        <v>1476390164</v>
      </c>
      <c r="J3602" s="9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80"/>
        <v>130</v>
      </c>
      <c r="P3602" s="17">
        <f t="shared" si="281"/>
        <v>3.25</v>
      </c>
      <c r="Q3602" s="13" t="s">
        <v>8314</v>
      </c>
      <c r="R3602" t="s">
        <v>8315</v>
      </c>
      <c r="S3602" s="18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11" t="s">
        <v>3599</v>
      </c>
      <c r="C3603" s="3" t="s">
        <v>7710</v>
      </c>
      <c r="D3603" s="5">
        <v>2000</v>
      </c>
      <c r="E3603" s="7">
        <v>2087</v>
      </c>
      <c r="F3603" t="s">
        <v>8217</v>
      </c>
      <c r="G3603" t="s">
        <v>8223</v>
      </c>
      <c r="H3603" t="s">
        <v>8245</v>
      </c>
      <c r="I3603" s="9">
        <v>1421452682</v>
      </c>
      <c r="J3603" s="9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80"/>
        <v>104.35</v>
      </c>
      <c r="P3603" s="17">
        <f t="shared" si="281"/>
        <v>39.380000000000003</v>
      </c>
      <c r="Q3603" s="13" t="s">
        <v>8314</v>
      </c>
      <c r="R3603" t="s">
        <v>8315</v>
      </c>
      <c r="S3603" s="18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11" t="s">
        <v>3600</v>
      </c>
      <c r="C3604" s="3" t="s">
        <v>7711</v>
      </c>
      <c r="D3604" s="5">
        <v>4000</v>
      </c>
      <c r="E3604" s="7">
        <v>4002</v>
      </c>
      <c r="F3604" t="s">
        <v>8217</v>
      </c>
      <c r="G3604" t="s">
        <v>8222</v>
      </c>
      <c r="H3604" t="s">
        <v>8244</v>
      </c>
      <c r="I3604" s="9">
        <v>1463520479</v>
      </c>
      <c r="J3604" s="9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80"/>
        <v>100.05</v>
      </c>
      <c r="P3604" s="17">
        <f t="shared" si="281"/>
        <v>81.67</v>
      </c>
      <c r="Q3604" s="13" t="s">
        <v>8314</v>
      </c>
      <c r="R3604" t="s">
        <v>8315</v>
      </c>
      <c r="S3604" s="18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11" t="s">
        <v>3601</v>
      </c>
      <c r="C3605" s="3" t="s">
        <v>7712</v>
      </c>
      <c r="D3605" s="5">
        <v>1500</v>
      </c>
      <c r="E3605" s="7">
        <v>2560</v>
      </c>
      <c r="F3605" t="s">
        <v>8217</v>
      </c>
      <c r="G3605" t="s">
        <v>8222</v>
      </c>
      <c r="H3605" t="s">
        <v>8244</v>
      </c>
      <c r="I3605" s="9">
        <v>1446759880</v>
      </c>
      <c r="J3605" s="9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80"/>
        <v>170.67</v>
      </c>
      <c r="P3605" s="17">
        <f t="shared" si="281"/>
        <v>44.91</v>
      </c>
      <c r="Q3605" s="13" t="s">
        <v>8314</v>
      </c>
      <c r="R3605" t="s">
        <v>8315</v>
      </c>
      <c r="S3605" s="18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11" t="s">
        <v>3602</v>
      </c>
      <c r="C3606" s="3" t="s">
        <v>7713</v>
      </c>
      <c r="D3606" s="5">
        <v>3000</v>
      </c>
      <c r="E3606" s="7">
        <v>3385</v>
      </c>
      <c r="F3606" t="s">
        <v>8217</v>
      </c>
      <c r="G3606" t="s">
        <v>8222</v>
      </c>
      <c r="H3606" t="s">
        <v>8244</v>
      </c>
      <c r="I3606" s="9">
        <v>1461913140</v>
      </c>
      <c r="J3606" s="9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80"/>
        <v>112.83</v>
      </c>
      <c r="P3606" s="17">
        <f t="shared" si="281"/>
        <v>49.06</v>
      </c>
      <c r="Q3606" s="13" t="s">
        <v>8314</v>
      </c>
      <c r="R3606" t="s">
        <v>8315</v>
      </c>
      <c r="S3606" s="18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11" t="s">
        <v>3603</v>
      </c>
      <c r="C3607" s="3" t="s">
        <v>7714</v>
      </c>
      <c r="D3607" s="5">
        <v>250</v>
      </c>
      <c r="E3607" s="7">
        <v>460</v>
      </c>
      <c r="F3607" t="s">
        <v>8217</v>
      </c>
      <c r="G3607" t="s">
        <v>8223</v>
      </c>
      <c r="H3607" t="s">
        <v>8245</v>
      </c>
      <c r="I3607" s="9">
        <v>1455390126</v>
      </c>
      <c r="J3607" s="9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80"/>
        <v>184</v>
      </c>
      <c r="P3607" s="17">
        <f t="shared" si="281"/>
        <v>30.67</v>
      </c>
      <c r="Q3607" s="13" t="s">
        <v>8314</v>
      </c>
      <c r="R3607" t="s">
        <v>8315</v>
      </c>
      <c r="S3607" s="18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11" t="s">
        <v>3604</v>
      </c>
      <c r="C3608" s="3" t="s">
        <v>7715</v>
      </c>
      <c r="D3608" s="5">
        <v>3000</v>
      </c>
      <c r="E3608" s="7">
        <v>3908</v>
      </c>
      <c r="F3608" t="s">
        <v>8217</v>
      </c>
      <c r="G3608" t="s">
        <v>8223</v>
      </c>
      <c r="H3608" t="s">
        <v>8245</v>
      </c>
      <c r="I3608" s="9">
        <v>1471185057</v>
      </c>
      <c r="J3608" s="9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80"/>
        <v>130.27000000000001</v>
      </c>
      <c r="P3608" s="17">
        <f t="shared" si="281"/>
        <v>61.06</v>
      </c>
      <c r="Q3608" s="13" t="s">
        <v>8314</v>
      </c>
      <c r="R3608" t="s">
        <v>8315</v>
      </c>
      <c r="S3608" s="18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11" t="s">
        <v>3605</v>
      </c>
      <c r="C3609" s="3" t="s">
        <v>7716</v>
      </c>
      <c r="D3609" s="5">
        <v>550</v>
      </c>
      <c r="E3609" s="7">
        <v>580</v>
      </c>
      <c r="F3609" t="s">
        <v>8217</v>
      </c>
      <c r="G3609" t="s">
        <v>8223</v>
      </c>
      <c r="H3609" t="s">
        <v>8245</v>
      </c>
      <c r="I3609" s="9">
        <v>1450137600</v>
      </c>
      <c r="J3609" s="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80"/>
        <v>105.45</v>
      </c>
      <c r="P3609" s="17">
        <f t="shared" si="281"/>
        <v>29</v>
      </c>
      <c r="Q3609" s="13" t="s">
        <v>8314</v>
      </c>
      <c r="R3609" t="s">
        <v>8315</v>
      </c>
      <c r="S3609" s="18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11" t="s">
        <v>3606</v>
      </c>
      <c r="C3610" s="3" t="s">
        <v>7717</v>
      </c>
      <c r="D3610" s="5">
        <v>800</v>
      </c>
      <c r="E3610" s="7">
        <v>800</v>
      </c>
      <c r="F3610" t="s">
        <v>8217</v>
      </c>
      <c r="G3610" t="s">
        <v>8223</v>
      </c>
      <c r="H3610" t="s">
        <v>8245</v>
      </c>
      <c r="I3610" s="9">
        <v>1466172000</v>
      </c>
      <c r="J3610" s="9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80"/>
        <v>100</v>
      </c>
      <c r="P3610" s="17">
        <f t="shared" si="281"/>
        <v>29.63</v>
      </c>
      <c r="Q3610" s="13" t="s">
        <v>8314</v>
      </c>
      <c r="R3610" t="s">
        <v>8315</v>
      </c>
      <c r="S3610" s="18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11" t="s">
        <v>3607</v>
      </c>
      <c r="C3611" s="3" t="s">
        <v>7718</v>
      </c>
      <c r="D3611" s="5">
        <v>1960</v>
      </c>
      <c r="E3611" s="7">
        <v>3005</v>
      </c>
      <c r="F3611" t="s">
        <v>8217</v>
      </c>
      <c r="G3611" t="s">
        <v>8223</v>
      </c>
      <c r="H3611" t="s">
        <v>8245</v>
      </c>
      <c r="I3611" s="9">
        <v>1459378085</v>
      </c>
      <c r="J3611" s="9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80"/>
        <v>153.32</v>
      </c>
      <c r="P3611" s="17">
        <f t="shared" si="281"/>
        <v>143.1</v>
      </c>
      <c r="Q3611" s="13" t="s">
        <v>8314</v>
      </c>
      <c r="R3611" t="s">
        <v>8315</v>
      </c>
      <c r="S3611" s="18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11" t="s">
        <v>3608</v>
      </c>
      <c r="C3612" s="3" t="s">
        <v>7719</v>
      </c>
      <c r="D3612" s="5">
        <v>1000</v>
      </c>
      <c r="E3612" s="7">
        <v>1623</v>
      </c>
      <c r="F3612" t="s">
        <v>8217</v>
      </c>
      <c r="G3612" t="s">
        <v>8223</v>
      </c>
      <c r="H3612" t="s">
        <v>8245</v>
      </c>
      <c r="I3612" s="9">
        <v>1439806936</v>
      </c>
      <c r="J3612" s="9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80"/>
        <v>162.30000000000001</v>
      </c>
      <c r="P3612" s="17">
        <f t="shared" si="281"/>
        <v>52.35</v>
      </c>
      <c r="Q3612" s="13" t="s">
        <v>8314</v>
      </c>
      <c r="R3612" t="s">
        <v>8315</v>
      </c>
      <c r="S3612" s="18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11" t="s">
        <v>3609</v>
      </c>
      <c r="C3613" s="3" t="s">
        <v>7720</v>
      </c>
      <c r="D3613" s="5">
        <v>2500</v>
      </c>
      <c r="E3613" s="7">
        <v>3400</v>
      </c>
      <c r="F3613" t="s">
        <v>8217</v>
      </c>
      <c r="G3613" t="s">
        <v>8223</v>
      </c>
      <c r="H3613" t="s">
        <v>8245</v>
      </c>
      <c r="I3613" s="9">
        <v>1428483201</v>
      </c>
      <c r="J3613" s="9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80"/>
        <v>136</v>
      </c>
      <c r="P3613" s="17">
        <f t="shared" si="281"/>
        <v>66.67</v>
      </c>
      <c r="Q3613" s="13" t="s">
        <v>8314</v>
      </c>
      <c r="R3613" t="s">
        <v>8315</v>
      </c>
      <c r="S3613" s="18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11" t="s">
        <v>3610</v>
      </c>
      <c r="C3614" s="3" t="s">
        <v>7721</v>
      </c>
      <c r="D3614" s="5">
        <v>5000</v>
      </c>
      <c r="E3614" s="7">
        <v>7220</v>
      </c>
      <c r="F3614" t="s">
        <v>8217</v>
      </c>
      <c r="G3614" t="s">
        <v>8227</v>
      </c>
      <c r="H3614" t="s">
        <v>8249</v>
      </c>
      <c r="I3614" s="9">
        <v>1402334811</v>
      </c>
      <c r="J3614" s="9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80"/>
        <v>144.4</v>
      </c>
      <c r="P3614" s="17">
        <f t="shared" si="281"/>
        <v>126.67</v>
      </c>
      <c r="Q3614" s="13" t="s">
        <v>8314</v>
      </c>
      <c r="R3614" t="s">
        <v>8315</v>
      </c>
      <c r="S3614" s="18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11" t="s">
        <v>3611</v>
      </c>
      <c r="C3615" s="3" t="s">
        <v>7722</v>
      </c>
      <c r="D3615" s="5">
        <v>1250</v>
      </c>
      <c r="E3615" s="7">
        <v>1250</v>
      </c>
      <c r="F3615" t="s">
        <v>8217</v>
      </c>
      <c r="G3615" t="s">
        <v>8222</v>
      </c>
      <c r="H3615" t="s">
        <v>8244</v>
      </c>
      <c r="I3615" s="9">
        <v>1403964574</v>
      </c>
      <c r="J3615" s="9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80"/>
        <v>100</v>
      </c>
      <c r="P3615" s="17">
        <f t="shared" si="281"/>
        <v>62.5</v>
      </c>
      <c r="Q3615" s="13" t="s">
        <v>8314</v>
      </c>
      <c r="R3615" t="s">
        <v>8315</v>
      </c>
      <c r="S3615" s="18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11" t="s">
        <v>3438</v>
      </c>
      <c r="C3616" s="3" t="s">
        <v>7723</v>
      </c>
      <c r="D3616" s="5">
        <v>2500</v>
      </c>
      <c r="E3616" s="7">
        <v>2520</v>
      </c>
      <c r="F3616" t="s">
        <v>8217</v>
      </c>
      <c r="G3616" t="s">
        <v>8222</v>
      </c>
      <c r="H3616" t="s">
        <v>8244</v>
      </c>
      <c r="I3616" s="9">
        <v>1434675616</v>
      </c>
      <c r="J3616" s="9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80"/>
        <v>100.8</v>
      </c>
      <c r="P3616" s="17">
        <f t="shared" si="281"/>
        <v>35.49</v>
      </c>
      <c r="Q3616" s="13" t="s">
        <v>8314</v>
      </c>
      <c r="R3616" t="s">
        <v>8315</v>
      </c>
      <c r="S3616" s="18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11" t="s">
        <v>3612</v>
      </c>
      <c r="C3617" s="3" t="s">
        <v>7724</v>
      </c>
      <c r="D3617" s="5">
        <v>2500</v>
      </c>
      <c r="E3617" s="7">
        <v>2670</v>
      </c>
      <c r="F3617" t="s">
        <v>8217</v>
      </c>
      <c r="G3617" t="s">
        <v>8223</v>
      </c>
      <c r="H3617" t="s">
        <v>8245</v>
      </c>
      <c r="I3617" s="9">
        <v>1449756896</v>
      </c>
      <c r="J3617" s="9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80"/>
        <v>106.8</v>
      </c>
      <c r="P3617" s="17">
        <f t="shared" si="281"/>
        <v>37.08</v>
      </c>
      <c r="Q3617" s="13" t="s">
        <v>8314</v>
      </c>
      <c r="R3617" t="s">
        <v>8315</v>
      </c>
      <c r="S3617" s="18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11" t="s">
        <v>3613</v>
      </c>
      <c r="C3618" s="3" t="s">
        <v>7725</v>
      </c>
      <c r="D3618" s="5">
        <v>2500</v>
      </c>
      <c r="E3618" s="7">
        <v>3120</v>
      </c>
      <c r="F3618" t="s">
        <v>8217</v>
      </c>
      <c r="G3618" t="s">
        <v>8223</v>
      </c>
      <c r="H3618" t="s">
        <v>8245</v>
      </c>
      <c r="I3618" s="9">
        <v>1426801664</v>
      </c>
      <c r="J3618" s="9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80"/>
        <v>124.8</v>
      </c>
      <c r="P3618" s="17">
        <f t="shared" si="281"/>
        <v>69.33</v>
      </c>
      <c r="Q3618" s="13" t="s">
        <v>8314</v>
      </c>
      <c r="R3618" t="s">
        <v>8315</v>
      </c>
      <c r="S3618" s="18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11" t="s">
        <v>3614</v>
      </c>
      <c r="C3619" s="3" t="s">
        <v>7726</v>
      </c>
      <c r="D3619" s="5">
        <v>740</v>
      </c>
      <c r="E3619" s="7">
        <v>880</v>
      </c>
      <c r="F3619" t="s">
        <v>8217</v>
      </c>
      <c r="G3619" t="s">
        <v>8223</v>
      </c>
      <c r="H3619" t="s">
        <v>8245</v>
      </c>
      <c r="I3619" s="9">
        <v>1488240000</v>
      </c>
      <c r="J3619" s="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80"/>
        <v>118.92</v>
      </c>
      <c r="P3619" s="17">
        <f t="shared" si="281"/>
        <v>17.25</v>
      </c>
      <c r="Q3619" s="13" t="s">
        <v>8314</v>
      </c>
      <c r="R3619" t="s">
        <v>8315</v>
      </c>
      <c r="S3619" s="18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11" t="s">
        <v>3615</v>
      </c>
      <c r="C3620" s="3" t="s">
        <v>7727</v>
      </c>
      <c r="D3620" s="5">
        <v>2000</v>
      </c>
      <c r="E3620" s="7">
        <v>2020</v>
      </c>
      <c r="F3620" t="s">
        <v>8217</v>
      </c>
      <c r="G3620" t="s">
        <v>8223</v>
      </c>
      <c r="H3620" t="s">
        <v>8245</v>
      </c>
      <c r="I3620" s="9">
        <v>1433343850</v>
      </c>
      <c r="J3620" s="9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80"/>
        <v>101</v>
      </c>
      <c r="P3620" s="17">
        <f t="shared" si="281"/>
        <v>36.07</v>
      </c>
      <c r="Q3620" s="13" t="s">
        <v>8314</v>
      </c>
      <c r="R3620" t="s">
        <v>8315</v>
      </c>
      <c r="S3620" s="18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11" t="s">
        <v>3616</v>
      </c>
      <c r="C3621" s="3" t="s">
        <v>7728</v>
      </c>
      <c r="D3621" s="5">
        <v>1000</v>
      </c>
      <c r="E3621" s="7">
        <v>1130</v>
      </c>
      <c r="F3621" t="s">
        <v>8217</v>
      </c>
      <c r="G3621" t="s">
        <v>8222</v>
      </c>
      <c r="H3621" t="s">
        <v>8244</v>
      </c>
      <c r="I3621" s="9">
        <v>1479592800</v>
      </c>
      <c r="J3621" s="9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80"/>
        <v>113</v>
      </c>
      <c r="P3621" s="17">
        <f t="shared" si="281"/>
        <v>66.47</v>
      </c>
      <c r="Q3621" s="13" t="s">
        <v>8314</v>
      </c>
      <c r="R3621" t="s">
        <v>8315</v>
      </c>
      <c r="S3621" s="18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11" t="s">
        <v>3617</v>
      </c>
      <c r="C3622" s="3" t="s">
        <v>7729</v>
      </c>
      <c r="D3622" s="5">
        <v>10500</v>
      </c>
      <c r="E3622" s="7">
        <v>11045</v>
      </c>
      <c r="F3622" t="s">
        <v>8217</v>
      </c>
      <c r="G3622" t="s">
        <v>8222</v>
      </c>
      <c r="H3622" t="s">
        <v>8244</v>
      </c>
      <c r="I3622" s="9">
        <v>1425528000</v>
      </c>
      <c r="J3622" s="9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80"/>
        <v>105.19</v>
      </c>
      <c r="P3622" s="17">
        <f t="shared" si="281"/>
        <v>56.07</v>
      </c>
      <c r="Q3622" s="13" t="s">
        <v>8314</v>
      </c>
      <c r="R3622" t="s">
        <v>8315</v>
      </c>
      <c r="S3622" s="18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11" t="s">
        <v>3618</v>
      </c>
      <c r="C3623" s="3" t="s">
        <v>7730</v>
      </c>
      <c r="D3623" s="5">
        <v>3000</v>
      </c>
      <c r="E3623" s="7">
        <v>3292</v>
      </c>
      <c r="F3623" t="s">
        <v>8217</v>
      </c>
      <c r="G3623" t="s">
        <v>8222</v>
      </c>
      <c r="H3623" t="s">
        <v>8244</v>
      </c>
      <c r="I3623" s="9">
        <v>1475269200</v>
      </c>
      <c r="J3623" s="9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80"/>
        <v>109.73</v>
      </c>
      <c r="P3623" s="17">
        <f t="shared" si="281"/>
        <v>47.03</v>
      </c>
      <c r="Q3623" s="13" t="s">
        <v>8314</v>
      </c>
      <c r="R3623" t="s">
        <v>8315</v>
      </c>
      <c r="S3623" s="18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11" t="s">
        <v>3619</v>
      </c>
      <c r="C3624" s="3" t="s">
        <v>7731</v>
      </c>
      <c r="D3624" s="5">
        <v>1000</v>
      </c>
      <c r="E3624" s="7">
        <v>1000.99</v>
      </c>
      <c r="F3624" t="s">
        <v>8217</v>
      </c>
      <c r="G3624" t="s">
        <v>8222</v>
      </c>
      <c r="H3624" t="s">
        <v>8244</v>
      </c>
      <c r="I3624" s="9">
        <v>1411874580</v>
      </c>
      <c r="J3624" s="9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80"/>
        <v>100.1</v>
      </c>
      <c r="P3624" s="17">
        <f t="shared" si="281"/>
        <v>47.67</v>
      </c>
      <c r="Q3624" s="13" t="s">
        <v>8314</v>
      </c>
      <c r="R3624" t="s">
        <v>8315</v>
      </c>
      <c r="S3624" s="18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11" t="s">
        <v>3620</v>
      </c>
      <c r="C3625" s="3" t="s">
        <v>7732</v>
      </c>
      <c r="D3625" s="5">
        <v>2500</v>
      </c>
      <c r="E3625" s="7">
        <v>3000</v>
      </c>
      <c r="F3625" t="s">
        <v>8217</v>
      </c>
      <c r="G3625" t="s">
        <v>8222</v>
      </c>
      <c r="H3625" t="s">
        <v>8244</v>
      </c>
      <c r="I3625" s="9">
        <v>1406358000</v>
      </c>
      <c r="J3625" s="9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80"/>
        <v>120</v>
      </c>
      <c r="P3625" s="17">
        <f t="shared" si="281"/>
        <v>88.24</v>
      </c>
      <c r="Q3625" s="13" t="s">
        <v>8314</v>
      </c>
      <c r="R3625" t="s">
        <v>8315</v>
      </c>
      <c r="S3625" s="18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11" t="s">
        <v>3621</v>
      </c>
      <c r="C3626" s="3" t="s">
        <v>7733</v>
      </c>
      <c r="D3626" s="5">
        <v>3000</v>
      </c>
      <c r="E3626" s="7">
        <v>3148</v>
      </c>
      <c r="F3626" t="s">
        <v>8217</v>
      </c>
      <c r="G3626" t="s">
        <v>8222</v>
      </c>
      <c r="H3626" t="s">
        <v>8244</v>
      </c>
      <c r="I3626" s="9">
        <v>1471977290</v>
      </c>
      <c r="J3626" s="9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80"/>
        <v>104.93</v>
      </c>
      <c r="P3626" s="17">
        <f t="shared" si="281"/>
        <v>80.72</v>
      </c>
      <c r="Q3626" s="13" t="s">
        <v>8314</v>
      </c>
      <c r="R3626" t="s">
        <v>8315</v>
      </c>
      <c r="S3626" s="18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11" t="s">
        <v>3622</v>
      </c>
      <c r="C3627" s="3" t="s">
        <v>7734</v>
      </c>
      <c r="D3627" s="5">
        <v>3000</v>
      </c>
      <c r="E3627" s="7">
        <v>3080</v>
      </c>
      <c r="F3627" t="s">
        <v>8217</v>
      </c>
      <c r="G3627" t="s">
        <v>8223</v>
      </c>
      <c r="H3627" t="s">
        <v>8245</v>
      </c>
      <c r="I3627" s="9">
        <v>1435851577</v>
      </c>
      <c r="J3627" s="9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80"/>
        <v>102.67</v>
      </c>
      <c r="P3627" s="17">
        <f t="shared" si="281"/>
        <v>39.49</v>
      </c>
      <c r="Q3627" s="13" t="s">
        <v>8314</v>
      </c>
      <c r="R3627" t="s">
        <v>8315</v>
      </c>
      <c r="S3627" s="18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11" t="s">
        <v>3623</v>
      </c>
      <c r="C3628" s="3" t="s">
        <v>7735</v>
      </c>
      <c r="D3628" s="5">
        <v>4000</v>
      </c>
      <c r="E3628" s="7">
        <v>4073</v>
      </c>
      <c r="F3628" t="s">
        <v>8217</v>
      </c>
      <c r="G3628" t="s">
        <v>8223</v>
      </c>
      <c r="H3628" t="s">
        <v>8245</v>
      </c>
      <c r="I3628" s="9">
        <v>1408204857</v>
      </c>
      <c r="J3628" s="9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80"/>
        <v>101.83</v>
      </c>
      <c r="P3628" s="17">
        <f t="shared" si="281"/>
        <v>84.85</v>
      </c>
      <c r="Q3628" s="13" t="s">
        <v>8314</v>
      </c>
      <c r="R3628" t="s">
        <v>8315</v>
      </c>
      <c r="S3628" s="18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11" t="s">
        <v>3624</v>
      </c>
      <c r="C3629" s="3" t="s">
        <v>7736</v>
      </c>
      <c r="D3629" s="5">
        <v>2000</v>
      </c>
      <c r="E3629" s="7">
        <v>2000</v>
      </c>
      <c r="F3629" t="s">
        <v>8217</v>
      </c>
      <c r="G3629" t="s">
        <v>8222</v>
      </c>
      <c r="H3629" t="s">
        <v>8244</v>
      </c>
      <c r="I3629" s="9">
        <v>1463803140</v>
      </c>
      <c r="J3629" s="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80"/>
        <v>100</v>
      </c>
      <c r="P3629" s="17">
        <f t="shared" si="281"/>
        <v>68.97</v>
      </c>
      <c r="Q3629" s="13" t="s">
        <v>8314</v>
      </c>
      <c r="R3629" t="s">
        <v>8315</v>
      </c>
      <c r="S3629" s="18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11" t="s">
        <v>3625</v>
      </c>
      <c r="C3630" s="3" t="s">
        <v>7737</v>
      </c>
      <c r="D3630" s="5">
        <v>100000</v>
      </c>
      <c r="E3630" s="7">
        <v>0</v>
      </c>
      <c r="F3630" t="s">
        <v>8219</v>
      </c>
      <c r="G3630" t="s">
        <v>8222</v>
      </c>
      <c r="H3630" t="s">
        <v>8244</v>
      </c>
      <c r="I3630" s="9">
        <v>1450040396</v>
      </c>
      <c r="J3630" s="9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80"/>
        <v>0</v>
      </c>
      <c r="P3630" s="17" t="str">
        <f t="shared" si="281"/>
        <v>N/A</v>
      </c>
      <c r="Q3630" s="13" t="s">
        <v>8314</v>
      </c>
      <c r="R3630" t="s">
        <v>8356</v>
      </c>
      <c r="S3630" s="18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11" t="s">
        <v>3626</v>
      </c>
      <c r="C3631" s="3" t="s">
        <v>7738</v>
      </c>
      <c r="D3631" s="5">
        <v>1000000</v>
      </c>
      <c r="E3631" s="7">
        <v>2</v>
      </c>
      <c r="F3631" t="s">
        <v>8219</v>
      </c>
      <c r="G3631" t="s">
        <v>8222</v>
      </c>
      <c r="H3631" t="s">
        <v>8244</v>
      </c>
      <c r="I3631" s="9">
        <v>1462467600</v>
      </c>
      <c r="J3631" s="9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80"/>
        <v>0</v>
      </c>
      <c r="P3631" s="17">
        <f t="shared" si="281"/>
        <v>1</v>
      </c>
      <c r="Q3631" s="13" t="s">
        <v>8314</v>
      </c>
      <c r="R3631" t="s">
        <v>8356</v>
      </c>
      <c r="S3631" s="18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11" t="s">
        <v>3627</v>
      </c>
      <c r="C3632" s="3" t="s">
        <v>7739</v>
      </c>
      <c r="D3632" s="5">
        <v>3000</v>
      </c>
      <c r="E3632" s="7">
        <v>1</v>
      </c>
      <c r="F3632" t="s">
        <v>8219</v>
      </c>
      <c r="G3632" t="s">
        <v>8223</v>
      </c>
      <c r="H3632" t="s">
        <v>8245</v>
      </c>
      <c r="I3632" s="9">
        <v>1417295990</v>
      </c>
      <c r="J3632" s="9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80"/>
        <v>0.03</v>
      </c>
      <c r="P3632" s="17">
        <f t="shared" si="281"/>
        <v>1</v>
      </c>
      <c r="Q3632" s="13" t="s">
        <v>8314</v>
      </c>
      <c r="R3632" t="s">
        <v>8356</v>
      </c>
      <c r="S3632" s="18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11" t="s">
        <v>3628</v>
      </c>
      <c r="C3633" s="3" t="s">
        <v>7740</v>
      </c>
      <c r="D3633" s="5">
        <v>17100</v>
      </c>
      <c r="E3633" s="7">
        <v>8725</v>
      </c>
      <c r="F3633" t="s">
        <v>8219</v>
      </c>
      <c r="G3633" t="s">
        <v>8222</v>
      </c>
      <c r="H3633" t="s">
        <v>8244</v>
      </c>
      <c r="I3633" s="9">
        <v>1411444740</v>
      </c>
      <c r="J3633" s="9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80"/>
        <v>51.02</v>
      </c>
      <c r="P3633" s="17">
        <f t="shared" si="281"/>
        <v>147.88</v>
      </c>
      <c r="Q3633" s="13" t="s">
        <v>8314</v>
      </c>
      <c r="R3633" t="s">
        <v>8356</v>
      </c>
      <c r="S3633" s="18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11" t="s">
        <v>3629</v>
      </c>
      <c r="C3634" s="3" t="s">
        <v>7741</v>
      </c>
      <c r="D3634" s="5">
        <v>500</v>
      </c>
      <c r="E3634" s="7">
        <v>100</v>
      </c>
      <c r="F3634" t="s">
        <v>8219</v>
      </c>
      <c r="G3634" t="s">
        <v>8223</v>
      </c>
      <c r="H3634" t="s">
        <v>8245</v>
      </c>
      <c r="I3634" s="9">
        <v>1416781749</v>
      </c>
      <c r="J3634" s="9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80"/>
        <v>20</v>
      </c>
      <c r="P3634" s="17">
        <f t="shared" si="281"/>
        <v>100</v>
      </c>
      <c r="Q3634" s="13" t="s">
        <v>8314</v>
      </c>
      <c r="R3634" t="s">
        <v>8356</v>
      </c>
      <c r="S3634" s="18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11" t="s">
        <v>3630</v>
      </c>
      <c r="C3635" s="3" t="s">
        <v>7742</v>
      </c>
      <c r="D3635" s="5">
        <v>5000</v>
      </c>
      <c r="E3635" s="7">
        <v>1762</v>
      </c>
      <c r="F3635" t="s">
        <v>8219</v>
      </c>
      <c r="G3635" t="s">
        <v>8222</v>
      </c>
      <c r="H3635" t="s">
        <v>8244</v>
      </c>
      <c r="I3635" s="9">
        <v>1479517200</v>
      </c>
      <c r="J3635" s="9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80"/>
        <v>35.24</v>
      </c>
      <c r="P3635" s="17">
        <f t="shared" si="281"/>
        <v>56.84</v>
      </c>
      <c r="Q3635" s="13" t="s">
        <v>8314</v>
      </c>
      <c r="R3635" t="s">
        <v>8356</v>
      </c>
      <c r="S3635" s="18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11" t="s">
        <v>3631</v>
      </c>
      <c r="C3636" s="3" t="s">
        <v>7743</v>
      </c>
      <c r="D3636" s="5">
        <v>75000</v>
      </c>
      <c r="E3636" s="7">
        <v>3185</v>
      </c>
      <c r="F3636" t="s">
        <v>8219</v>
      </c>
      <c r="G3636" t="s">
        <v>8227</v>
      </c>
      <c r="H3636" t="s">
        <v>8249</v>
      </c>
      <c r="I3636" s="9">
        <v>1484366340</v>
      </c>
      <c r="J3636" s="9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80"/>
        <v>4.25</v>
      </c>
      <c r="P3636" s="17">
        <f t="shared" si="281"/>
        <v>176.94</v>
      </c>
      <c r="Q3636" s="13" t="s">
        <v>8314</v>
      </c>
      <c r="R3636" t="s">
        <v>8356</v>
      </c>
      <c r="S3636" s="18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11" t="s">
        <v>3632</v>
      </c>
      <c r="C3637" s="3" t="s">
        <v>7744</v>
      </c>
      <c r="D3637" s="5">
        <v>3500</v>
      </c>
      <c r="E3637" s="7">
        <v>1276</v>
      </c>
      <c r="F3637" t="s">
        <v>8219</v>
      </c>
      <c r="G3637" t="s">
        <v>8222</v>
      </c>
      <c r="H3637" t="s">
        <v>8244</v>
      </c>
      <c r="I3637" s="9">
        <v>1461186676</v>
      </c>
      <c r="J3637" s="9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80"/>
        <v>36.46</v>
      </c>
      <c r="P3637" s="17">
        <f t="shared" si="281"/>
        <v>127.6</v>
      </c>
      <c r="Q3637" s="13" t="s">
        <v>8314</v>
      </c>
      <c r="R3637" t="s">
        <v>8356</v>
      </c>
      <c r="S3637" s="18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11" t="s">
        <v>3633</v>
      </c>
      <c r="C3638" s="3" t="s">
        <v>7745</v>
      </c>
      <c r="D3638" s="5">
        <v>150000</v>
      </c>
      <c r="E3638" s="7">
        <v>0</v>
      </c>
      <c r="F3638" t="s">
        <v>8219</v>
      </c>
      <c r="G3638" t="s">
        <v>8222</v>
      </c>
      <c r="H3638" t="s">
        <v>8244</v>
      </c>
      <c r="I3638" s="9">
        <v>1442248829</v>
      </c>
      <c r="J3638" s="9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80"/>
        <v>0</v>
      </c>
      <c r="P3638" s="17" t="str">
        <f t="shared" si="281"/>
        <v>N/A</v>
      </c>
      <c r="Q3638" s="13" t="s">
        <v>8314</v>
      </c>
      <c r="R3638" t="s">
        <v>8356</v>
      </c>
      <c r="S3638" s="18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11" t="s">
        <v>3634</v>
      </c>
      <c r="C3639" s="3" t="s">
        <v>7746</v>
      </c>
      <c r="D3639" s="5">
        <v>3000</v>
      </c>
      <c r="E3639" s="7">
        <v>926</v>
      </c>
      <c r="F3639" t="s">
        <v>8219</v>
      </c>
      <c r="G3639" t="s">
        <v>8222</v>
      </c>
      <c r="H3639" t="s">
        <v>8244</v>
      </c>
      <c r="I3639" s="9">
        <v>1420130935</v>
      </c>
      <c r="J3639" s="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80"/>
        <v>30.87</v>
      </c>
      <c r="P3639" s="17">
        <f t="shared" si="281"/>
        <v>66.14</v>
      </c>
      <c r="Q3639" s="13" t="s">
        <v>8314</v>
      </c>
      <c r="R3639" t="s">
        <v>8356</v>
      </c>
      <c r="S3639" s="18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11" t="s">
        <v>3635</v>
      </c>
      <c r="C3640" s="3" t="s">
        <v>7747</v>
      </c>
      <c r="D3640" s="5">
        <v>3300</v>
      </c>
      <c r="E3640" s="7">
        <v>216</v>
      </c>
      <c r="F3640" t="s">
        <v>8219</v>
      </c>
      <c r="G3640" t="s">
        <v>8227</v>
      </c>
      <c r="H3640" t="s">
        <v>8249</v>
      </c>
      <c r="I3640" s="9">
        <v>1429456132</v>
      </c>
      <c r="J3640" s="9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80"/>
        <v>6.55</v>
      </c>
      <c r="P3640" s="17">
        <f t="shared" si="281"/>
        <v>108</v>
      </c>
      <c r="Q3640" s="13" t="s">
        <v>8314</v>
      </c>
      <c r="R3640" t="s">
        <v>8356</v>
      </c>
      <c r="S3640" s="18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11" t="s">
        <v>3636</v>
      </c>
      <c r="C3641" s="3" t="s">
        <v>7748</v>
      </c>
      <c r="D3641" s="5">
        <v>25000</v>
      </c>
      <c r="E3641" s="7">
        <v>1</v>
      </c>
      <c r="F3641" t="s">
        <v>8219</v>
      </c>
      <c r="G3641" t="s">
        <v>8222</v>
      </c>
      <c r="H3641" t="s">
        <v>8244</v>
      </c>
      <c r="I3641" s="9">
        <v>1475853060</v>
      </c>
      <c r="J3641" s="9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80"/>
        <v>0</v>
      </c>
      <c r="P3641" s="17">
        <f t="shared" si="281"/>
        <v>1</v>
      </c>
      <c r="Q3641" s="13" t="s">
        <v>8314</v>
      </c>
      <c r="R3641" t="s">
        <v>8356</v>
      </c>
      <c r="S3641" s="18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11" t="s">
        <v>3637</v>
      </c>
      <c r="C3642" s="3" t="s">
        <v>7749</v>
      </c>
      <c r="D3642" s="5">
        <v>1000</v>
      </c>
      <c r="E3642" s="7">
        <v>55</v>
      </c>
      <c r="F3642" t="s">
        <v>8219</v>
      </c>
      <c r="G3642" t="s">
        <v>8222</v>
      </c>
      <c r="H3642" t="s">
        <v>8244</v>
      </c>
      <c r="I3642" s="9">
        <v>1431283530</v>
      </c>
      <c r="J3642" s="9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80"/>
        <v>5.5</v>
      </c>
      <c r="P3642" s="17">
        <f t="shared" si="281"/>
        <v>18.329999999999998</v>
      </c>
      <c r="Q3642" s="13" t="s">
        <v>8314</v>
      </c>
      <c r="R3642" t="s">
        <v>8356</v>
      </c>
      <c r="S3642" s="18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11" t="s">
        <v>3638</v>
      </c>
      <c r="C3643" s="3" t="s">
        <v>7750</v>
      </c>
      <c r="D3643" s="5">
        <v>3000</v>
      </c>
      <c r="E3643" s="7">
        <v>0</v>
      </c>
      <c r="F3643" t="s">
        <v>8219</v>
      </c>
      <c r="G3643" t="s">
        <v>8222</v>
      </c>
      <c r="H3643" t="s">
        <v>8244</v>
      </c>
      <c r="I3643" s="9">
        <v>1412485200</v>
      </c>
      <c r="J3643" s="9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80"/>
        <v>0</v>
      </c>
      <c r="P3643" s="17" t="str">
        <f t="shared" si="281"/>
        <v>N/A</v>
      </c>
      <c r="Q3643" s="13" t="s">
        <v>8314</v>
      </c>
      <c r="R3643" t="s">
        <v>8356</v>
      </c>
      <c r="S3643" s="18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11" t="s">
        <v>3639</v>
      </c>
      <c r="C3644" s="3" t="s">
        <v>7751</v>
      </c>
      <c r="D3644" s="5">
        <v>700</v>
      </c>
      <c r="E3644" s="7">
        <v>15</v>
      </c>
      <c r="F3644" t="s">
        <v>8219</v>
      </c>
      <c r="G3644" t="s">
        <v>8234</v>
      </c>
      <c r="H3644" t="s">
        <v>8247</v>
      </c>
      <c r="I3644" s="9">
        <v>1448902800</v>
      </c>
      <c r="J3644" s="9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80"/>
        <v>2.14</v>
      </c>
      <c r="P3644" s="17">
        <f t="shared" si="281"/>
        <v>7.5</v>
      </c>
      <c r="Q3644" s="13" t="s">
        <v>8314</v>
      </c>
      <c r="R3644" t="s">
        <v>8356</v>
      </c>
      <c r="S3644" s="18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11" t="s">
        <v>3640</v>
      </c>
      <c r="C3645" s="3" t="s">
        <v>7752</v>
      </c>
      <c r="D3645" s="5">
        <v>25000</v>
      </c>
      <c r="E3645" s="7">
        <v>0</v>
      </c>
      <c r="F3645" t="s">
        <v>8219</v>
      </c>
      <c r="G3645" t="s">
        <v>8222</v>
      </c>
      <c r="H3645" t="s">
        <v>8244</v>
      </c>
      <c r="I3645" s="9">
        <v>1447734439</v>
      </c>
      <c r="J3645" s="9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80"/>
        <v>0</v>
      </c>
      <c r="P3645" s="17" t="str">
        <f t="shared" si="281"/>
        <v>N/A</v>
      </c>
      <c r="Q3645" s="13" t="s">
        <v>8314</v>
      </c>
      <c r="R3645" t="s">
        <v>8356</v>
      </c>
      <c r="S3645" s="18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11" t="s">
        <v>3641</v>
      </c>
      <c r="C3646" s="3" t="s">
        <v>7753</v>
      </c>
      <c r="D3646" s="5">
        <v>5000</v>
      </c>
      <c r="E3646" s="7">
        <v>821</v>
      </c>
      <c r="F3646" t="s">
        <v>8219</v>
      </c>
      <c r="G3646" t="s">
        <v>8222</v>
      </c>
      <c r="H3646" t="s">
        <v>8244</v>
      </c>
      <c r="I3646" s="9">
        <v>1457413140</v>
      </c>
      <c r="J3646" s="9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80"/>
        <v>16.420000000000002</v>
      </c>
      <c r="P3646" s="17">
        <f t="shared" si="281"/>
        <v>68.42</v>
      </c>
      <c r="Q3646" s="13" t="s">
        <v>8314</v>
      </c>
      <c r="R3646" t="s">
        <v>8356</v>
      </c>
      <c r="S3646" s="18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11" t="s">
        <v>3642</v>
      </c>
      <c r="C3647" s="3" t="s">
        <v>7754</v>
      </c>
      <c r="D3647" s="5">
        <v>1000</v>
      </c>
      <c r="E3647" s="7">
        <v>1</v>
      </c>
      <c r="F3647" t="s">
        <v>8219</v>
      </c>
      <c r="G3647" t="s">
        <v>8227</v>
      </c>
      <c r="H3647" t="s">
        <v>8249</v>
      </c>
      <c r="I3647" s="9">
        <v>1479773838</v>
      </c>
      <c r="J3647" s="9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80"/>
        <v>0.1</v>
      </c>
      <c r="P3647" s="17">
        <f t="shared" si="281"/>
        <v>1</v>
      </c>
      <c r="Q3647" s="13" t="s">
        <v>8314</v>
      </c>
      <c r="R3647" t="s">
        <v>8356</v>
      </c>
      <c r="S3647" s="18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11" t="s">
        <v>3643</v>
      </c>
      <c r="C3648" s="3" t="s">
        <v>7755</v>
      </c>
      <c r="D3648" s="5">
        <v>10000</v>
      </c>
      <c r="E3648" s="7">
        <v>481</v>
      </c>
      <c r="F3648" t="s">
        <v>8219</v>
      </c>
      <c r="G3648" t="s">
        <v>8222</v>
      </c>
      <c r="H3648" t="s">
        <v>8244</v>
      </c>
      <c r="I3648" s="9">
        <v>1434497400</v>
      </c>
      <c r="J3648" s="9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80"/>
        <v>4.8099999999999996</v>
      </c>
      <c r="P3648" s="17">
        <f t="shared" si="281"/>
        <v>60.13</v>
      </c>
      <c r="Q3648" s="13" t="s">
        <v>8314</v>
      </c>
      <c r="R3648" t="s">
        <v>8356</v>
      </c>
      <c r="S3648" s="18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11" t="s">
        <v>3644</v>
      </c>
      <c r="C3649" s="3" t="s">
        <v>7756</v>
      </c>
      <c r="D3649" s="5">
        <v>500</v>
      </c>
      <c r="E3649" s="7">
        <v>30</v>
      </c>
      <c r="F3649" t="s">
        <v>8219</v>
      </c>
      <c r="G3649" t="s">
        <v>8223</v>
      </c>
      <c r="H3649" t="s">
        <v>8245</v>
      </c>
      <c r="I3649" s="9">
        <v>1475258327</v>
      </c>
      <c r="J3649" s="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80"/>
        <v>6</v>
      </c>
      <c r="P3649" s="17">
        <f t="shared" si="281"/>
        <v>15</v>
      </c>
      <c r="Q3649" s="13" t="s">
        <v>8314</v>
      </c>
      <c r="R3649" t="s">
        <v>8356</v>
      </c>
      <c r="S3649" s="18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11" t="s">
        <v>3645</v>
      </c>
      <c r="C3650" s="3" t="s">
        <v>7757</v>
      </c>
      <c r="D3650" s="5">
        <v>40000</v>
      </c>
      <c r="E3650" s="7">
        <v>40153</v>
      </c>
      <c r="F3650" t="s">
        <v>8217</v>
      </c>
      <c r="G3650" t="s">
        <v>8222</v>
      </c>
      <c r="H3650" t="s">
        <v>8244</v>
      </c>
      <c r="I3650" s="9">
        <v>1412492445</v>
      </c>
      <c r="J3650" s="9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si="280"/>
        <v>100.38</v>
      </c>
      <c r="P3650" s="17">
        <f t="shared" si="281"/>
        <v>550.04</v>
      </c>
      <c r="Q3650" s="13" t="s">
        <v>8314</v>
      </c>
      <c r="R3650" t="s">
        <v>8315</v>
      </c>
      <c r="S3650" s="18">
        <f t="shared" si="282"/>
        <v>41887.292187500003</v>
      </c>
      <c r="T3650" s="18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11" t="s">
        <v>3646</v>
      </c>
      <c r="C3651" s="3" t="s">
        <v>7758</v>
      </c>
      <c r="D3651" s="5">
        <v>750</v>
      </c>
      <c r="E3651" s="7">
        <v>780</v>
      </c>
      <c r="F3651" t="s">
        <v>8217</v>
      </c>
      <c r="G3651" t="s">
        <v>8227</v>
      </c>
      <c r="H3651" t="s">
        <v>8249</v>
      </c>
      <c r="I3651" s="9">
        <v>1402938394</v>
      </c>
      <c r="J3651" s="9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ref="O3651:O3714" si="285">IFERROR(ROUND(E3651/D3651*100,2),0)</f>
        <v>104</v>
      </c>
      <c r="P3651" s="17">
        <f t="shared" ref="P3651:P3714" si="286">IFERROR(ROUND(E3651/L3651,2),"N/A")</f>
        <v>97.5</v>
      </c>
      <c r="Q3651" s="13" t="s">
        <v>8314</v>
      </c>
      <c r="R3651" t="s">
        <v>8315</v>
      </c>
      <c r="S3651" s="18">
        <f t="shared" ref="S3651:S3714" si="287">(((J3651/60)/60)/24)+DATE(1970,1,1)</f>
        <v>41780.712893518517</v>
      </c>
      <c r="T3651" s="18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11" t="s">
        <v>3647</v>
      </c>
      <c r="C3652" s="3" t="s">
        <v>7759</v>
      </c>
      <c r="D3652" s="5">
        <v>500</v>
      </c>
      <c r="E3652" s="7">
        <v>500</v>
      </c>
      <c r="F3652" t="s">
        <v>8217</v>
      </c>
      <c r="G3652" t="s">
        <v>8223</v>
      </c>
      <c r="H3652" t="s">
        <v>8245</v>
      </c>
      <c r="I3652" s="9">
        <v>1454412584</v>
      </c>
      <c r="J3652" s="9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85"/>
        <v>100</v>
      </c>
      <c r="P3652" s="17">
        <f t="shared" si="286"/>
        <v>29.41</v>
      </c>
      <c r="Q3652" s="13" t="s">
        <v>8314</v>
      </c>
      <c r="R3652" t="s">
        <v>8315</v>
      </c>
      <c r="S3652" s="18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11" t="s">
        <v>3648</v>
      </c>
      <c r="C3653" s="3" t="s">
        <v>7760</v>
      </c>
      <c r="D3653" s="5">
        <v>500</v>
      </c>
      <c r="E3653" s="7">
        <v>520</v>
      </c>
      <c r="F3653" t="s">
        <v>8217</v>
      </c>
      <c r="G3653" t="s">
        <v>8222</v>
      </c>
      <c r="H3653" t="s">
        <v>8244</v>
      </c>
      <c r="I3653" s="9">
        <v>1407686340</v>
      </c>
      <c r="J3653" s="9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85"/>
        <v>104</v>
      </c>
      <c r="P3653" s="17">
        <f t="shared" si="286"/>
        <v>57.78</v>
      </c>
      <c r="Q3653" s="13" t="s">
        <v>8314</v>
      </c>
      <c r="R3653" t="s">
        <v>8315</v>
      </c>
      <c r="S3653" s="18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11" t="s">
        <v>2866</v>
      </c>
      <c r="C3654" s="3" t="s">
        <v>7761</v>
      </c>
      <c r="D3654" s="5">
        <v>300</v>
      </c>
      <c r="E3654" s="7">
        <v>752</v>
      </c>
      <c r="F3654" t="s">
        <v>8217</v>
      </c>
      <c r="G3654" t="s">
        <v>8227</v>
      </c>
      <c r="H3654" t="s">
        <v>8249</v>
      </c>
      <c r="I3654" s="9">
        <v>1472097540</v>
      </c>
      <c r="J3654" s="9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85"/>
        <v>250.67</v>
      </c>
      <c r="P3654" s="17">
        <f t="shared" si="286"/>
        <v>44.24</v>
      </c>
      <c r="Q3654" s="13" t="s">
        <v>8314</v>
      </c>
      <c r="R3654" t="s">
        <v>8315</v>
      </c>
      <c r="S3654" s="18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11" t="s">
        <v>3649</v>
      </c>
      <c r="C3655" s="3" t="s">
        <v>7762</v>
      </c>
      <c r="D3655" s="5">
        <v>2000</v>
      </c>
      <c r="E3655" s="7">
        <v>2010</v>
      </c>
      <c r="F3655" t="s">
        <v>8217</v>
      </c>
      <c r="G3655" t="s">
        <v>8223</v>
      </c>
      <c r="H3655" t="s">
        <v>8245</v>
      </c>
      <c r="I3655" s="9">
        <v>1438764207</v>
      </c>
      <c r="J3655" s="9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85"/>
        <v>100.5</v>
      </c>
      <c r="P3655" s="17">
        <f t="shared" si="286"/>
        <v>60.91</v>
      </c>
      <c r="Q3655" s="13" t="s">
        <v>8314</v>
      </c>
      <c r="R3655" t="s">
        <v>8315</v>
      </c>
      <c r="S3655" s="18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11" t="s">
        <v>3650</v>
      </c>
      <c r="C3656" s="3" t="s">
        <v>7763</v>
      </c>
      <c r="D3656" s="5">
        <v>1500</v>
      </c>
      <c r="E3656" s="7">
        <v>2616</v>
      </c>
      <c r="F3656" t="s">
        <v>8217</v>
      </c>
      <c r="G3656" t="s">
        <v>8223</v>
      </c>
      <c r="H3656" t="s">
        <v>8245</v>
      </c>
      <c r="I3656" s="9">
        <v>1459702800</v>
      </c>
      <c r="J3656" s="9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85"/>
        <v>174.4</v>
      </c>
      <c r="P3656" s="17">
        <f t="shared" si="286"/>
        <v>68.84</v>
      </c>
      <c r="Q3656" s="13" t="s">
        <v>8314</v>
      </c>
      <c r="R3656" t="s">
        <v>8315</v>
      </c>
      <c r="S3656" s="18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11" t="s">
        <v>3651</v>
      </c>
      <c r="C3657" s="3" t="s">
        <v>7764</v>
      </c>
      <c r="D3657" s="5">
        <v>5000</v>
      </c>
      <c r="E3657" s="7">
        <v>5813</v>
      </c>
      <c r="F3657" t="s">
        <v>8217</v>
      </c>
      <c r="G3657" t="s">
        <v>8222</v>
      </c>
      <c r="H3657" t="s">
        <v>8244</v>
      </c>
      <c r="I3657" s="9">
        <v>1437202740</v>
      </c>
      <c r="J3657" s="9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85"/>
        <v>116.26</v>
      </c>
      <c r="P3657" s="17">
        <f t="shared" si="286"/>
        <v>73.58</v>
      </c>
      <c r="Q3657" s="13" t="s">
        <v>8314</v>
      </c>
      <c r="R3657" t="s">
        <v>8315</v>
      </c>
      <c r="S3657" s="18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11" t="s">
        <v>3652</v>
      </c>
      <c r="C3658" s="3" t="s">
        <v>7765</v>
      </c>
      <c r="D3658" s="5">
        <v>5000</v>
      </c>
      <c r="E3658" s="7">
        <v>5291</v>
      </c>
      <c r="F3658" t="s">
        <v>8217</v>
      </c>
      <c r="G3658" t="s">
        <v>8238</v>
      </c>
      <c r="H3658" t="s">
        <v>8255</v>
      </c>
      <c r="I3658" s="9">
        <v>1485989940</v>
      </c>
      <c r="J3658" s="9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85"/>
        <v>105.82</v>
      </c>
      <c r="P3658" s="17">
        <f t="shared" si="286"/>
        <v>115.02</v>
      </c>
      <c r="Q3658" s="13" t="s">
        <v>8314</v>
      </c>
      <c r="R3658" t="s">
        <v>8315</v>
      </c>
      <c r="S3658" s="18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11" t="s">
        <v>3653</v>
      </c>
      <c r="C3659" s="3" t="s">
        <v>7766</v>
      </c>
      <c r="D3659" s="5">
        <v>2000</v>
      </c>
      <c r="E3659" s="7">
        <v>2215</v>
      </c>
      <c r="F3659" t="s">
        <v>8217</v>
      </c>
      <c r="G3659" t="s">
        <v>8230</v>
      </c>
      <c r="H3659" t="s">
        <v>8251</v>
      </c>
      <c r="I3659" s="9">
        <v>1464817320</v>
      </c>
      <c r="J3659" s="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85"/>
        <v>110.75</v>
      </c>
      <c r="P3659" s="17">
        <f t="shared" si="286"/>
        <v>110.75</v>
      </c>
      <c r="Q3659" s="13" t="s">
        <v>8314</v>
      </c>
      <c r="R3659" t="s">
        <v>8315</v>
      </c>
      <c r="S3659" s="18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11" t="s">
        <v>3654</v>
      </c>
      <c r="C3660" s="3" t="s">
        <v>7767</v>
      </c>
      <c r="D3660" s="5">
        <v>1500</v>
      </c>
      <c r="E3660" s="7">
        <v>1510</v>
      </c>
      <c r="F3660" t="s">
        <v>8217</v>
      </c>
      <c r="G3660" t="s">
        <v>8222</v>
      </c>
      <c r="H3660" t="s">
        <v>8244</v>
      </c>
      <c r="I3660" s="9">
        <v>1404273540</v>
      </c>
      <c r="J3660" s="9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85"/>
        <v>100.67</v>
      </c>
      <c r="P3660" s="17">
        <f t="shared" si="286"/>
        <v>75.5</v>
      </c>
      <c r="Q3660" s="13" t="s">
        <v>8314</v>
      </c>
      <c r="R3660" t="s">
        <v>8315</v>
      </c>
      <c r="S3660" s="18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11" t="s">
        <v>3655</v>
      </c>
      <c r="C3661" s="3" t="s">
        <v>7768</v>
      </c>
      <c r="D3661" s="5">
        <v>3000</v>
      </c>
      <c r="E3661" s="7">
        <v>3061</v>
      </c>
      <c r="F3661" t="s">
        <v>8217</v>
      </c>
      <c r="G3661" t="s">
        <v>8222</v>
      </c>
      <c r="H3661" t="s">
        <v>8244</v>
      </c>
      <c r="I3661" s="9">
        <v>1426775940</v>
      </c>
      <c r="J3661" s="9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85"/>
        <v>102.03</v>
      </c>
      <c r="P3661" s="17">
        <f t="shared" si="286"/>
        <v>235.46</v>
      </c>
      <c r="Q3661" s="13" t="s">
        <v>8314</v>
      </c>
      <c r="R3661" t="s">
        <v>8315</v>
      </c>
      <c r="S3661" s="18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11" t="s">
        <v>3656</v>
      </c>
      <c r="C3662" s="3" t="s">
        <v>7769</v>
      </c>
      <c r="D3662" s="5">
        <v>250</v>
      </c>
      <c r="E3662" s="7">
        <v>250</v>
      </c>
      <c r="F3662" t="s">
        <v>8217</v>
      </c>
      <c r="G3662" t="s">
        <v>8223</v>
      </c>
      <c r="H3662" t="s">
        <v>8245</v>
      </c>
      <c r="I3662" s="9">
        <v>1419368925</v>
      </c>
      <c r="J3662" s="9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85"/>
        <v>100</v>
      </c>
      <c r="P3662" s="17">
        <f t="shared" si="286"/>
        <v>11.36</v>
      </c>
      <c r="Q3662" s="13" t="s">
        <v>8314</v>
      </c>
      <c r="R3662" t="s">
        <v>8315</v>
      </c>
      <c r="S3662" s="18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11" t="s">
        <v>3657</v>
      </c>
      <c r="C3663" s="3" t="s">
        <v>7770</v>
      </c>
      <c r="D3663" s="5">
        <v>3000</v>
      </c>
      <c r="E3663" s="7">
        <v>3330</v>
      </c>
      <c r="F3663" t="s">
        <v>8217</v>
      </c>
      <c r="G3663" t="s">
        <v>8222</v>
      </c>
      <c r="H3663" t="s">
        <v>8244</v>
      </c>
      <c r="I3663" s="9">
        <v>1460260800</v>
      </c>
      <c r="J3663" s="9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85"/>
        <v>111</v>
      </c>
      <c r="P3663" s="17">
        <f t="shared" si="286"/>
        <v>92.5</v>
      </c>
      <c r="Q3663" s="13" t="s">
        <v>8314</v>
      </c>
      <c r="R3663" t="s">
        <v>8315</v>
      </c>
      <c r="S3663" s="18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11" t="s">
        <v>3658</v>
      </c>
      <c r="C3664" s="3" t="s">
        <v>7771</v>
      </c>
      <c r="D3664" s="5">
        <v>8000</v>
      </c>
      <c r="E3664" s="7">
        <v>8114</v>
      </c>
      <c r="F3664" t="s">
        <v>8217</v>
      </c>
      <c r="G3664" t="s">
        <v>8227</v>
      </c>
      <c r="H3664" t="s">
        <v>8249</v>
      </c>
      <c r="I3664" s="9">
        <v>1427775414</v>
      </c>
      <c r="J3664" s="9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85"/>
        <v>101.43</v>
      </c>
      <c r="P3664" s="17">
        <f t="shared" si="286"/>
        <v>202.85</v>
      </c>
      <c r="Q3664" s="13" t="s">
        <v>8314</v>
      </c>
      <c r="R3664" t="s">
        <v>8315</v>
      </c>
      <c r="S3664" s="18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11" t="s">
        <v>3659</v>
      </c>
      <c r="C3665" s="3" t="s">
        <v>7772</v>
      </c>
      <c r="D3665" s="5">
        <v>225</v>
      </c>
      <c r="E3665" s="7">
        <v>234</v>
      </c>
      <c r="F3665" t="s">
        <v>8217</v>
      </c>
      <c r="G3665" t="s">
        <v>8223</v>
      </c>
      <c r="H3665" t="s">
        <v>8245</v>
      </c>
      <c r="I3665" s="9">
        <v>1482321030</v>
      </c>
      <c r="J3665" s="9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85"/>
        <v>104</v>
      </c>
      <c r="P3665" s="17">
        <f t="shared" si="286"/>
        <v>26</v>
      </c>
      <c r="Q3665" s="13" t="s">
        <v>8314</v>
      </c>
      <c r="R3665" t="s">
        <v>8315</v>
      </c>
      <c r="S3665" s="18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11" t="s">
        <v>3660</v>
      </c>
      <c r="C3666" s="3" t="s">
        <v>7773</v>
      </c>
      <c r="D3666" s="5">
        <v>800</v>
      </c>
      <c r="E3666" s="7">
        <v>875</v>
      </c>
      <c r="F3666" t="s">
        <v>8217</v>
      </c>
      <c r="G3666" t="s">
        <v>8222</v>
      </c>
      <c r="H3666" t="s">
        <v>8244</v>
      </c>
      <c r="I3666" s="9">
        <v>1466056689</v>
      </c>
      <c r="J3666" s="9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85"/>
        <v>109.38</v>
      </c>
      <c r="P3666" s="17">
        <f t="shared" si="286"/>
        <v>46.05</v>
      </c>
      <c r="Q3666" s="13" t="s">
        <v>8314</v>
      </c>
      <c r="R3666" t="s">
        <v>8315</v>
      </c>
      <c r="S3666" s="18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11" t="s">
        <v>3661</v>
      </c>
      <c r="C3667" s="3" t="s">
        <v>7774</v>
      </c>
      <c r="D3667" s="5">
        <v>620</v>
      </c>
      <c r="E3667" s="7">
        <v>714</v>
      </c>
      <c r="F3667" t="s">
        <v>8217</v>
      </c>
      <c r="G3667" t="s">
        <v>8228</v>
      </c>
      <c r="H3667" t="s">
        <v>8247</v>
      </c>
      <c r="I3667" s="9">
        <v>1446062040</v>
      </c>
      <c r="J3667" s="9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85"/>
        <v>115.16</v>
      </c>
      <c r="P3667" s="17">
        <f t="shared" si="286"/>
        <v>51</v>
      </c>
      <c r="Q3667" s="13" t="s">
        <v>8314</v>
      </c>
      <c r="R3667" t="s">
        <v>8315</v>
      </c>
      <c r="S3667" s="18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11" t="s">
        <v>3662</v>
      </c>
      <c r="C3668" s="3" t="s">
        <v>7775</v>
      </c>
      <c r="D3668" s="5">
        <v>1200</v>
      </c>
      <c r="E3668" s="7">
        <v>1200</v>
      </c>
      <c r="F3668" t="s">
        <v>8217</v>
      </c>
      <c r="G3668" t="s">
        <v>8222</v>
      </c>
      <c r="H3668" t="s">
        <v>8244</v>
      </c>
      <c r="I3668" s="9">
        <v>1406185200</v>
      </c>
      <c r="J3668" s="9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85"/>
        <v>100</v>
      </c>
      <c r="P3668" s="17">
        <f t="shared" si="286"/>
        <v>31.58</v>
      </c>
      <c r="Q3668" s="13" t="s">
        <v>8314</v>
      </c>
      <c r="R3668" t="s">
        <v>8315</v>
      </c>
      <c r="S3668" s="18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11" t="s">
        <v>3663</v>
      </c>
      <c r="C3669" s="3" t="s">
        <v>7776</v>
      </c>
      <c r="D3669" s="5">
        <v>3000</v>
      </c>
      <c r="E3669" s="7">
        <v>3095.11</v>
      </c>
      <c r="F3669" t="s">
        <v>8217</v>
      </c>
      <c r="G3669" t="s">
        <v>8223</v>
      </c>
      <c r="H3669" t="s">
        <v>8245</v>
      </c>
      <c r="I3669" s="9">
        <v>1437261419</v>
      </c>
      <c r="J3669" s="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85"/>
        <v>103.17</v>
      </c>
      <c r="P3669" s="17">
        <f t="shared" si="286"/>
        <v>53.36</v>
      </c>
      <c r="Q3669" s="13" t="s">
        <v>8314</v>
      </c>
      <c r="R3669" t="s">
        <v>8315</v>
      </c>
      <c r="S3669" s="18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11" t="s">
        <v>3664</v>
      </c>
      <c r="C3670" s="3" t="s">
        <v>7777</v>
      </c>
      <c r="D3670" s="5">
        <v>1000</v>
      </c>
      <c r="E3670" s="7">
        <v>1035</v>
      </c>
      <c r="F3670" t="s">
        <v>8217</v>
      </c>
      <c r="G3670" t="s">
        <v>8222</v>
      </c>
      <c r="H3670" t="s">
        <v>8244</v>
      </c>
      <c r="I3670" s="9">
        <v>1437676380</v>
      </c>
      <c r="J3670" s="9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85"/>
        <v>103.5</v>
      </c>
      <c r="P3670" s="17">
        <f t="shared" si="286"/>
        <v>36.96</v>
      </c>
      <c r="Q3670" s="13" t="s">
        <v>8314</v>
      </c>
      <c r="R3670" t="s">
        <v>8315</v>
      </c>
      <c r="S3670" s="18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11" t="s">
        <v>3665</v>
      </c>
      <c r="C3671" s="3" t="s">
        <v>7778</v>
      </c>
      <c r="D3671" s="5">
        <v>1000</v>
      </c>
      <c r="E3671" s="7">
        <v>1382</v>
      </c>
      <c r="F3671" t="s">
        <v>8217</v>
      </c>
      <c r="G3671" t="s">
        <v>8223</v>
      </c>
      <c r="H3671" t="s">
        <v>8245</v>
      </c>
      <c r="I3671" s="9">
        <v>1434039137</v>
      </c>
      <c r="J3671" s="9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85"/>
        <v>138.19999999999999</v>
      </c>
      <c r="P3671" s="17">
        <f t="shared" si="286"/>
        <v>81.290000000000006</v>
      </c>
      <c r="Q3671" s="13" t="s">
        <v>8314</v>
      </c>
      <c r="R3671" t="s">
        <v>8315</v>
      </c>
      <c r="S3671" s="18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11" t="s">
        <v>3666</v>
      </c>
      <c r="C3672" s="3" t="s">
        <v>7779</v>
      </c>
      <c r="D3672" s="5">
        <v>220</v>
      </c>
      <c r="E3672" s="7">
        <v>241</v>
      </c>
      <c r="F3672" t="s">
        <v>8217</v>
      </c>
      <c r="G3672" t="s">
        <v>8223</v>
      </c>
      <c r="H3672" t="s">
        <v>8245</v>
      </c>
      <c r="I3672" s="9">
        <v>1433113200</v>
      </c>
      <c r="J3672" s="9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85"/>
        <v>109.55</v>
      </c>
      <c r="P3672" s="17">
        <f t="shared" si="286"/>
        <v>20.079999999999998</v>
      </c>
      <c r="Q3672" s="13" t="s">
        <v>8314</v>
      </c>
      <c r="R3672" t="s">
        <v>8315</v>
      </c>
      <c r="S3672" s="18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11" t="s">
        <v>3667</v>
      </c>
      <c r="C3673" s="3" t="s">
        <v>7780</v>
      </c>
      <c r="D3673" s="5">
        <v>3500</v>
      </c>
      <c r="E3673" s="7">
        <v>3530</v>
      </c>
      <c r="F3673" t="s">
        <v>8217</v>
      </c>
      <c r="G3673" t="s">
        <v>8222</v>
      </c>
      <c r="H3673" t="s">
        <v>8244</v>
      </c>
      <c r="I3673" s="9">
        <v>1405915140</v>
      </c>
      <c r="J3673" s="9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85"/>
        <v>100.86</v>
      </c>
      <c r="P3673" s="17">
        <f t="shared" si="286"/>
        <v>88.25</v>
      </c>
      <c r="Q3673" s="13" t="s">
        <v>8314</v>
      </c>
      <c r="R3673" t="s">
        <v>8315</v>
      </c>
      <c r="S3673" s="18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11" t="s">
        <v>3668</v>
      </c>
      <c r="C3674" s="3" t="s">
        <v>7781</v>
      </c>
      <c r="D3674" s="5">
        <v>3000</v>
      </c>
      <c r="E3674" s="7">
        <v>3046</v>
      </c>
      <c r="F3674" t="s">
        <v>8217</v>
      </c>
      <c r="G3674" t="s">
        <v>8223</v>
      </c>
      <c r="H3674" t="s">
        <v>8245</v>
      </c>
      <c r="I3674" s="9">
        <v>1411771384</v>
      </c>
      <c r="J3674" s="9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85"/>
        <v>101.53</v>
      </c>
      <c r="P3674" s="17">
        <f t="shared" si="286"/>
        <v>53.44</v>
      </c>
      <c r="Q3674" s="13" t="s">
        <v>8314</v>
      </c>
      <c r="R3674" t="s">
        <v>8315</v>
      </c>
      <c r="S3674" s="18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11" t="s">
        <v>3669</v>
      </c>
      <c r="C3675" s="3" t="s">
        <v>7782</v>
      </c>
      <c r="D3675" s="5">
        <v>4000</v>
      </c>
      <c r="E3675" s="7">
        <v>4545</v>
      </c>
      <c r="F3675" t="s">
        <v>8217</v>
      </c>
      <c r="G3675" t="s">
        <v>8223</v>
      </c>
      <c r="H3675" t="s">
        <v>8245</v>
      </c>
      <c r="I3675" s="9">
        <v>1415191920</v>
      </c>
      <c r="J3675" s="9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85"/>
        <v>113.63</v>
      </c>
      <c r="P3675" s="17">
        <f t="shared" si="286"/>
        <v>39.869999999999997</v>
      </c>
      <c r="Q3675" s="13" t="s">
        <v>8314</v>
      </c>
      <c r="R3675" t="s">
        <v>8315</v>
      </c>
      <c r="S3675" s="18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11" t="s">
        <v>3670</v>
      </c>
      <c r="C3676" s="3" t="s">
        <v>7783</v>
      </c>
      <c r="D3676" s="5">
        <v>4500</v>
      </c>
      <c r="E3676" s="7">
        <v>4500</v>
      </c>
      <c r="F3676" t="s">
        <v>8217</v>
      </c>
      <c r="G3676" t="s">
        <v>8234</v>
      </c>
      <c r="H3676" t="s">
        <v>8247</v>
      </c>
      <c r="I3676" s="9">
        <v>1472936229</v>
      </c>
      <c r="J3676" s="9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85"/>
        <v>100</v>
      </c>
      <c r="P3676" s="17">
        <f t="shared" si="286"/>
        <v>145.16</v>
      </c>
      <c r="Q3676" s="13" t="s">
        <v>8314</v>
      </c>
      <c r="R3676" t="s">
        <v>8315</v>
      </c>
      <c r="S3676" s="18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11" t="s">
        <v>3671</v>
      </c>
      <c r="C3677" s="3" t="s">
        <v>7784</v>
      </c>
      <c r="D3677" s="5">
        <v>50</v>
      </c>
      <c r="E3677" s="7">
        <v>70</v>
      </c>
      <c r="F3677" t="s">
        <v>8217</v>
      </c>
      <c r="G3677" t="s">
        <v>8223</v>
      </c>
      <c r="H3677" t="s">
        <v>8245</v>
      </c>
      <c r="I3677" s="9">
        <v>1463353200</v>
      </c>
      <c r="J3677" s="9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85"/>
        <v>140</v>
      </c>
      <c r="P3677" s="17">
        <f t="shared" si="286"/>
        <v>23.33</v>
      </c>
      <c r="Q3677" s="13" t="s">
        <v>8314</v>
      </c>
      <c r="R3677" t="s">
        <v>8315</v>
      </c>
      <c r="S3677" s="18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11" t="s">
        <v>3672</v>
      </c>
      <c r="C3678" s="3" t="s">
        <v>7785</v>
      </c>
      <c r="D3678" s="5">
        <v>800</v>
      </c>
      <c r="E3678" s="7">
        <v>1030</v>
      </c>
      <c r="F3678" t="s">
        <v>8217</v>
      </c>
      <c r="G3678" t="s">
        <v>8222</v>
      </c>
      <c r="H3678" t="s">
        <v>8244</v>
      </c>
      <c r="I3678" s="9">
        <v>1410550484</v>
      </c>
      <c r="J3678" s="9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85"/>
        <v>128.75</v>
      </c>
      <c r="P3678" s="17">
        <f t="shared" si="286"/>
        <v>64.38</v>
      </c>
      <c r="Q3678" s="13" t="s">
        <v>8314</v>
      </c>
      <c r="R3678" t="s">
        <v>8315</v>
      </c>
      <c r="S3678" s="18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11" t="s">
        <v>3673</v>
      </c>
      <c r="C3679" s="3" t="s">
        <v>7786</v>
      </c>
      <c r="D3679" s="5">
        <v>12000</v>
      </c>
      <c r="E3679" s="7">
        <v>12348.5</v>
      </c>
      <c r="F3679" t="s">
        <v>8217</v>
      </c>
      <c r="G3679" t="s">
        <v>8222</v>
      </c>
      <c r="H3679" t="s">
        <v>8244</v>
      </c>
      <c r="I3679" s="9">
        <v>1404359940</v>
      </c>
      <c r="J3679" s="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85"/>
        <v>102.9</v>
      </c>
      <c r="P3679" s="17">
        <f t="shared" si="286"/>
        <v>62.05</v>
      </c>
      <c r="Q3679" s="13" t="s">
        <v>8314</v>
      </c>
      <c r="R3679" t="s">
        <v>8315</v>
      </c>
      <c r="S3679" s="18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11" t="s">
        <v>3674</v>
      </c>
      <c r="C3680" s="3" t="s">
        <v>7787</v>
      </c>
      <c r="D3680" s="5">
        <v>2000</v>
      </c>
      <c r="E3680" s="7">
        <v>2050</v>
      </c>
      <c r="F3680" t="s">
        <v>8217</v>
      </c>
      <c r="G3680" t="s">
        <v>8223</v>
      </c>
      <c r="H3680" t="s">
        <v>8245</v>
      </c>
      <c r="I3680" s="9">
        <v>1433076298</v>
      </c>
      <c r="J3680" s="9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85"/>
        <v>102.5</v>
      </c>
      <c r="P3680" s="17">
        <f t="shared" si="286"/>
        <v>66.13</v>
      </c>
      <c r="Q3680" s="13" t="s">
        <v>8314</v>
      </c>
      <c r="R3680" t="s">
        <v>8315</v>
      </c>
      <c r="S3680" s="18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11" t="s">
        <v>3675</v>
      </c>
      <c r="C3681" s="3" t="s">
        <v>7788</v>
      </c>
      <c r="D3681" s="5">
        <v>2000</v>
      </c>
      <c r="E3681" s="7">
        <v>2202</v>
      </c>
      <c r="F3681" t="s">
        <v>8217</v>
      </c>
      <c r="G3681" t="s">
        <v>8222</v>
      </c>
      <c r="H3681" t="s">
        <v>8244</v>
      </c>
      <c r="I3681" s="9">
        <v>1404190740</v>
      </c>
      <c r="J3681" s="9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85"/>
        <v>110.1</v>
      </c>
      <c r="P3681" s="17">
        <f t="shared" si="286"/>
        <v>73.400000000000006</v>
      </c>
      <c r="Q3681" s="13" t="s">
        <v>8314</v>
      </c>
      <c r="R3681" t="s">
        <v>8315</v>
      </c>
      <c r="S3681" s="18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11" t="s">
        <v>3676</v>
      </c>
      <c r="C3682" s="3" t="s">
        <v>7789</v>
      </c>
      <c r="D3682" s="5">
        <v>3000</v>
      </c>
      <c r="E3682" s="7">
        <v>3383</v>
      </c>
      <c r="F3682" t="s">
        <v>8217</v>
      </c>
      <c r="G3682" t="s">
        <v>8222</v>
      </c>
      <c r="H3682" t="s">
        <v>8244</v>
      </c>
      <c r="I3682" s="9">
        <v>1475664834</v>
      </c>
      <c r="J3682" s="9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85"/>
        <v>112.77</v>
      </c>
      <c r="P3682" s="17">
        <f t="shared" si="286"/>
        <v>99.5</v>
      </c>
      <c r="Q3682" s="13" t="s">
        <v>8314</v>
      </c>
      <c r="R3682" t="s">
        <v>8315</v>
      </c>
      <c r="S3682" s="18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11" t="s">
        <v>3677</v>
      </c>
      <c r="C3683" s="3" t="s">
        <v>7790</v>
      </c>
      <c r="D3683" s="5">
        <v>1000</v>
      </c>
      <c r="E3683" s="7">
        <v>1119</v>
      </c>
      <c r="F3683" t="s">
        <v>8217</v>
      </c>
      <c r="G3683" t="s">
        <v>8222</v>
      </c>
      <c r="H3683" t="s">
        <v>8244</v>
      </c>
      <c r="I3683" s="9">
        <v>1452872290</v>
      </c>
      <c r="J3683" s="9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85"/>
        <v>111.9</v>
      </c>
      <c r="P3683" s="17">
        <f t="shared" si="286"/>
        <v>62.17</v>
      </c>
      <c r="Q3683" s="13" t="s">
        <v>8314</v>
      </c>
      <c r="R3683" t="s">
        <v>8315</v>
      </c>
      <c r="S3683" s="18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11" t="s">
        <v>3678</v>
      </c>
      <c r="C3684" s="3" t="s">
        <v>7791</v>
      </c>
      <c r="D3684" s="5">
        <v>3000</v>
      </c>
      <c r="E3684" s="7">
        <v>4176</v>
      </c>
      <c r="F3684" t="s">
        <v>8217</v>
      </c>
      <c r="G3684" t="s">
        <v>8222</v>
      </c>
      <c r="H3684" t="s">
        <v>8244</v>
      </c>
      <c r="I3684" s="9">
        <v>1402901940</v>
      </c>
      <c r="J3684" s="9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85"/>
        <v>139.19999999999999</v>
      </c>
      <c r="P3684" s="17">
        <f t="shared" si="286"/>
        <v>62.33</v>
      </c>
      <c r="Q3684" s="13" t="s">
        <v>8314</v>
      </c>
      <c r="R3684" t="s">
        <v>8315</v>
      </c>
      <c r="S3684" s="18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11" t="s">
        <v>3679</v>
      </c>
      <c r="C3685" s="3" t="s">
        <v>7792</v>
      </c>
      <c r="D3685" s="5">
        <v>3500</v>
      </c>
      <c r="E3685" s="7">
        <v>3880</v>
      </c>
      <c r="F3685" t="s">
        <v>8217</v>
      </c>
      <c r="G3685" t="s">
        <v>8222</v>
      </c>
      <c r="H3685" t="s">
        <v>8244</v>
      </c>
      <c r="I3685" s="9">
        <v>1476931696</v>
      </c>
      <c r="J3685" s="9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85"/>
        <v>110.86</v>
      </c>
      <c r="P3685" s="17">
        <f t="shared" si="286"/>
        <v>58.79</v>
      </c>
      <c r="Q3685" s="13" t="s">
        <v>8314</v>
      </c>
      <c r="R3685" t="s">
        <v>8315</v>
      </c>
      <c r="S3685" s="18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11" t="s">
        <v>3680</v>
      </c>
      <c r="C3686" s="3" t="s">
        <v>7793</v>
      </c>
      <c r="D3686" s="5">
        <v>750</v>
      </c>
      <c r="E3686" s="7">
        <v>1043</v>
      </c>
      <c r="F3686" t="s">
        <v>8217</v>
      </c>
      <c r="G3686" t="s">
        <v>8222</v>
      </c>
      <c r="H3686" t="s">
        <v>8244</v>
      </c>
      <c r="I3686" s="9">
        <v>1441167586</v>
      </c>
      <c r="J3686" s="9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85"/>
        <v>139.07</v>
      </c>
      <c r="P3686" s="17">
        <f t="shared" si="286"/>
        <v>45.35</v>
      </c>
      <c r="Q3686" s="13" t="s">
        <v>8314</v>
      </c>
      <c r="R3686" t="s">
        <v>8315</v>
      </c>
      <c r="S3686" s="18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11" t="s">
        <v>3681</v>
      </c>
      <c r="C3687" s="3" t="s">
        <v>7794</v>
      </c>
      <c r="D3687" s="5">
        <v>5000</v>
      </c>
      <c r="E3687" s="7">
        <v>5285</v>
      </c>
      <c r="F3687" t="s">
        <v>8217</v>
      </c>
      <c r="G3687" t="s">
        <v>8222</v>
      </c>
      <c r="H3687" t="s">
        <v>8244</v>
      </c>
      <c r="I3687" s="9">
        <v>1400533200</v>
      </c>
      <c r="J3687" s="9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85"/>
        <v>105.7</v>
      </c>
      <c r="P3687" s="17">
        <f t="shared" si="286"/>
        <v>41.94</v>
      </c>
      <c r="Q3687" s="13" t="s">
        <v>8314</v>
      </c>
      <c r="R3687" t="s">
        <v>8315</v>
      </c>
      <c r="S3687" s="18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11" t="s">
        <v>3682</v>
      </c>
      <c r="C3688" s="3" t="s">
        <v>7795</v>
      </c>
      <c r="D3688" s="5">
        <v>350</v>
      </c>
      <c r="E3688" s="7">
        <v>355</v>
      </c>
      <c r="F3688" t="s">
        <v>8217</v>
      </c>
      <c r="G3688" t="s">
        <v>8222</v>
      </c>
      <c r="H3688" t="s">
        <v>8244</v>
      </c>
      <c r="I3688" s="9">
        <v>1440820740</v>
      </c>
      <c r="J3688" s="9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85"/>
        <v>101.43</v>
      </c>
      <c r="P3688" s="17">
        <f t="shared" si="286"/>
        <v>59.17</v>
      </c>
      <c r="Q3688" s="13" t="s">
        <v>8314</v>
      </c>
      <c r="R3688" t="s">
        <v>8315</v>
      </c>
      <c r="S3688" s="18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11" t="s">
        <v>3683</v>
      </c>
      <c r="C3689" s="3" t="s">
        <v>7796</v>
      </c>
      <c r="D3689" s="5">
        <v>5000</v>
      </c>
      <c r="E3689" s="7">
        <v>5012.25</v>
      </c>
      <c r="F3689" t="s">
        <v>8217</v>
      </c>
      <c r="G3689" t="s">
        <v>8222</v>
      </c>
      <c r="H3689" t="s">
        <v>8244</v>
      </c>
      <c r="I3689" s="9">
        <v>1403846055</v>
      </c>
      <c r="J3689" s="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85"/>
        <v>100.25</v>
      </c>
      <c r="P3689" s="17">
        <f t="shared" si="286"/>
        <v>200.49</v>
      </c>
      <c r="Q3689" s="13" t="s">
        <v>8314</v>
      </c>
      <c r="R3689" t="s">
        <v>8315</v>
      </c>
      <c r="S3689" s="18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11" t="s">
        <v>3684</v>
      </c>
      <c r="C3690" s="3" t="s">
        <v>7797</v>
      </c>
      <c r="D3690" s="5">
        <v>3000</v>
      </c>
      <c r="E3690" s="7">
        <v>3275</v>
      </c>
      <c r="F3690" t="s">
        <v>8217</v>
      </c>
      <c r="G3690" t="s">
        <v>8223</v>
      </c>
      <c r="H3690" t="s">
        <v>8245</v>
      </c>
      <c r="I3690" s="9">
        <v>1407524004</v>
      </c>
      <c r="J3690" s="9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85"/>
        <v>109.17</v>
      </c>
      <c r="P3690" s="17">
        <f t="shared" si="286"/>
        <v>83.97</v>
      </c>
      <c r="Q3690" s="13" t="s">
        <v>8314</v>
      </c>
      <c r="R3690" t="s">
        <v>8315</v>
      </c>
      <c r="S3690" s="18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11" t="s">
        <v>3685</v>
      </c>
      <c r="C3691" s="3" t="s">
        <v>7798</v>
      </c>
      <c r="D3691" s="5">
        <v>3000</v>
      </c>
      <c r="E3691" s="7">
        <v>3550</v>
      </c>
      <c r="F3691" t="s">
        <v>8217</v>
      </c>
      <c r="G3691" t="s">
        <v>8222</v>
      </c>
      <c r="H3691" t="s">
        <v>8244</v>
      </c>
      <c r="I3691" s="9">
        <v>1434925500</v>
      </c>
      <c r="J3691" s="9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85"/>
        <v>118.33</v>
      </c>
      <c r="P3691" s="17">
        <f t="shared" si="286"/>
        <v>57.26</v>
      </c>
      <c r="Q3691" s="13" t="s">
        <v>8314</v>
      </c>
      <c r="R3691" t="s">
        <v>8315</v>
      </c>
      <c r="S3691" s="18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11" t="s">
        <v>3686</v>
      </c>
      <c r="C3692" s="3" t="s">
        <v>7799</v>
      </c>
      <c r="D3692" s="5">
        <v>1500</v>
      </c>
      <c r="E3692" s="7">
        <v>1800</v>
      </c>
      <c r="F3692" t="s">
        <v>8217</v>
      </c>
      <c r="G3692" t="s">
        <v>8222</v>
      </c>
      <c r="H3692" t="s">
        <v>8244</v>
      </c>
      <c r="I3692" s="9">
        <v>1417101683</v>
      </c>
      <c r="J3692" s="9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85"/>
        <v>120</v>
      </c>
      <c r="P3692" s="17">
        <f t="shared" si="286"/>
        <v>58.06</v>
      </c>
      <c r="Q3692" s="13" t="s">
        <v>8314</v>
      </c>
      <c r="R3692" t="s">
        <v>8315</v>
      </c>
      <c r="S3692" s="18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11" t="s">
        <v>3687</v>
      </c>
      <c r="C3693" s="3" t="s">
        <v>7800</v>
      </c>
      <c r="D3693" s="5">
        <v>40000</v>
      </c>
      <c r="E3693" s="7">
        <v>51184</v>
      </c>
      <c r="F3693" t="s">
        <v>8217</v>
      </c>
      <c r="G3693" t="s">
        <v>8222</v>
      </c>
      <c r="H3693" t="s">
        <v>8244</v>
      </c>
      <c r="I3693" s="9">
        <v>1425272340</v>
      </c>
      <c r="J3693" s="9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85"/>
        <v>127.96</v>
      </c>
      <c r="P3693" s="17">
        <f t="shared" si="286"/>
        <v>186.8</v>
      </c>
      <c r="Q3693" s="13" t="s">
        <v>8314</v>
      </c>
      <c r="R3693" t="s">
        <v>8315</v>
      </c>
      <c r="S3693" s="18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11" t="s">
        <v>3688</v>
      </c>
      <c r="C3694" s="3" t="s">
        <v>7801</v>
      </c>
      <c r="D3694" s="5">
        <v>1000</v>
      </c>
      <c r="E3694" s="7">
        <v>1260</v>
      </c>
      <c r="F3694" t="s">
        <v>8217</v>
      </c>
      <c r="G3694" t="s">
        <v>8222</v>
      </c>
      <c r="H3694" t="s">
        <v>8244</v>
      </c>
      <c r="I3694" s="9">
        <v>1411084800</v>
      </c>
      <c r="J3694" s="9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85"/>
        <v>126</v>
      </c>
      <c r="P3694" s="17">
        <f t="shared" si="286"/>
        <v>74.12</v>
      </c>
      <c r="Q3694" s="13" t="s">
        <v>8314</v>
      </c>
      <c r="R3694" t="s">
        <v>8315</v>
      </c>
      <c r="S3694" s="18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11" t="s">
        <v>3689</v>
      </c>
      <c r="C3695" s="3" t="s">
        <v>7802</v>
      </c>
      <c r="D3695" s="5">
        <v>333</v>
      </c>
      <c r="E3695" s="7">
        <v>430</v>
      </c>
      <c r="F3695" t="s">
        <v>8217</v>
      </c>
      <c r="G3695" t="s">
        <v>8223</v>
      </c>
      <c r="H3695" t="s">
        <v>8245</v>
      </c>
      <c r="I3695" s="9">
        <v>1448922600</v>
      </c>
      <c r="J3695" s="9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85"/>
        <v>129.13</v>
      </c>
      <c r="P3695" s="17">
        <f t="shared" si="286"/>
        <v>30.71</v>
      </c>
      <c r="Q3695" s="13" t="s">
        <v>8314</v>
      </c>
      <c r="R3695" t="s">
        <v>8315</v>
      </c>
      <c r="S3695" s="18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11" t="s">
        <v>3690</v>
      </c>
      <c r="C3696" s="3" t="s">
        <v>7803</v>
      </c>
      <c r="D3696" s="5">
        <v>3500</v>
      </c>
      <c r="E3696" s="7">
        <v>3760</v>
      </c>
      <c r="F3696" t="s">
        <v>8217</v>
      </c>
      <c r="G3696" t="s">
        <v>8222</v>
      </c>
      <c r="H3696" t="s">
        <v>8244</v>
      </c>
      <c r="I3696" s="9">
        <v>1465178400</v>
      </c>
      <c r="J3696" s="9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85"/>
        <v>107.43</v>
      </c>
      <c r="P3696" s="17">
        <f t="shared" si="286"/>
        <v>62.67</v>
      </c>
      <c r="Q3696" s="13" t="s">
        <v>8314</v>
      </c>
      <c r="R3696" t="s">
        <v>8315</v>
      </c>
      <c r="S3696" s="18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11" t="s">
        <v>3691</v>
      </c>
      <c r="C3697" s="3" t="s">
        <v>7804</v>
      </c>
      <c r="D3697" s="5">
        <v>4000</v>
      </c>
      <c r="E3697" s="7">
        <v>4005</v>
      </c>
      <c r="F3697" t="s">
        <v>8217</v>
      </c>
      <c r="G3697" t="s">
        <v>8222</v>
      </c>
      <c r="H3697" t="s">
        <v>8244</v>
      </c>
      <c r="I3697" s="9">
        <v>1421009610</v>
      </c>
      <c r="J3697" s="9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85"/>
        <v>100.13</v>
      </c>
      <c r="P3697" s="17">
        <f t="shared" si="286"/>
        <v>121.36</v>
      </c>
      <c r="Q3697" s="13" t="s">
        <v>8314</v>
      </c>
      <c r="R3697" t="s">
        <v>8315</v>
      </c>
      <c r="S3697" s="18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11" t="s">
        <v>3692</v>
      </c>
      <c r="C3698" s="3" t="s">
        <v>7805</v>
      </c>
      <c r="D3698" s="5">
        <v>2000</v>
      </c>
      <c r="E3698" s="7">
        <v>3100</v>
      </c>
      <c r="F3698" t="s">
        <v>8217</v>
      </c>
      <c r="G3698" t="s">
        <v>8223</v>
      </c>
      <c r="H3698" t="s">
        <v>8245</v>
      </c>
      <c r="I3698" s="9">
        <v>1423838916</v>
      </c>
      <c r="J3698" s="9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85"/>
        <v>155</v>
      </c>
      <c r="P3698" s="17">
        <f t="shared" si="286"/>
        <v>39.74</v>
      </c>
      <c r="Q3698" s="13" t="s">
        <v>8314</v>
      </c>
      <c r="R3698" t="s">
        <v>8315</v>
      </c>
      <c r="S3698" s="18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11" t="s">
        <v>3693</v>
      </c>
      <c r="C3699" s="3" t="s">
        <v>7806</v>
      </c>
      <c r="D3699" s="5">
        <v>2000</v>
      </c>
      <c r="E3699" s="7">
        <v>2160</v>
      </c>
      <c r="F3699" t="s">
        <v>8217</v>
      </c>
      <c r="G3699" t="s">
        <v>8223</v>
      </c>
      <c r="H3699" t="s">
        <v>8245</v>
      </c>
      <c r="I3699" s="9">
        <v>1462878648</v>
      </c>
      <c r="J3699" s="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85"/>
        <v>108</v>
      </c>
      <c r="P3699" s="17">
        <f t="shared" si="286"/>
        <v>72</v>
      </c>
      <c r="Q3699" s="13" t="s">
        <v>8314</v>
      </c>
      <c r="R3699" t="s">
        <v>8315</v>
      </c>
      <c r="S3699" s="18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11" t="s">
        <v>3694</v>
      </c>
      <c r="C3700" s="3" t="s">
        <v>7807</v>
      </c>
      <c r="D3700" s="5">
        <v>5000</v>
      </c>
      <c r="E3700" s="7">
        <v>5526</v>
      </c>
      <c r="F3700" t="s">
        <v>8217</v>
      </c>
      <c r="G3700" t="s">
        <v>8222</v>
      </c>
      <c r="H3700" t="s">
        <v>8244</v>
      </c>
      <c r="I3700" s="9">
        <v>1456946487</v>
      </c>
      <c r="J3700" s="9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85"/>
        <v>110.52</v>
      </c>
      <c r="P3700" s="17">
        <f t="shared" si="286"/>
        <v>40.630000000000003</v>
      </c>
      <c r="Q3700" s="13" t="s">
        <v>8314</v>
      </c>
      <c r="R3700" t="s">
        <v>8315</v>
      </c>
      <c r="S3700" s="18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11" t="s">
        <v>3695</v>
      </c>
      <c r="C3701" s="3" t="s">
        <v>7808</v>
      </c>
      <c r="D3701" s="5">
        <v>2500</v>
      </c>
      <c r="E3701" s="7">
        <v>2520</v>
      </c>
      <c r="F3701" t="s">
        <v>8217</v>
      </c>
      <c r="G3701" t="s">
        <v>8222</v>
      </c>
      <c r="H3701" t="s">
        <v>8244</v>
      </c>
      <c r="I3701" s="9">
        <v>1413383216</v>
      </c>
      <c r="J3701" s="9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85"/>
        <v>100.8</v>
      </c>
      <c r="P3701" s="17">
        <f t="shared" si="286"/>
        <v>63</v>
      </c>
      <c r="Q3701" s="13" t="s">
        <v>8314</v>
      </c>
      <c r="R3701" t="s">
        <v>8315</v>
      </c>
      <c r="S3701" s="18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11" t="s">
        <v>3696</v>
      </c>
      <c r="C3702" s="3" t="s">
        <v>7809</v>
      </c>
      <c r="D3702" s="5">
        <v>500</v>
      </c>
      <c r="E3702" s="7">
        <v>606</v>
      </c>
      <c r="F3702" t="s">
        <v>8217</v>
      </c>
      <c r="G3702" t="s">
        <v>8222</v>
      </c>
      <c r="H3702" t="s">
        <v>8244</v>
      </c>
      <c r="I3702" s="9">
        <v>1412092800</v>
      </c>
      <c r="J3702" s="9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85"/>
        <v>121.2</v>
      </c>
      <c r="P3702" s="17">
        <f t="shared" si="286"/>
        <v>33.67</v>
      </c>
      <c r="Q3702" s="13" t="s">
        <v>8314</v>
      </c>
      <c r="R3702" t="s">
        <v>8315</v>
      </c>
      <c r="S3702" s="18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11" t="s">
        <v>3697</v>
      </c>
      <c r="C3703" s="3" t="s">
        <v>7810</v>
      </c>
      <c r="D3703" s="5">
        <v>1500</v>
      </c>
      <c r="E3703" s="7">
        <v>1505</v>
      </c>
      <c r="F3703" t="s">
        <v>8217</v>
      </c>
      <c r="G3703" t="s">
        <v>8223</v>
      </c>
      <c r="H3703" t="s">
        <v>8245</v>
      </c>
      <c r="I3703" s="9">
        <v>1433422793</v>
      </c>
      <c r="J3703" s="9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85"/>
        <v>100.33</v>
      </c>
      <c r="P3703" s="17">
        <f t="shared" si="286"/>
        <v>38.590000000000003</v>
      </c>
      <c r="Q3703" s="13" t="s">
        <v>8314</v>
      </c>
      <c r="R3703" t="s">
        <v>8315</v>
      </c>
      <c r="S3703" s="18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11" t="s">
        <v>3698</v>
      </c>
      <c r="C3704" s="3" t="s">
        <v>7811</v>
      </c>
      <c r="D3704" s="5">
        <v>3000</v>
      </c>
      <c r="E3704" s="7">
        <v>3275</v>
      </c>
      <c r="F3704" t="s">
        <v>8217</v>
      </c>
      <c r="G3704" t="s">
        <v>8223</v>
      </c>
      <c r="H3704" t="s">
        <v>8245</v>
      </c>
      <c r="I3704" s="9">
        <v>1468191540</v>
      </c>
      <c r="J3704" s="9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85"/>
        <v>109.17</v>
      </c>
      <c r="P3704" s="17">
        <f t="shared" si="286"/>
        <v>155.94999999999999</v>
      </c>
      <c r="Q3704" s="13" t="s">
        <v>8314</v>
      </c>
      <c r="R3704" t="s">
        <v>8315</v>
      </c>
      <c r="S3704" s="18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11" t="s">
        <v>3699</v>
      </c>
      <c r="C3705" s="3" t="s">
        <v>7812</v>
      </c>
      <c r="D3705" s="5">
        <v>1050</v>
      </c>
      <c r="E3705" s="7">
        <v>1296</v>
      </c>
      <c r="F3705" t="s">
        <v>8217</v>
      </c>
      <c r="G3705" t="s">
        <v>8222</v>
      </c>
      <c r="H3705" t="s">
        <v>8244</v>
      </c>
      <c r="I3705" s="9">
        <v>1471071540</v>
      </c>
      <c r="J3705" s="9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85"/>
        <v>123.43</v>
      </c>
      <c r="P3705" s="17">
        <f t="shared" si="286"/>
        <v>43.2</v>
      </c>
      <c r="Q3705" s="13" t="s">
        <v>8314</v>
      </c>
      <c r="R3705" t="s">
        <v>8315</v>
      </c>
      <c r="S3705" s="18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11" t="s">
        <v>3700</v>
      </c>
      <c r="C3706" s="3" t="s">
        <v>7813</v>
      </c>
      <c r="D3706" s="5">
        <v>300</v>
      </c>
      <c r="E3706" s="7">
        <v>409.01</v>
      </c>
      <c r="F3706" t="s">
        <v>8217</v>
      </c>
      <c r="G3706" t="s">
        <v>8223</v>
      </c>
      <c r="H3706" t="s">
        <v>8245</v>
      </c>
      <c r="I3706" s="9">
        <v>1464712394</v>
      </c>
      <c r="J3706" s="9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85"/>
        <v>136.34</v>
      </c>
      <c r="P3706" s="17">
        <f t="shared" si="286"/>
        <v>15.15</v>
      </c>
      <c r="Q3706" s="13" t="s">
        <v>8314</v>
      </c>
      <c r="R3706" t="s">
        <v>8315</v>
      </c>
      <c r="S3706" s="18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11" t="s">
        <v>3701</v>
      </c>
      <c r="C3707" s="3" t="s">
        <v>7814</v>
      </c>
      <c r="D3707" s="5">
        <v>2827</v>
      </c>
      <c r="E3707" s="7">
        <v>2925</v>
      </c>
      <c r="F3707" t="s">
        <v>8217</v>
      </c>
      <c r="G3707" t="s">
        <v>8222</v>
      </c>
      <c r="H3707" t="s">
        <v>8244</v>
      </c>
      <c r="I3707" s="9">
        <v>1403546400</v>
      </c>
      <c r="J3707" s="9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85"/>
        <v>103.47</v>
      </c>
      <c r="P3707" s="17">
        <f t="shared" si="286"/>
        <v>83.57</v>
      </c>
      <c r="Q3707" s="13" t="s">
        <v>8314</v>
      </c>
      <c r="R3707" t="s">
        <v>8315</v>
      </c>
      <c r="S3707" s="18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11" t="s">
        <v>3702</v>
      </c>
      <c r="C3708" s="3" t="s">
        <v>7815</v>
      </c>
      <c r="D3708" s="5">
        <v>1500</v>
      </c>
      <c r="E3708" s="7">
        <v>1820</v>
      </c>
      <c r="F3708" t="s">
        <v>8217</v>
      </c>
      <c r="G3708" t="s">
        <v>8222</v>
      </c>
      <c r="H3708" t="s">
        <v>8244</v>
      </c>
      <c r="I3708" s="9">
        <v>1410558949</v>
      </c>
      <c r="J3708" s="9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85"/>
        <v>121.33</v>
      </c>
      <c r="P3708" s="17">
        <f t="shared" si="286"/>
        <v>140</v>
      </c>
      <c r="Q3708" s="13" t="s">
        <v>8314</v>
      </c>
      <c r="R3708" t="s">
        <v>8315</v>
      </c>
      <c r="S3708" s="18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11" t="s">
        <v>3703</v>
      </c>
      <c r="C3709" s="3" t="s">
        <v>7816</v>
      </c>
      <c r="D3709" s="5">
        <v>1000</v>
      </c>
      <c r="E3709" s="7">
        <v>1860</v>
      </c>
      <c r="F3709" t="s">
        <v>8217</v>
      </c>
      <c r="G3709" t="s">
        <v>8222</v>
      </c>
      <c r="H3709" t="s">
        <v>8244</v>
      </c>
      <c r="I3709" s="9">
        <v>1469165160</v>
      </c>
      <c r="J3709" s="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85"/>
        <v>186</v>
      </c>
      <c r="P3709" s="17">
        <f t="shared" si="286"/>
        <v>80.87</v>
      </c>
      <c r="Q3709" s="13" t="s">
        <v>8314</v>
      </c>
      <c r="R3709" t="s">
        <v>8315</v>
      </c>
      <c r="S3709" s="18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11" t="s">
        <v>3704</v>
      </c>
      <c r="C3710" s="3" t="s">
        <v>7817</v>
      </c>
      <c r="D3710" s="5">
        <v>700</v>
      </c>
      <c r="E3710" s="7">
        <v>2100</v>
      </c>
      <c r="F3710" t="s">
        <v>8217</v>
      </c>
      <c r="G3710" t="s">
        <v>8222</v>
      </c>
      <c r="H3710" t="s">
        <v>8244</v>
      </c>
      <c r="I3710" s="9">
        <v>1404444286</v>
      </c>
      <c r="J3710" s="9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85"/>
        <v>300</v>
      </c>
      <c r="P3710" s="17">
        <f t="shared" si="286"/>
        <v>53.85</v>
      </c>
      <c r="Q3710" s="13" t="s">
        <v>8314</v>
      </c>
      <c r="R3710" t="s">
        <v>8315</v>
      </c>
      <c r="S3710" s="18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11" t="s">
        <v>3705</v>
      </c>
      <c r="C3711" s="3" t="s">
        <v>7818</v>
      </c>
      <c r="D3711" s="5">
        <v>1000</v>
      </c>
      <c r="E3711" s="7">
        <v>1082.5</v>
      </c>
      <c r="F3711" t="s">
        <v>8217</v>
      </c>
      <c r="G3711" t="s">
        <v>8223</v>
      </c>
      <c r="H3711" t="s">
        <v>8245</v>
      </c>
      <c r="I3711" s="9">
        <v>1403715546</v>
      </c>
      <c r="J3711" s="9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85"/>
        <v>108.25</v>
      </c>
      <c r="P3711" s="17">
        <f t="shared" si="286"/>
        <v>30.93</v>
      </c>
      <c r="Q3711" s="13" t="s">
        <v>8314</v>
      </c>
      <c r="R3711" t="s">
        <v>8315</v>
      </c>
      <c r="S3711" s="18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11" t="s">
        <v>3706</v>
      </c>
      <c r="C3712" s="3" t="s">
        <v>7819</v>
      </c>
      <c r="D3712" s="5">
        <v>1300</v>
      </c>
      <c r="E3712" s="7">
        <v>1835</v>
      </c>
      <c r="F3712" t="s">
        <v>8217</v>
      </c>
      <c r="G3712" t="s">
        <v>8222</v>
      </c>
      <c r="H3712" t="s">
        <v>8244</v>
      </c>
      <c r="I3712" s="9">
        <v>1428068988</v>
      </c>
      <c r="J3712" s="9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85"/>
        <v>141.15</v>
      </c>
      <c r="P3712" s="17">
        <f t="shared" si="286"/>
        <v>67.959999999999994</v>
      </c>
      <c r="Q3712" s="13" t="s">
        <v>8314</v>
      </c>
      <c r="R3712" t="s">
        <v>8315</v>
      </c>
      <c r="S3712" s="18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11" t="s">
        <v>3707</v>
      </c>
      <c r="C3713" s="3" t="s">
        <v>7820</v>
      </c>
      <c r="D3713" s="5">
        <v>500</v>
      </c>
      <c r="E3713" s="7">
        <v>570</v>
      </c>
      <c r="F3713" t="s">
        <v>8217</v>
      </c>
      <c r="G3713" t="s">
        <v>8222</v>
      </c>
      <c r="H3713" t="s">
        <v>8244</v>
      </c>
      <c r="I3713" s="9">
        <v>1402848000</v>
      </c>
      <c r="J3713" s="9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85"/>
        <v>114</v>
      </c>
      <c r="P3713" s="17">
        <f t="shared" si="286"/>
        <v>27.14</v>
      </c>
      <c r="Q3713" s="13" t="s">
        <v>8314</v>
      </c>
      <c r="R3713" t="s">
        <v>8315</v>
      </c>
      <c r="S3713" s="18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11" t="s">
        <v>3708</v>
      </c>
      <c r="C3714" s="3" t="s">
        <v>7821</v>
      </c>
      <c r="D3714" s="5">
        <v>7500</v>
      </c>
      <c r="E3714" s="7">
        <v>11530</v>
      </c>
      <c r="F3714" t="s">
        <v>8217</v>
      </c>
      <c r="G3714" t="s">
        <v>8222</v>
      </c>
      <c r="H3714" t="s">
        <v>8244</v>
      </c>
      <c r="I3714" s="9">
        <v>1433055540</v>
      </c>
      <c r="J3714" s="9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si="285"/>
        <v>153.72999999999999</v>
      </c>
      <c r="P3714" s="17">
        <f t="shared" si="286"/>
        <v>110.87</v>
      </c>
      <c r="Q3714" s="13" t="s">
        <v>8314</v>
      </c>
      <c r="R3714" t="s">
        <v>8315</v>
      </c>
      <c r="S3714" s="18">
        <f t="shared" si="287"/>
        <v>42134.172071759262</v>
      </c>
      <c r="T3714" s="18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11" t="s">
        <v>3709</v>
      </c>
      <c r="C3715" s="3" t="s">
        <v>7822</v>
      </c>
      <c r="D3715" s="5">
        <v>2000</v>
      </c>
      <c r="E3715" s="7">
        <v>2030</v>
      </c>
      <c r="F3715" t="s">
        <v>8217</v>
      </c>
      <c r="G3715" t="s">
        <v>8222</v>
      </c>
      <c r="H3715" t="s">
        <v>8244</v>
      </c>
      <c r="I3715" s="9">
        <v>1465062166</v>
      </c>
      <c r="J3715" s="9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ref="O3715:O3778" si="290">IFERROR(ROUND(E3715/D3715*100,2),0)</f>
        <v>101.5</v>
      </c>
      <c r="P3715" s="17">
        <f t="shared" ref="P3715:P3778" si="291">IFERROR(ROUND(E3715/L3715,2),"N/A")</f>
        <v>106.84</v>
      </c>
      <c r="Q3715" s="13" t="s">
        <v>8314</v>
      </c>
      <c r="R3715" t="s">
        <v>8315</v>
      </c>
      <c r="S3715" s="18">
        <f t="shared" ref="S3715:S3778" si="292">(((J3715/60)/60)/24)+DATE(1970,1,1)</f>
        <v>42505.738032407404</v>
      </c>
      <c r="T3715" s="18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11" t="s">
        <v>3710</v>
      </c>
      <c r="C3716" s="3" t="s">
        <v>7823</v>
      </c>
      <c r="D3716" s="5">
        <v>10000</v>
      </c>
      <c r="E3716" s="7">
        <v>10235</v>
      </c>
      <c r="F3716" t="s">
        <v>8217</v>
      </c>
      <c r="G3716" t="s">
        <v>8222</v>
      </c>
      <c r="H3716" t="s">
        <v>8244</v>
      </c>
      <c r="I3716" s="9">
        <v>1432612740</v>
      </c>
      <c r="J3716" s="9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90"/>
        <v>102.35</v>
      </c>
      <c r="P3716" s="17">
        <f t="shared" si="291"/>
        <v>105.52</v>
      </c>
      <c r="Q3716" s="13" t="s">
        <v>8314</v>
      </c>
      <c r="R3716" t="s">
        <v>8315</v>
      </c>
      <c r="S3716" s="18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11" t="s">
        <v>3711</v>
      </c>
      <c r="C3717" s="3" t="s">
        <v>7824</v>
      </c>
      <c r="D3717" s="5">
        <v>3500</v>
      </c>
      <c r="E3717" s="7">
        <v>3590</v>
      </c>
      <c r="F3717" t="s">
        <v>8217</v>
      </c>
      <c r="G3717" t="s">
        <v>8223</v>
      </c>
      <c r="H3717" t="s">
        <v>8245</v>
      </c>
      <c r="I3717" s="9">
        <v>1427806320</v>
      </c>
      <c r="J3717" s="9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90"/>
        <v>102.57</v>
      </c>
      <c r="P3717" s="17">
        <f t="shared" si="291"/>
        <v>132.96</v>
      </c>
      <c r="Q3717" s="13" t="s">
        <v>8314</v>
      </c>
      <c r="R3717" t="s">
        <v>8315</v>
      </c>
      <c r="S3717" s="18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11" t="s">
        <v>3712</v>
      </c>
      <c r="C3718" s="3" t="s">
        <v>7825</v>
      </c>
      <c r="D3718" s="5">
        <v>800</v>
      </c>
      <c r="E3718" s="7">
        <v>1246</v>
      </c>
      <c r="F3718" t="s">
        <v>8217</v>
      </c>
      <c r="G3718" t="s">
        <v>8222</v>
      </c>
      <c r="H3718" t="s">
        <v>8244</v>
      </c>
      <c r="I3718" s="9">
        <v>1453411109</v>
      </c>
      <c r="J3718" s="9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90"/>
        <v>155.75</v>
      </c>
      <c r="P3718" s="17">
        <f t="shared" si="291"/>
        <v>51.92</v>
      </c>
      <c r="Q3718" s="13" t="s">
        <v>8314</v>
      </c>
      <c r="R3718" t="s">
        <v>8315</v>
      </c>
      <c r="S3718" s="18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11" t="s">
        <v>3713</v>
      </c>
      <c r="C3719" s="3" t="s">
        <v>7826</v>
      </c>
      <c r="D3719" s="5">
        <v>4000</v>
      </c>
      <c r="E3719" s="7">
        <v>4030</v>
      </c>
      <c r="F3719" t="s">
        <v>8217</v>
      </c>
      <c r="G3719" t="s">
        <v>8223</v>
      </c>
      <c r="H3719" t="s">
        <v>8245</v>
      </c>
      <c r="I3719" s="9">
        <v>1431204449</v>
      </c>
      <c r="J3719" s="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90"/>
        <v>100.75</v>
      </c>
      <c r="P3719" s="17">
        <f t="shared" si="291"/>
        <v>310</v>
      </c>
      <c r="Q3719" s="13" t="s">
        <v>8314</v>
      </c>
      <c r="R3719" t="s">
        <v>8315</v>
      </c>
      <c r="S3719" s="18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11" t="s">
        <v>3714</v>
      </c>
      <c r="C3720" s="3" t="s">
        <v>7827</v>
      </c>
      <c r="D3720" s="5">
        <v>500</v>
      </c>
      <c r="E3720" s="7">
        <v>1197</v>
      </c>
      <c r="F3720" t="s">
        <v>8217</v>
      </c>
      <c r="G3720" t="s">
        <v>8223</v>
      </c>
      <c r="H3720" t="s">
        <v>8245</v>
      </c>
      <c r="I3720" s="9">
        <v>1425057075</v>
      </c>
      <c r="J3720" s="9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90"/>
        <v>239.4</v>
      </c>
      <c r="P3720" s="17">
        <f t="shared" si="291"/>
        <v>26.02</v>
      </c>
      <c r="Q3720" s="13" t="s">
        <v>8314</v>
      </c>
      <c r="R3720" t="s">
        <v>8315</v>
      </c>
      <c r="S3720" s="18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11" t="s">
        <v>3715</v>
      </c>
      <c r="C3721" s="3" t="s">
        <v>7828</v>
      </c>
      <c r="D3721" s="5">
        <v>200</v>
      </c>
      <c r="E3721" s="7">
        <v>420</v>
      </c>
      <c r="F3721" t="s">
        <v>8217</v>
      </c>
      <c r="G3721" t="s">
        <v>8223</v>
      </c>
      <c r="H3721" t="s">
        <v>8245</v>
      </c>
      <c r="I3721" s="9">
        <v>1434994266</v>
      </c>
      <c r="J3721" s="9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90"/>
        <v>210</v>
      </c>
      <c r="P3721" s="17">
        <f t="shared" si="291"/>
        <v>105</v>
      </c>
      <c r="Q3721" s="13" t="s">
        <v>8314</v>
      </c>
      <c r="R3721" t="s">
        <v>8315</v>
      </c>
      <c r="S3721" s="18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11" t="s">
        <v>3716</v>
      </c>
      <c r="C3722" s="3" t="s">
        <v>7829</v>
      </c>
      <c r="D3722" s="5">
        <v>3300</v>
      </c>
      <c r="E3722" s="7">
        <v>3449</v>
      </c>
      <c r="F3722" t="s">
        <v>8217</v>
      </c>
      <c r="G3722" t="s">
        <v>8222</v>
      </c>
      <c r="H3722" t="s">
        <v>8244</v>
      </c>
      <c r="I3722" s="9">
        <v>1435881006</v>
      </c>
      <c r="J3722" s="9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90"/>
        <v>104.52</v>
      </c>
      <c r="P3722" s="17">
        <f t="shared" si="291"/>
        <v>86.23</v>
      </c>
      <c r="Q3722" s="13" t="s">
        <v>8314</v>
      </c>
      <c r="R3722" t="s">
        <v>8315</v>
      </c>
      <c r="S3722" s="18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11" t="s">
        <v>3717</v>
      </c>
      <c r="C3723" s="3" t="s">
        <v>7830</v>
      </c>
      <c r="D3723" s="5">
        <v>5000</v>
      </c>
      <c r="E3723" s="7">
        <v>5040</v>
      </c>
      <c r="F3723" t="s">
        <v>8217</v>
      </c>
      <c r="G3723" t="s">
        <v>8222</v>
      </c>
      <c r="H3723" t="s">
        <v>8244</v>
      </c>
      <c r="I3723" s="9">
        <v>1415230084</v>
      </c>
      <c r="J3723" s="9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90"/>
        <v>100.8</v>
      </c>
      <c r="P3723" s="17">
        <f t="shared" si="291"/>
        <v>114.55</v>
      </c>
      <c r="Q3723" s="13" t="s">
        <v>8314</v>
      </c>
      <c r="R3723" t="s">
        <v>8315</v>
      </c>
      <c r="S3723" s="18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11" t="s">
        <v>3718</v>
      </c>
      <c r="C3724" s="3" t="s">
        <v>7831</v>
      </c>
      <c r="D3724" s="5">
        <v>1500</v>
      </c>
      <c r="E3724" s="7">
        <v>1668</v>
      </c>
      <c r="F3724" t="s">
        <v>8217</v>
      </c>
      <c r="G3724" t="s">
        <v>8227</v>
      </c>
      <c r="H3724" t="s">
        <v>8249</v>
      </c>
      <c r="I3724" s="9">
        <v>1455231540</v>
      </c>
      <c r="J3724" s="9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90"/>
        <v>111.2</v>
      </c>
      <c r="P3724" s="17">
        <f t="shared" si="291"/>
        <v>47.66</v>
      </c>
      <c r="Q3724" s="13" t="s">
        <v>8314</v>
      </c>
      <c r="R3724" t="s">
        <v>8315</v>
      </c>
      <c r="S3724" s="18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11" t="s">
        <v>3719</v>
      </c>
      <c r="C3725" s="3" t="s">
        <v>7832</v>
      </c>
      <c r="D3725" s="5">
        <v>4500</v>
      </c>
      <c r="E3725" s="7">
        <v>4592</v>
      </c>
      <c r="F3725" t="s">
        <v>8217</v>
      </c>
      <c r="G3725" t="s">
        <v>8223</v>
      </c>
      <c r="H3725" t="s">
        <v>8245</v>
      </c>
      <c r="I3725" s="9">
        <v>1417374262</v>
      </c>
      <c r="J3725" s="9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90"/>
        <v>102.04</v>
      </c>
      <c r="P3725" s="17">
        <f t="shared" si="291"/>
        <v>72.89</v>
      </c>
      <c r="Q3725" s="13" t="s">
        <v>8314</v>
      </c>
      <c r="R3725" t="s">
        <v>8315</v>
      </c>
      <c r="S3725" s="18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11" t="s">
        <v>3720</v>
      </c>
      <c r="C3726" s="3" t="s">
        <v>7833</v>
      </c>
      <c r="D3726" s="5">
        <v>4300</v>
      </c>
      <c r="E3726" s="7">
        <v>4409.55</v>
      </c>
      <c r="F3726" t="s">
        <v>8217</v>
      </c>
      <c r="G3726" t="s">
        <v>8223</v>
      </c>
      <c r="H3726" t="s">
        <v>8245</v>
      </c>
      <c r="I3726" s="9">
        <v>1462402800</v>
      </c>
      <c r="J3726" s="9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90"/>
        <v>102.55</v>
      </c>
      <c r="P3726" s="17">
        <f t="shared" si="291"/>
        <v>49.55</v>
      </c>
      <c r="Q3726" s="13" t="s">
        <v>8314</v>
      </c>
      <c r="R3726" t="s">
        <v>8315</v>
      </c>
      <c r="S3726" s="18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11" t="s">
        <v>3721</v>
      </c>
      <c r="C3727" s="3" t="s">
        <v>7834</v>
      </c>
      <c r="D3727" s="5">
        <v>300</v>
      </c>
      <c r="E3727" s="7">
        <v>381</v>
      </c>
      <c r="F3727" t="s">
        <v>8217</v>
      </c>
      <c r="G3727" t="s">
        <v>8223</v>
      </c>
      <c r="H3727" t="s">
        <v>8245</v>
      </c>
      <c r="I3727" s="9">
        <v>1455831000</v>
      </c>
      <c r="J3727" s="9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90"/>
        <v>127</v>
      </c>
      <c r="P3727" s="17">
        <f t="shared" si="291"/>
        <v>25.4</v>
      </c>
      <c r="Q3727" s="13" t="s">
        <v>8314</v>
      </c>
      <c r="R3727" t="s">
        <v>8315</v>
      </c>
      <c r="S3727" s="18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11" t="s">
        <v>3722</v>
      </c>
      <c r="C3728" s="3" t="s">
        <v>7835</v>
      </c>
      <c r="D3728" s="5">
        <v>850</v>
      </c>
      <c r="E3728" s="7">
        <v>2879</v>
      </c>
      <c r="F3728" t="s">
        <v>8217</v>
      </c>
      <c r="G3728" t="s">
        <v>8222</v>
      </c>
      <c r="H3728" t="s">
        <v>8244</v>
      </c>
      <c r="I3728" s="9">
        <v>1461963600</v>
      </c>
      <c r="J3728" s="9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90"/>
        <v>338.71</v>
      </c>
      <c r="P3728" s="17">
        <f t="shared" si="291"/>
        <v>62.59</v>
      </c>
      <c r="Q3728" s="13" t="s">
        <v>8314</v>
      </c>
      <c r="R3728" t="s">
        <v>8315</v>
      </c>
      <c r="S3728" s="18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11" t="s">
        <v>3723</v>
      </c>
      <c r="C3729" s="3" t="s">
        <v>7836</v>
      </c>
      <c r="D3729" s="5">
        <v>2000</v>
      </c>
      <c r="E3729" s="7">
        <v>2015</v>
      </c>
      <c r="F3729" t="s">
        <v>8217</v>
      </c>
      <c r="G3729" t="s">
        <v>8222</v>
      </c>
      <c r="H3729" t="s">
        <v>8244</v>
      </c>
      <c r="I3729" s="9">
        <v>1476939300</v>
      </c>
      <c r="J3729" s="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90"/>
        <v>100.75</v>
      </c>
      <c r="P3729" s="17">
        <f t="shared" si="291"/>
        <v>61.06</v>
      </c>
      <c r="Q3729" s="13" t="s">
        <v>8314</v>
      </c>
      <c r="R3729" t="s">
        <v>8315</v>
      </c>
      <c r="S3729" s="18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11" t="s">
        <v>3724</v>
      </c>
      <c r="C3730" s="3" t="s">
        <v>7837</v>
      </c>
      <c r="D3730" s="5">
        <v>20000</v>
      </c>
      <c r="E3730" s="7">
        <v>1862</v>
      </c>
      <c r="F3730" t="s">
        <v>8219</v>
      </c>
      <c r="G3730" t="s">
        <v>8222</v>
      </c>
      <c r="H3730" t="s">
        <v>8244</v>
      </c>
      <c r="I3730" s="9">
        <v>1439957176</v>
      </c>
      <c r="J3730" s="9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90"/>
        <v>9.31</v>
      </c>
      <c r="P3730" s="17">
        <f t="shared" si="291"/>
        <v>60.06</v>
      </c>
      <c r="Q3730" s="13" t="s">
        <v>8314</v>
      </c>
      <c r="R3730" t="s">
        <v>8315</v>
      </c>
      <c r="S3730" s="18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11" t="s">
        <v>3725</v>
      </c>
      <c r="C3731" s="3" t="s">
        <v>7838</v>
      </c>
      <c r="D3731" s="5">
        <v>5000</v>
      </c>
      <c r="E3731" s="7">
        <v>362</v>
      </c>
      <c r="F3731" t="s">
        <v>8219</v>
      </c>
      <c r="G3731" t="s">
        <v>8222</v>
      </c>
      <c r="H3731" t="s">
        <v>8244</v>
      </c>
      <c r="I3731" s="9">
        <v>1427082912</v>
      </c>
      <c r="J3731" s="9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90"/>
        <v>7.24</v>
      </c>
      <c r="P3731" s="17">
        <f t="shared" si="291"/>
        <v>72.400000000000006</v>
      </c>
      <c r="Q3731" s="13" t="s">
        <v>8314</v>
      </c>
      <c r="R3731" t="s">
        <v>8315</v>
      </c>
      <c r="S3731" s="18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11" t="s">
        <v>3726</v>
      </c>
      <c r="C3732" s="3" t="s">
        <v>7839</v>
      </c>
      <c r="D3732" s="5">
        <v>1000</v>
      </c>
      <c r="E3732" s="7">
        <v>100</v>
      </c>
      <c r="F3732" t="s">
        <v>8219</v>
      </c>
      <c r="G3732" t="s">
        <v>8222</v>
      </c>
      <c r="H3732" t="s">
        <v>8244</v>
      </c>
      <c r="I3732" s="9">
        <v>1439828159</v>
      </c>
      <c r="J3732" s="9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90"/>
        <v>10</v>
      </c>
      <c r="P3732" s="17">
        <f t="shared" si="291"/>
        <v>100</v>
      </c>
      <c r="Q3732" s="13" t="s">
        <v>8314</v>
      </c>
      <c r="R3732" t="s">
        <v>8315</v>
      </c>
      <c r="S3732" s="18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11" t="s">
        <v>3727</v>
      </c>
      <c r="C3733" s="3" t="s">
        <v>7840</v>
      </c>
      <c r="D3733" s="5">
        <v>5500</v>
      </c>
      <c r="E3733" s="7">
        <v>620</v>
      </c>
      <c r="F3733" t="s">
        <v>8219</v>
      </c>
      <c r="G3733" t="s">
        <v>8222</v>
      </c>
      <c r="H3733" t="s">
        <v>8244</v>
      </c>
      <c r="I3733" s="9">
        <v>1420860180</v>
      </c>
      <c r="J3733" s="9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90"/>
        <v>11.27</v>
      </c>
      <c r="P3733" s="17">
        <f t="shared" si="291"/>
        <v>51.67</v>
      </c>
      <c r="Q3733" s="13" t="s">
        <v>8314</v>
      </c>
      <c r="R3733" t="s">
        <v>8315</v>
      </c>
      <c r="S3733" s="18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11" t="s">
        <v>3728</v>
      </c>
      <c r="C3734" s="3" t="s">
        <v>7841</v>
      </c>
      <c r="D3734" s="5">
        <v>850</v>
      </c>
      <c r="E3734" s="7">
        <v>131</v>
      </c>
      <c r="F3734" t="s">
        <v>8219</v>
      </c>
      <c r="G3734" t="s">
        <v>8231</v>
      </c>
      <c r="H3734" t="s">
        <v>8247</v>
      </c>
      <c r="I3734" s="9">
        <v>1422100800</v>
      </c>
      <c r="J3734" s="9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90"/>
        <v>15.41</v>
      </c>
      <c r="P3734" s="17">
        <f t="shared" si="291"/>
        <v>32.75</v>
      </c>
      <c r="Q3734" s="13" t="s">
        <v>8314</v>
      </c>
      <c r="R3734" t="s">
        <v>8315</v>
      </c>
      <c r="S3734" s="18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11" t="s">
        <v>3729</v>
      </c>
      <c r="C3735" s="3" t="s">
        <v>7842</v>
      </c>
      <c r="D3735" s="5">
        <v>1500</v>
      </c>
      <c r="E3735" s="7">
        <v>0</v>
      </c>
      <c r="F3735" t="s">
        <v>8219</v>
      </c>
      <c r="G3735" t="s">
        <v>8222</v>
      </c>
      <c r="H3735" t="s">
        <v>8244</v>
      </c>
      <c r="I3735" s="9">
        <v>1429396200</v>
      </c>
      <c r="J3735" s="9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90"/>
        <v>0</v>
      </c>
      <c r="P3735" s="17" t="str">
        <f t="shared" si="291"/>
        <v>N/A</v>
      </c>
      <c r="Q3735" s="13" t="s">
        <v>8314</v>
      </c>
      <c r="R3735" t="s">
        <v>8315</v>
      </c>
      <c r="S3735" s="18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11" t="s">
        <v>3730</v>
      </c>
      <c r="C3736" s="3" t="s">
        <v>7843</v>
      </c>
      <c r="D3736" s="5">
        <v>1500</v>
      </c>
      <c r="E3736" s="7">
        <v>427</v>
      </c>
      <c r="F3736" t="s">
        <v>8219</v>
      </c>
      <c r="G3736" t="s">
        <v>8222</v>
      </c>
      <c r="H3736" t="s">
        <v>8244</v>
      </c>
      <c r="I3736" s="9">
        <v>1432589896</v>
      </c>
      <c r="J3736" s="9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90"/>
        <v>28.47</v>
      </c>
      <c r="P3736" s="17">
        <f t="shared" si="291"/>
        <v>61</v>
      </c>
      <c r="Q3736" s="13" t="s">
        <v>8314</v>
      </c>
      <c r="R3736" t="s">
        <v>8315</v>
      </c>
      <c r="S3736" s="18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11" t="s">
        <v>3731</v>
      </c>
      <c r="C3737" s="3" t="s">
        <v>7844</v>
      </c>
      <c r="D3737" s="5">
        <v>150</v>
      </c>
      <c r="E3737" s="7">
        <v>20</v>
      </c>
      <c r="F3737" t="s">
        <v>8219</v>
      </c>
      <c r="G3737" t="s">
        <v>8223</v>
      </c>
      <c r="H3737" t="s">
        <v>8245</v>
      </c>
      <c r="I3737" s="9">
        <v>1432831089</v>
      </c>
      <c r="J3737" s="9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90"/>
        <v>13.33</v>
      </c>
      <c r="P3737" s="17">
        <f t="shared" si="291"/>
        <v>10</v>
      </c>
      <c r="Q3737" s="13" t="s">
        <v>8314</v>
      </c>
      <c r="R3737" t="s">
        <v>8315</v>
      </c>
      <c r="S3737" s="18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11" t="s">
        <v>3732</v>
      </c>
      <c r="C3738" s="3" t="s">
        <v>7845</v>
      </c>
      <c r="D3738" s="5">
        <v>1500</v>
      </c>
      <c r="E3738" s="7">
        <v>10</v>
      </c>
      <c r="F3738" t="s">
        <v>8219</v>
      </c>
      <c r="G3738" t="s">
        <v>8223</v>
      </c>
      <c r="H3738" t="s">
        <v>8245</v>
      </c>
      <c r="I3738" s="9">
        <v>1427133600</v>
      </c>
      <c r="J3738" s="9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90"/>
        <v>0.67</v>
      </c>
      <c r="P3738" s="17">
        <f t="shared" si="291"/>
        <v>10</v>
      </c>
      <c r="Q3738" s="13" t="s">
        <v>8314</v>
      </c>
      <c r="R3738" t="s">
        <v>8315</v>
      </c>
      <c r="S3738" s="18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11" t="s">
        <v>3733</v>
      </c>
      <c r="C3739" s="3" t="s">
        <v>7846</v>
      </c>
      <c r="D3739" s="5">
        <v>700</v>
      </c>
      <c r="E3739" s="7">
        <v>150</v>
      </c>
      <c r="F3739" t="s">
        <v>8219</v>
      </c>
      <c r="G3739" t="s">
        <v>8222</v>
      </c>
      <c r="H3739" t="s">
        <v>8244</v>
      </c>
      <c r="I3739" s="9">
        <v>1447311540</v>
      </c>
      <c r="J3739" s="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90"/>
        <v>21.43</v>
      </c>
      <c r="P3739" s="17">
        <f t="shared" si="291"/>
        <v>37.5</v>
      </c>
      <c r="Q3739" s="13" t="s">
        <v>8314</v>
      </c>
      <c r="R3739" t="s">
        <v>8315</v>
      </c>
      <c r="S3739" s="18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11" t="s">
        <v>3734</v>
      </c>
      <c r="C3740" s="3" t="s">
        <v>7847</v>
      </c>
      <c r="D3740" s="5">
        <v>1500</v>
      </c>
      <c r="E3740" s="7">
        <v>270</v>
      </c>
      <c r="F3740" t="s">
        <v>8219</v>
      </c>
      <c r="G3740" t="s">
        <v>8223</v>
      </c>
      <c r="H3740" t="s">
        <v>8245</v>
      </c>
      <c r="I3740" s="9">
        <v>1405461600</v>
      </c>
      <c r="J3740" s="9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90"/>
        <v>18</v>
      </c>
      <c r="P3740" s="17">
        <f t="shared" si="291"/>
        <v>45</v>
      </c>
      <c r="Q3740" s="13" t="s">
        <v>8314</v>
      </c>
      <c r="R3740" t="s">
        <v>8315</v>
      </c>
      <c r="S3740" s="18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11" t="s">
        <v>3735</v>
      </c>
      <c r="C3741" s="3" t="s">
        <v>7848</v>
      </c>
      <c r="D3741" s="5">
        <v>4000</v>
      </c>
      <c r="E3741" s="7">
        <v>805</v>
      </c>
      <c r="F3741" t="s">
        <v>8219</v>
      </c>
      <c r="G3741" t="s">
        <v>8223</v>
      </c>
      <c r="H3741" t="s">
        <v>8245</v>
      </c>
      <c r="I3741" s="9">
        <v>1468752468</v>
      </c>
      <c r="J3741" s="9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90"/>
        <v>20.13</v>
      </c>
      <c r="P3741" s="17">
        <f t="shared" si="291"/>
        <v>100.63</v>
      </c>
      <c r="Q3741" s="13" t="s">
        <v>8314</v>
      </c>
      <c r="R3741" t="s">
        <v>8315</v>
      </c>
      <c r="S3741" s="18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11" t="s">
        <v>3736</v>
      </c>
      <c r="C3742" s="3" t="s">
        <v>7849</v>
      </c>
      <c r="D3742" s="5">
        <v>2000</v>
      </c>
      <c r="E3742" s="7">
        <v>358</v>
      </c>
      <c r="F3742" t="s">
        <v>8219</v>
      </c>
      <c r="G3742" t="s">
        <v>8222</v>
      </c>
      <c r="H3742" t="s">
        <v>8244</v>
      </c>
      <c r="I3742" s="9">
        <v>1407808438</v>
      </c>
      <c r="J3742" s="9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90"/>
        <v>17.899999999999999</v>
      </c>
      <c r="P3742" s="17">
        <f t="shared" si="291"/>
        <v>25.57</v>
      </c>
      <c r="Q3742" s="13" t="s">
        <v>8314</v>
      </c>
      <c r="R3742" t="s">
        <v>8315</v>
      </c>
      <c r="S3742" s="18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11" t="s">
        <v>3737</v>
      </c>
      <c r="C3743" s="3" t="s">
        <v>7850</v>
      </c>
      <c r="D3743" s="5">
        <v>20000</v>
      </c>
      <c r="E3743" s="7">
        <v>0</v>
      </c>
      <c r="F3743" t="s">
        <v>8219</v>
      </c>
      <c r="G3743" t="s">
        <v>8222</v>
      </c>
      <c r="H3743" t="s">
        <v>8244</v>
      </c>
      <c r="I3743" s="9">
        <v>1450389950</v>
      </c>
      <c r="J3743" s="9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90"/>
        <v>0</v>
      </c>
      <c r="P3743" s="17" t="str">
        <f t="shared" si="291"/>
        <v>N/A</v>
      </c>
      <c r="Q3743" s="13" t="s">
        <v>8314</v>
      </c>
      <c r="R3743" t="s">
        <v>8315</v>
      </c>
      <c r="S3743" s="18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11" t="s">
        <v>3738</v>
      </c>
      <c r="C3744" s="3" t="s">
        <v>7851</v>
      </c>
      <c r="D3744" s="5">
        <v>5000</v>
      </c>
      <c r="E3744" s="7">
        <v>100</v>
      </c>
      <c r="F3744" t="s">
        <v>8219</v>
      </c>
      <c r="G3744" t="s">
        <v>8222</v>
      </c>
      <c r="H3744" t="s">
        <v>8244</v>
      </c>
      <c r="I3744" s="9">
        <v>1409980144</v>
      </c>
      <c r="J3744" s="9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90"/>
        <v>2</v>
      </c>
      <c r="P3744" s="17">
        <f t="shared" si="291"/>
        <v>25</v>
      </c>
      <c r="Q3744" s="13" t="s">
        <v>8314</v>
      </c>
      <c r="R3744" t="s">
        <v>8315</v>
      </c>
      <c r="S3744" s="18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11" t="s">
        <v>3739</v>
      </c>
      <c r="C3745" s="3" t="s">
        <v>7852</v>
      </c>
      <c r="D3745" s="5">
        <v>2200</v>
      </c>
      <c r="E3745" s="7">
        <v>0</v>
      </c>
      <c r="F3745" t="s">
        <v>8219</v>
      </c>
      <c r="G3745" t="s">
        <v>8222</v>
      </c>
      <c r="H3745" t="s">
        <v>8244</v>
      </c>
      <c r="I3745" s="9">
        <v>1404406964</v>
      </c>
      <c r="J3745" s="9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90"/>
        <v>0</v>
      </c>
      <c r="P3745" s="17" t="str">
        <f t="shared" si="291"/>
        <v>N/A</v>
      </c>
      <c r="Q3745" s="13" t="s">
        <v>8314</v>
      </c>
      <c r="R3745" t="s">
        <v>8315</v>
      </c>
      <c r="S3745" s="18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11" t="s">
        <v>3740</v>
      </c>
      <c r="C3746" s="3" t="s">
        <v>7853</v>
      </c>
      <c r="D3746" s="5">
        <v>1200</v>
      </c>
      <c r="E3746" s="7">
        <v>0</v>
      </c>
      <c r="F3746" t="s">
        <v>8219</v>
      </c>
      <c r="G3746" t="s">
        <v>8222</v>
      </c>
      <c r="H3746" t="s">
        <v>8244</v>
      </c>
      <c r="I3746" s="9">
        <v>1404532740</v>
      </c>
      <c r="J3746" s="9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90"/>
        <v>0</v>
      </c>
      <c r="P3746" s="17" t="str">
        <f t="shared" si="291"/>
        <v>N/A</v>
      </c>
      <c r="Q3746" s="13" t="s">
        <v>8314</v>
      </c>
      <c r="R3746" t="s">
        <v>8315</v>
      </c>
      <c r="S3746" s="18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11" t="s">
        <v>3741</v>
      </c>
      <c r="C3747" s="3" t="s">
        <v>7854</v>
      </c>
      <c r="D3747" s="5">
        <v>100</v>
      </c>
      <c r="E3747" s="7">
        <v>10</v>
      </c>
      <c r="F3747" t="s">
        <v>8219</v>
      </c>
      <c r="G3747" t="s">
        <v>8222</v>
      </c>
      <c r="H3747" t="s">
        <v>8244</v>
      </c>
      <c r="I3747" s="9">
        <v>1407689102</v>
      </c>
      <c r="J3747" s="9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90"/>
        <v>10</v>
      </c>
      <c r="P3747" s="17">
        <f t="shared" si="291"/>
        <v>10</v>
      </c>
      <c r="Q3747" s="13" t="s">
        <v>8314</v>
      </c>
      <c r="R3747" t="s">
        <v>8315</v>
      </c>
      <c r="S3747" s="18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11" t="s">
        <v>3742</v>
      </c>
      <c r="C3748" s="3" t="s">
        <v>7855</v>
      </c>
      <c r="D3748" s="5">
        <v>8500</v>
      </c>
      <c r="E3748" s="7">
        <v>202</v>
      </c>
      <c r="F3748" t="s">
        <v>8219</v>
      </c>
      <c r="G3748" t="s">
        <v>8222</v>
      </c>
      <c r="H3748" t="s">
        <v>8244</v>
      </c>
      <c r="I3748" s="9">
        <v>1475918439</v>
      </c>
      <c r="J3748" s="9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90"/>
        <v>2.38</v>
      </c>
      <c r="P3748" s="17">
        <f t="shared" si="291"/>
        <v>202</v>
      </c>
      <c r="Q3748" s="13" t="s">
        <v>8314</v>
      </c>
      <c r="R3748" t="s">
        <v>8315</v>
      </c>
      <c r="S3748" s="18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11" t="s">
        <v>3743</v>
      </c>
      <c r="C3749" s="3" t="s">
        <v>7856</v>
      </c>
      <c r="D3749" s="5">
        <v>2500</v>
      </c>
      <c r="E3749" s="7">
        <v>25</v>
      </c>
      <c r="F3749" t="s">
        <v>8219</v>
      </c>
      <c r="G3749" t="s">
        <v>8223</v>
      </c>
      <c r="H3749" t="s">
        <v>8245</v>
      </c>
      <c r="I3749" s="9">
        <v>1436137140</v>
      </c>
      <c r="J3749" s="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90"/>
        <v>1</v>
      </c>
      <c r="P3749" s="17">
        <f t="shared" si="291"/>
        <v>25</v>
      </c>
      <c r="Q3749" s="13" t="s">
        <v>8314</v>
      </c>
      <c r="R3749" t="s">
        <v>8315</v>
      </c>
      <c r="S3749" s="18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11" t="s">
        <v>3744</v>
      </c>
      <c r="C3750" s="3" t="s">
        <v>7857</v>
      </c>
      <c r="D3750" s="5">
        <v>5000</v>
      </c>
      <c r="E3750" s="7">
        <v>5176</v>
      </c>
      <c r="F3750" t="s">
        <v>8217</v>
      </c>
      <c r="G3750" t="s">
        <v>8222</v>
      </c>
      <c r="H3750" t="s">
        <v>8244</v>
      </c>
      <c r="I3750" s="9">
        <v>1455602340</v>
      </c>
      <c r="J3750" s="9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90"/>
        <v>103.52</v>
      </c>
      <c r="P3750" s="17">
        <f t="shared" si="291"/>
        <v>99.54</v>
      </c>
      <c r="Q3750" s="13" t="s">
        <v>8314</v>
      </c>
      <c r="R3750" t="s">
        <v>8356</v>
      </c>
      <c r="S3750" s="18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11" t="s">
        <v>3745</v>
      </c>
      <c r="C3751" s="3" t="s">
        <v>7858</v>
      </c>
      <c r="D3751" s="5">
        <v>500</v>
      </c>
      <c r="E3751" s="7">
        <v>525</v>
      </c>
      <c r="F3751" t="s">
        <v>8217</v>
      </c>
      <c r="G3751" t="s">
        <v>8222</v>
      </c>
      <c r="H3751" t="s">
        <v>8244</v>
      </c>
      <c r="I3751" s="9">
        <v>1461902340</v>
      </c>
      <c r="J3751" s="9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90"/>
        <v>105</v>
      </c>
      <c r="P3751" s="17">
        <f t="shared" si="291"/>
        <v>75</v>
      </c>
      <c r="Q3751" s="13" t="s">
        <v>8314</v>
      </c>
      <c r="R3751" t="s">
        <v>8356</v>
      </c>
      <c r="S3751" s="18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11" t="s">
        <v>3746</v>
      </c>
      <c r="C3752" s="3" t="s">
        <v>7859</v>
      </c>
      <c r="D3752" s="5">
        <v>6000</v>
      </c>
      <c r="E3752" s="7">
        <v>6027</v>
      </c>
      <c r="F3752" t="s">
        <v>8217</v>
      </c>
      <c r="G3752" t="s">
        <v>8222</v>
      </c>
      <c r="H3752" t="s">
        <v>8244</v>
      </c>
      <c r="I3752" s="9">
        <v>1423555140</v>
      </c>
      <c r="J3752" s="9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90"/>
        <v>100.45</v>
      </c>
      <c r="P3752" s="17">
        <f t="shared" si="291"/>
        <v>215.25</v>
      </c>
      <c r="Q3752" s="13" t="s">
        <v>8314</v>
      </c>
      <c r="R3752" t="s">
        <v>8356</v>
      </c>
      <c r="S3752" s="18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11" t="s">
        <v>3747</v>
      </c>
      <c r="C3753" s="3" t="s">
        <v>7860</v>
      </c>
      <c r="D3753" s="5">
        <v>1000</v>
      </c>
      <c r="E3753" s="7">
        <v>1326</v>
      </c>
      <c r="F3753" t="s">
        <v>8217</v>
      </c>
      <c r="G3753" t="s">
        <v>8222</v>
      </c>
      <c r="H3753" t="s">
        <v>8244</v>
      </c>
      <c r="I3753" s="9">
        <v>1459641073</v>
      </c>
      <c r="J3753" s="9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90"/>
        <v>132.6</v>
      </c>
      <c r="P3753" s="17">
        <f t="shared" si="291"/>
        <v>120.55</v>
      </c>
      <c r="Q3753" s="13" t="s">
        <v>8314</v>
      </c>
      <c r="R3753" t="s">
        <v>8356</v>
      </c>
      <c r="S3753" s="18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11" t="s">
        <v>3748</v>
      </c>
      <c r="C3754" s="3" t="s">
        <v>7861</v>
      </c>
      <c r="D3754" s="5">
        <v>500</v>
      </c>
      <c r="E3754" s="7">
        <v>565</v>
      </c>
      <c r="F3754" t="s">
        <v>8217</v>
      </c>
      <c r="G3754" t="s">
        <v>8223</v>
      </c>
      <c r="H3754" t="s">
        <v>8245</v>
      </c>
      <c r="I3754" s="9">
        <v>1476651600</v>
      </c>
      <c r="J3754" s="9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90"/>
        <v>113</v>
      </c>
      <c r="P3754" s="17">
        <f t="shared" si="291"/>
        <v>37.67</v>
      </c>
      <c r="Q3754" s="13" t="s">
        <v>8314</v>
      </c>
      <c r="R3754" t="s">
        <v>8356</v>
      </c>
      <c r="S3754" s="18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11" t="s">
        <v>3749</v>
      </c>
      <c r="C3755" s="3" t="s">
        <v>7862</v>
      </c>
      <c r="D3755" s="5">
        <v>5000</v>
      </c>
      <c r="E3755" s="7">
        <v>5167</v>
      </c>
      <c r="F3755" t="s">
        <v>8217</v>
      </c>
      <c r="G3755" t="s">
        <v>8222</v>
      </c>
      <c r="H3755" t="s">
        <v>8244</v>
      </c>
      <c r="I3755" s="9">
        <v>1433289600</v>
      </c>
      <c r="J3755" s="9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90"/>
        <v>103.34</v>
      </c>
      <c r="P3755" s="17">
        <f t="shared" si="291"/>
        <v>172.23</v>
      </c>
      <c r="Q3755" s="13" t="s">
        <v>8314</v>
      </c>
      <c r="R3755" t="s">
        <v>8356</v>
      </c>
      <c r="S3755" s="18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11" t="s">
        <v>3750</v>
      </c>
      <c r="C3756" s="3" t="s">
        <v>7863</v>
      </c>
      <c r="D3756" s="5">
        <v>2500</v>
      </c>
      <c r="E3756" s="7">
        <v>3000</v>
      </c>
      <c r="F3756" t="s">
        <v>8217</v>
      </c>
      <c r="G3756" t="s">
        <v>8222</v>
      </c>
      <c r="H3756" t="s">
        <v>8244</v>
      </c>
      <c r="I3756" s="9">
        <v>1406350740</v>
      </c>
      <c r="J3756" s="9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90"/>
        <v>120</v>
      </c>
      <c r="P3756" s="17">
        <f t="shared" si="291"/>
        <v>111.11</v>
      </c>
      <c r="Q3756" s="13" t="s">
        <v>8314</v>
      </c>
      <c r="R3756" t="s">
        <v>8356</v>
      </c>
      <c r="S3756" s="18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11" t="s">
        <v>3751</v>
      </c>
      <c r="C3757" s="3" t="s">
        <v>7864</v>
      </c>
      <c r="D3757" s="5">
        <v>550</v>
      </c>
      <c r="E3757" s="7">
        <v>713</v>
      </c>
      <c r="F3757" t="s">
        <v>8217</v>
      </c>
      <c r="G3757" t="s">
        <v>8223</v>
      </c>
      <c r="H3757" t="s">
        <v>8245</v>
      </c>
      <c r="I3757" s="9">
        <v>1460753307</v>
      </c>
      <c r="J3757" s="9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90"/>
        <v>129.63999999999999</v>
      </c>
      <c r="P3757" s="17">
        <f t="shared" si="291"/>
        <v>25.46</v>
      </c>
      <c r="Q3757" s="13" t="s">
        <v>8314</v>
      </c>
      <c r="R3757" t="s">
        <v>8356</v>
      </c>
      <c r="S3757" s="18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11" t="s">
        <v>3752</v>
      </c>
      <c r="C3758" s="3" t="s">
        <v>7865</v>
      </c>
      <c r="D3758" s="5">
        <v>4500</v>
      </c>
      <c r="E3758" s="7">
        <v>4550</v>
      </c>
      <c r="F3758" t="s">
        <v>8217</v>
      </c>
      <c r="G3758" t="s">
        <v>8222</v>
      </c>
      <c r="H3758" t="s">
        <v>8244</v>
      </c>
      <c r="I3758" s="9">
        <v>1402515198</v>
      </c>
      <c r="J3758" s="9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90"/>
        <v>101.11</v>
      </c>
      <c r="P3758" s="17">
        <f t="shared" si="291"/>
        <v>267.64999999999998</v>
      </c>
      <c r="Q3758" s="13" t="s">
        <v>8314</v>
      </c>
      <c r="R3758" t="s">
        <v>8356</v>
      </c>
      <c r="S3758" s="18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11" t="s">
        <v>3753</v>
      </c>
      <c r="C3759" s="3" t="s">
        <v>7866</v>
      </c>
      <c r="D3759" s="5">
        <v>3500</v>
      </c>
      <c r="E3759" s="7">
        <v>3798</v>
      </c>
      <c r="F3759" t="s">
        <v>8217</v>
      </c>
      <c r="G3759" t="s">
        <v>8222</v>
      </c>
      <c r="H3759" t="s">
        <v>8244</v>
      </c>
      <c r="I3759" s="9">
        <v>1417465515</v>
      </c>
      <c r="J3759" s="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90"/>
        <v>108.51</v>
      </c>
      <c r="P3759" s="17">
        <f t="shared" si="291"/>
        <v>75.959999999999994</v>
      </c>
      <c r="Q3759" s="13" t="s">
        <v>8314</v>
      </c>
      <c r="R3759" t="s">
        <v>8356</v>
      </c>
      <c r="S3759" s="18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11" t="s">
        <v>3754</v>
      </c>
      <c r="C3760" s="3" t="s">
        <v>7867</v>
      </c>
      <c r="D3760" s="5">
        <v>1500</v>
      </c>
      <c r="E3760" s="7">
        <v>1535</v>
      </c>
      <c r="F3760" t="s">
        <v>8217</v>
      </c>
      <c r="G3760" t="s">
        <v>8222</v>
      </c>
      <c r="H3760" t="s">
        <v>8244</v>
      </c>
      <c r="I3760" s="9">
        <v>1400475600</v>
      </c>
      <c r="J3760" s="9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90"/>
        <v>102.33</v>
      </c>
      <c r="P3760" s="17">
        <f t="shared" si="291"/>
        <v>59.04</v>
      </c>
      <c r="Q3760" s="13" t="s">
        <v>8314</v>
      </c>
      <c r="R3760" t="s">
        <v>8356</v>
      </c>
      <c r="S3760" s="18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11" t="s">
        <v>3755</v>
      </c>
      <c r="C3761" s="3" t="s">
        <v>7868</v>
      </c>
      <c r="D3761" s="5">
        <v>4000</v>
      </c>
      <c r="E3761" s="7">
        <v>4409.7700000000004</v>
      </c>
      <c r="F3761" t="s">
        <v>8217</v>
      </c>
      <c r="G3761" t="s">
        <v>8222</v>
      </c>
      <c r="H3761" t="s">
        <v>8244</v>
      </c>
      <c r="I3761" s="9">
        <v>1440556553</v>
      </c>
      <c r="J3761" s="9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90"/>
        <v>110.24</v>
      </c>
      <c r="P3761" s="17">
        <f t="shared" si="291"/>
        <v>50.11</v>
      </c>
      <c r="Q3761" s="13" t="s">
        <v>8314</v>
      </c>
      <c r="R3761" t="s">
        <v>8356</v>
      </c>
      <c r="S3761" s="18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11" t="s">
        <v>3756</v>
      </c>
      <c r="C3762" s="3" t="s">
        <v>7869</v>
      </c>
      <c r="D3762" s="5">
        <v>5000</v>
      </c>
      <c r="E3762" s="7">
        <v>5050.7700000000004</v>
      </c>
      <c r="F3762" t="s">
        <v>8217</v>
      </c>
      <c r="G3762" t="s">
        <v>8222</v>
      </c>
      <c r="H3762" t="s">
        <v>8244</v>
      </c>
      <c r="I3762" s="9">
        <v>1399293386</v>
      </c>
      <c r="J3762" s="9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90"/>
        <v>101.02</v>
      </c>
      <c r="P3762" s="17">
        <f t="shared" si="291"/>
        <v>55.5</v>
      </c>
      <c r="Q3762" s="13" t="s">
        <v>8314</v>
      </c>
      <c r="R3762" t="s">
        <v>8356</v>
      </c>
      <c r="S3762" s="18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11" t="s">
        <v>3757</v>
      </c>
      <c r="C3763" s="3" t="s">
        <v>7870</v>
      </c>
      <c r="D3763" s="5">
        <v>500</v>
      </c>
      <c r="E3763" s="7">
        <v>500</v>
      </c>
      <c r="F3763" t="s">
        <v>8217</v>
      </c>
      <c r="G3763" t="s">
        <v>8223</v>
      </c>
      <c r="H3763" t="s">
        <v>8245</v>
      </c>
      <c r="I3763" s="9">
        <v>1439247600</v>
      </c>
      <c r="J3763" s="9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90"/>
        <v>100</v>
      </c>
      <c r="P3763" s="17">
        <f t="shared" si="291"/>
        <v>166.67</v>
      </c>
      <c r="Q3763" s="13" t="s">
        <v>8314</v>
      </c>
      <c r="R3763" t="s">
        <v>8356</v>
      </c>
      <c r="S3763" s="18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11" t="s">
        <v>3758</v>
      </c>
      <c r="C3764" s="3" t="s">
        <v>7871</v>
      </c>
      <c r="D3764" s="5">
        <v>1250</v>
      </c>
      <c r="E3764" s="7">
        <v>1328</v>
      </c>
      <c r="F3764" t="s">
        <v>8217</v>
      </c>
      <c r="G3764" t="s">
        <v>8223</v>
      </c>
      <c r="H3764" t="s">
        <v>8245</v>
      </c>
      <c r="I3764" s="9">
        <v>1438543889</v>
      </c>
      <c r="J3764" s="9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90"/>
        <v>106.24</v>
      </c>
      <c r="P3764" s="17">
        <f t="shared" si="291"/>
        <v>47.43</v>
      </c>
      <c r="Q3764" s="13" t="s">
        <v>8314</v>
      </c>
      <c r="R3764" t="s">
        <v>8356</v>
      </c>
      <c r="S3764" s="18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11" t="s">
        <v>3759</v>
      </c>
      <c r="C3765" s="3" t="s">
        <v>7872</v>
      </c>
      <c r="D3765" s="5">
        <v>5000</v>
      </c>
      <c r="E3765" s="7">
        <v>5000</v>
      </c>
      <c r="F3765" t="s">
        <v>8217</v>
      </c>
      <c r="G3765" t="s">
        <v>8222</v>
      </c>
      <c r="H3765" t="s">
        <v>8244</v>
      </c>
      <c r="I3765" s="9">
        <v>1427907626</v>
      </c>
      <c r="J3765" s="9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90"/>
        <v>100</v>
      </c>
      <c r="P3765" s="17">
        <f t="shared" si="291"/>
        <v>64.94</v>
      </c>
      <c r="Q3765" s="13" t="s">
        <v>8314</v>
      </c>
      <c r="R3765" t="s">
        <v>8356</v>
      </c>
      <c r="S3765" s="18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11" t="s">
        <v>3760</v>
      </c>
      <c r="C3766" s="3" t="s">
        <v>7873</v>
      </c>
      <c r="D3766" s="5">
        <v>1500</v>
      </c>
      <c r="E3766" s="7">
        <v>1500</v>
      </c>
      <c r="F3766" t="s">
        <v>8217</v>
      </c>
      <c r="G3766" t="s">
        <v>8222</v>
      </c>
      <c r="H3766" t="s">
        <v>8244</v>
      </c>
      <c r="I3766" s="9">
        <v>1464482160</v>
      </c>
      <c r="J3766" s="9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90"/>
        <v>100</v>
      </c>
      <c r="P3766" s="17">
        <f t="shared" si="291"/>
        <v>55.56</v>
      </c>
      <c r="Q3766" s="13" t="s">
        <v>8314</v>
      </c>
      <c r="R3766" t="s">
        <v>8356</v>
      </c>
      <c r="S3766" s="18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11" t="s">
        <v>3761</v>
      </c>
      <c r="C3767" s="3" t="s">
        <v>7874</v>
      </c>
      <c r="D3767" s="5">
        <v>7000</v>
      </c>
      <c r="E3767" s="7">
        <v>7942</v>
      </c>
      <c r="F3767" t="s">
        <v>8217</v>
      </c>
      <c r="G3767" t="s">
        <v>8222</v>
      </c>
      <c r="H3767" t="s">
        <v>8244</v>
      </c>
      <c r="I3767" s="9">
        <v>1406745482</v>
      </c>
      <c r="J3767" s="9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90"/>
        <v>113.46</v>
      </c>
      <c r="P3767" s="17">
        <f t="shared" si="291"/>
        <v>74.22</v>
      </c>
      <c r="Q3767" s="13" t="s">
        <v>8314</v>
      </c>
      <c r="R3767" t="s">
        <v>8356</v>
      </c>
      <c r="S3767" s="18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11" t="s">
        <v>3762</v>
      </c>
      <c r="C3768" s="3" t="s">
        <v>7875</v>
      </c>
      <c r="D3768" s="5">
        <v>10000</v>
      </c>
      <c r="E3768" s="7">
        <v>10265.01</v>
      </c>
      <c r="F3768" t="s">
        <v>8217</v>
      </c>
      <c r="G3768" t="s">
        <v>8222</v>
      </c>
      <c r="H3768" t="s">
        <v>8244</v>
      </c>
      <c r="I3768" s="9">
        <v>1404360045</v>
      </c>
      <c r="J3768" s="9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90"/>
        <v>102.65</v>
      </c>
      <c r="P3768" s="17">
        <f t="shared" si="291"/>
        <v>106.93</v>
      </c>
      <c r="Q3768" s="13" t="s">
        <v>8314</v>
      </c>
      <c r="R3768" t="s">
        <v>8356</v>
      </c>
      <c r="S3768" s="18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11" t="s">
        <v>3763</v>
      </c>
      <c r="C3769" s="3" t="s">
        <v>7876</v>
      </c>
      <c r="D3769" s="5">
        <v>2000</v>
      </c>
      <c r="E3769" s="7">
        <v>2335</v>
      </c>
      <c r="F3769" t="s">
        <v>8217</v>
      </c>
      <c r="G3769" t="s">
        <v>8222</v>
      </c>
      <c r="H3769" t="s">
        <v>8244</v>
      </c>
      <c r="I3769" s="9">
        <v>1425185940</v>
      </c>
      <c r="J3769" s="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90"/>
        <v>116.75</v>
      </c>
      <c r="P3769" s="17">
        <f t="shared" si="291"/>
        <v>41.7</v>
      </c>
      <c r="Q3769" s="13" t="s">
        <v>8314</v>
      </c>
      <c r="R3769" t="s">
        <v>8356</v>
      </c>
      <c r="S3769" s="18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11" t="s">
        <v>3764</v>
      </c>
      <c r="C3770" s="3" t="s">
        <v>7877</v>
      </c>
      <c r="D3770" s="5">
        <v>4000</v>
      </c>
      <c r="E3770" s="7">
        <v>4306.1099999999997</v>
      </c>
      <c r="F3770" t="s">
        <v>8217</v>
      </c>
      <c r="G3770" t="s">
        <v>8222</v>
      </c>
      <c r="H3770" t="s">
        <v>8244</v>
      </c>
      <c r="I3770" s="9">
        <v>1402594090</v>
      </c>
      <c r="J3770" s="9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90"/>
        <v>107.65</v>
      </c>
      <c r="P3770" s="17">
        <f t="shared" si="291"/>
        <v>74.239999999999995</v>
      </c>
      <c r="Q3770" s="13" t="s">
        <v>8314</v>
      </c>
      <c r="R3770" t="s">
        <v>8356</v>
      </c>
      <c r="S3770" s="18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11" t="s">
        <v>3765</v>
      </c>
      <c r="C3771" s="3" t="s">
        <v>7878</v>
      </c>
      <c r="D3771" s="5">
        <v>1100</v>
      </c>
      <c r="E3771" s="7">
        <v>1100</v>
      </c>
      <c r="F3771" t="s">
        <v>8217</v>
      </c>
      <c r="G3771" t="s">
        <v>8222</v>
      </c>
      <c r="H3771" t="s">
        <v>8244</v>
      </c>
      <c r="I3771" s="9">
        <v>1460730079</v>
      </c>
      <c r="J3771" s="9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90"/>
        <v>100</v>
      </c>
      <c r="P3771" s="17">
        <f t="shared" si="291"/>
        <v>73.33</v>
      </c>
      <c r="Q3771" s="13" t="s">
        <v>8314</v>
      </c>
      <c r="R3771" t="s">
        <v>8356</v>
      </c>
      <c r="S3771" s="18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11" t="s">
        <v>3766</v>
      </c>
      <c r="C3772" s="3" t="s">
        <v>7879</v>
      </c>
      <c r="D3772" s="5">
        <v>2000</v>
      </c>
      <c r="E3772" s="7">
        <v>2000</v>
      </c>
      <c r="F3772" t="s">
        <v>8217</v>
      </c>
      <c r="G3772" t="s">
        <v>8223</v>
      </c>
      <c r="H3772" t="s">
        <v>8245</v>
      </c>
      <c r="I3772" s="9">
        <v>1434234010</v>
      </c>
      <c r="J3772" s="9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90"/>
        <v>100</v>
      </c>
      <c r="P3772" s="17">
        <f t="shared" si="291"/>
        <v>100</v>
      </c>
      <c r="Q3772" s="13" t="s">
        <v>8314</v>
      </c>
      <c r="R3772" t="s">
        <v>8356</v>
      </c>
      <c r="S3772" s="18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11" t="s">
        <v>3767</v>
      </c>
      <c r="C3773" s="3" t="s">
        <v>7880</v>
      </c>
      <c r="D3773" s="5">
        <v>1000</v>
      </c>
      <c r="E3773" s="7">
        <v>1460</v>
      </c>
      <c r="F3773" t="s">
        <v>8217</v>
      </c>
      <c r="G3773" t="s">
        <v>8222</v>
      </c>
      <c r="H3773" t="s">
        <v>8244</v>
      </c>
      <c r="I3773" s="9">
        <v>1463529600</v>
      </c>
      <c r="J3773" s="9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90"/>
        <v>146</v>
      </c>
      <c r="P3773" s="17">
        <f t="shared" si="291"/>
        <v>38.42</v>
      </c>
      <c r="Q3773" s="13" t="s">
        <v>8314</v>
      </c>
      <c r="R3773" t="s">
        <v>8356</v>
      </c>
      <c r="S3773" s="18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11" t="s">
        <v>3768</v>
      </c>
      <c r="C3774" s="3" t="s">
        <v>7881</v>
      </c>
      <c r="D3774" s="5">
        <v>5000</v>
      </c>
      <c r="E3774" s="7">
        <v>5510</v>
      </c>
      <c r="F3774" t="s">
        <v>8217</v>
      </c>
      <c r="G3774" t="s">
        <v>8222</v>
      </c>
      <c r="H3774" t="s">
        <v>8244</v>
      </c>
      <c r="I3774" s="9">
        <v>1480399200</v>
      </c>
      <c r="J3774" s="9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90"/>
        <v>110.2</v>
      </c>
      <c r="P3774" s="17">
        <f t="shared" si="291"/>
        <v>166.97</v>
      </c>
      <c r="Q3774" s="13" t="s">
        <v>8314</v>
      </c>
      <c r="R3774" t="s">
        <v>8356</v>
      </c>
      <c r="S3774" s="18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11" t="s">
        <v>3769</v>
      </c>
      <c r="C3775" s="3" t="s">
        <v>7882</v>
      </c>
      <c r="D3775" s="5">
        <v>5000</v>
      </c>
      <c r="E3775" s="7">
        <v>5410</v>
      </c>
      <c r="F3775" t="s">
        <v>8217</v>
      </c>
      <c r="G3775" t="s">
        <v>8222</v>
      </c>
      <c r="H3775" t="s">
        <v>8244</v>
      </c>
      <c r="I3775" s="9">
        <v>1479175680</v>
      </c>
      <c r="J3775" s="9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90"/>
        <v>108.2</v>
      </c>
      <c r="P3775" s="17">
        <f t="shared" si="291"/>
        <v>94.91</v>
      </c>
      <c r="Q3775" s="13" t="s">
        <v>8314</v>
      </c>
      <c r="R3775" t="s">
        <v>8356</v>
      </c>
      <c r="S3775" s="18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11" t="s">
        <v>3770</v>
      </c>
      <c r="C3776" s="3" t="s">
        <v>7883</v>
      </c>
      <c r="D3776" s="5">
        <v>2500</v>
      </c>
      <c r="E3776" s="7">
        <v>2500</v>
      </c>
      <c r="F3776" t="s">
        <v>8217</v>
      </c>
      <c r="G3776" t="s">
        <v>8227</v>
      </c>
      <c r="H3776" t="s">
        <v>8249</v>
      </c>
      <c r="I3776" s="9">
        <v>1428606055</v>
      </c>
      <c r="J3776" s="9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90"/>
        <v>100</v>
      </c>
      <c r="P3776" s="17">
        <f t="shared" si="291"/>
        <v>100</v>
      </c>
      <c r="Q3776" s="13" t="s">
        <v>8314</v>
      </c>
      <c r="R3776" t="s">
        <v>8356</v>
      </c>
      <c r="S3776" s="18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11" t="s">
        <v>3771</v>
      </c>
      <c r="C3777" s="3" t="s">
        <v>7884</v>
      </c>
      <c r="D3777" s="5">
        <v>2000</v>
      </c>
      <c r="E3777" s="7">
        <v>2005</v>
      </c>
      <c r="F3777" t="s">
        <v>8217</v>
      </c>
      <c r="G3777" t="s">
        <v>8222</v>
      </c>
      <c r="H3777" t="s">
        <v>8244</v>
      </c>
      <c r="I3777" s="9">
        <v>1428552000</v>
      </c>
      <c r="J3777" s="9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90"/>
        <v>100.25</v>
      </c>
      <c r="P3777" s="17">
        <f t="shared" si="291"/>
        <v>143.21</v>
      </c>
      <c r="Q3777" s="13" t="s">
        <v>8314</v>
      </c>
      <c r="R3777" t="s">
        <v>8356</v>
      </c>
      <c r="S3777" s="18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11" t="s">
        <v>3772</v>
      </c>
      <c r="C3778" s="3" t="s">
        <v>7885</v>
      </c>
      <c r="D3778" s="5">
        <v>8000</v>
      </c>
      <c r="E3778" s="7">
        <v>8537</v>
      </c>
      <c r="F3778" t="s">
        <v>8217</v>
      </c>
      <c r="G3778" t="s">
        <v>8222</v>
      </c>
      <c r="H3778" t="s">
        <v>8244</v>
      </c>
      <c r="I3778" s="9">
        <v>1406854800</v>
      </c>
      <c r="J3778" s="9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si="290"/>
        <v>106.71</v>
      </c>
      <c r="P3778" s="17">
        <f t="shared" si="291"/>
        <v>90.82</v>
      </c>
      <c r="Q3778" s="13" t="s">
        <v>8314</v>
      </c>
      <c r="R3778" t="s">
        <v>8356</v>
      </c>
      <c r="S3778" s="18">
        <f t="shared" si="292"/>
        <v>41814.367800925924</v>
      </c>
      <c r="T3778" s="18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11" t="s">
        <v>3773</v>
      </c>
      <c r="C3779" s="3" t="s">
        <v>7886</v>
      </c>
      <c r="D3779" s="5">
        <v>2000</v>
      </c>
      <c r="E3779" s="7">
        <v>2864</v>
      </c>
      <c r="F3779" t="s">
        <v>8217</v>
      </c>
      <c r="G3779" t="s">
        <v>8222</v>
      </c>
      <c r="H3779" t="s">
        <v>8244</v>
      </c>
      <c r="I3779" s="9">
        <v>1411790400</v>
      </c>
      <c r="J3779" s="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ref="O3779:O3842" si="295">IFERROR(ROUND(E3779/D3779*100,2),0)</f>
        <v>143.19999999999999</v>
      </c>
      <c r="P3779" s="17">
        <f t="shared" ref="P3779:P3842" si="296">IFERROR(ROUND(E3779/L3779,2),"N/A")</f>
        <v>48.54</v>
      </c>
      <c r="Q3779" s="13" t="s">
        <v>8314</v>
      </c>
      <c r="R3779" t="s">
        <v>8356</v>
      </c>
      <c r="S3779" s="18">
        <f t="shared" ref="S3779:S3842" si="297">(((J3779/60)/60)/24)+DATE(1970,1,1)</f>
        <v>41887.111354166671</v>
      </c>
      <c r="T3779" s="18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11" t="s">
        <v>3774</v>
      </c>
      <c r="C3780" s="3" t="s">
        <v>7887</v>
      </c>
      <c r="D3780" s="5">
        <v>2400</v>
      </c>
      <c r="E3780" s="7">
        <v>2521</v>
      </c>
      <c r="F3780" t="s">
        <v>8217</v>
      </c>
      <c r="G3780" t="s">
        <v>8222</v>
      </c>
      <c r="H3780" t="s">
        <v>8244</v>
      </c>
      <c r="I3780" s="9">
        <v>1423942780</v>
      </c>
      <c r="J3780" s="9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95"/>
        <v>105.04</v>
      </c>
      <c r="P3780" s="17">
        <f t="shared" si="296"/>
        <v>70.03</v>
      </c>
      <c r="Q3780" s="13" t="s">
        <v>8314</v>
      </c>
      <c r="R3780" t="s">
        <v>8356</v>
      </c>
      <c r="S3780" s="18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11" t="s">
        <v>3775</v>
      </c>
      <c r="C3781" s="3" t="s">
        <v>7888</v>
      </c>
      <c r="D3781" s="5">
        <v>15000</v>
      </c>
      <c r="E3781" s="7">
        <v>15597</v>
      </c>
      <c r="F3781" t="s">
        <v>8217</v>
      </c>
      <c r="G3781" t="s">
        <v>8222</v>
      </c>
      <c r="H3781" t="s">
        <v>8244</v>
      </c>
      <c r="I3781" s="9">
        <v>1459010340</v>
      </c>
      <c r="J3781" s="9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95"/>
        <v>103.98</v>
      </c>
      <c r="P3781" s="17">
        <f t="shared" si="296"/>
        <v>135.63</v>
      </c>
      <c r="Q3781" s="13" t="s">
        <v>8314</v>
      </c>
      <c r="R3781" t="s">
        <v>8356</v>
      </c>
      <c r="S3781" s="18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11" t="s">
        <v>3776</v>
      </c>
      <c r="C3782" s="3" t="s">
        <v>7889</v>
      </c>
      <c r="D3782" s="5">
        <v>2500</v>
      </c>
      <c r="E3782" s="7">
        <v>3000</v>
      </c>
      <c r="F3782" t="s">
        <v>8217</v>
      </c>
      <c r="G3782" t="s">
        <v>8222</v>
      </c>
      <c r="H3782" t="s">
        <v>8244</v>
      </c>
      <c r="I3782" s="9">
        <v>1436817960</v>
      </c>
      <c r="J3782" s="9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95"/>
        <v>120</v>
      </c>
      <c r="P3782" s="17">
        <f t="shared" si="296"/>
        <v>100</v>
      </c>
      <c r="Q3782" s="13" t="s">
        <v>8314</v>
      </c>
      <c r="R3782" t="s">
        <v>8356</v>
      </c>
      <c r="S3782" s="18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11" t="s">
        <v>3777</v>
      </c>
      <c r="C3783" s="3" t="s">
        <v>7890</v>
      </c>
      <c r="D3783" s="5">
        <v>4500</v>
      </c>
      <c r="E3783" s="7">
        <v>4935</v>
      </c>
      <c r="F3783" t="s">
        <v>8217</v>
      </c>
      <c r="G3783" t="s">
        <v>8222</v>
      </c>
      <c r="H3783" t="s">
        <v>8244</v>
      </c>
      <c r="I3783" s="9">
        <v>1410210685</v>
      </c>
      <c r="J3783" s="9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95"/>
        <v>109.67</v>
      </c>
      <c r="P3783" s="17">
        <f t="shared" si="296"/>
        <v>94.9</v>
      </c>
      <c r="Q3783" s="13" t="s">
        <v>8314</v>
      </c>
      <c r="R3783" t="s">
        <v>8356</v>
      </c>
      <c r="S3783" s="18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11" t="s">
        <v>3778</v>
      </c>
      <c r="C3784" s="3" t="s">
        <v>7891</v>
      </c>
      <c r="D3784" s="5">
        <v>2000</v>
      </c>
      <c r="E3784" s="7">
        <v>2035</v>
      </c>
      <c r="F3784" t="s">
        <v>8217</v>
      </c>
      <c r="G3784" t="s">
        <v>8223</v>
      </c>
      <c r="H3784" t="s">
        <v>8245</v>
      </c>
      <c r="I3784" s="9">
        <v>1469401200</v>
      </c>
      <c r="J3784" s="9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95"/>
        <v>101.75</v>
      </c>
      <c r="P3784" s="17">
        <f t="shared" si="296"/>
        <v>75.37</v>
      </c>
      <c r="Q3784" s="13" t="s">
        <v>8314</v>
      </c>
      <c r="R3784" t="s">
        <v>8356</v>
      </c>
      <c r="S3784" s="18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11" t="s">
        <v>3779</v>
      </c>
      <c r="C3785" s="3" t="s">
        <v>7892</v>
      </c>
      <c r="D3785" s="5">
        <v>1200</v>
      </c>
      <c r="E3785" s="7">
        <v>1547</v>
      </c>
      <c r="F3785" t="s">
        <v>8217</v>
      </c>
      <c r="G3785" t="s">
        <v>8222</v>
      </c>
      <c r="H3785" t="s">
        <v>8244</v>
      </c>
      <c r="I3785" s="9">
        <v>1458057600</v>
      </c>
      <c r="J3785" s="9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95"/>
        <v>128.91999999999999</v>
      </c>
      <c r="P3785" s="17">
        <f t="shared" si="296"/>
        <v>64.459999999999994</v>
      </c>
      <c r="Q3785" s="13" t="s">
        <v>8314</v>
      </c>
      <c r="R3785" t="s">
        <v>8356</v>
      </c>
      <c r="S3785" s="18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11" t="s">
        <v>3780</v>
      </c>
      <c r="C3786" s="3" t="s">
        <v>7893</v>
      </c>
      <c r="D3786" s="5">
        <v>1000</v>
      </c>
      <c r="E3786" s="7">
        <v>1150</v>
      </c>
      <c r="F3786" t="s">
        <v>8217</v>
      </c>
      <c r="G3786" t="s">
        <v>8227</v>
      </c>
      <c r="H3786" t="s">
        <v>8249</v>
      </c>
      <c r="I3786" s="9">
        <v>1468193532</v>
      </c>
      <c r="J3786" s="9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95"/>
        <v>115</v>
      </c>
      <c r="P3786" s="17">
        <f t="shared" si="296"/>
        <v>115</v>
      </c>
      <c r="Q3786" s="13" t="s">
        <v>8314</v>
      </c>
      <c r="R3786" t="s">
        <v>8356</v>
      </c>
      <c r="S3786" s="18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11" t="s">
        <v>3781</v>
      </c>
      <c r="C3787" s="3" t="s">
        <v>7894</v>
      </c>
      <c r="D3787" s="5">
        <v>2000</v>
      </c>
      <c r="E3787" s="7">
        <v>3015</v>
      </c>
      <c r="F3787" t="s">
        <v>8217</v>
      </c>
      <c r="G3787" t="s">
        <v>8223</v>
      </c>
      <c r="H3787" t="s">
        <v>8245</v>
      </c>
      <c r="I3787" s="9">
        <v>1470132180</v>
      </c>
      <c r="J3787" s="9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95"/>
        <v>150.75</v>
      </c>
      <c r="P3787" s="17">
        <f t="shared" si="296"/>
        <v>100.5</v>
      </c>
      <c r="Q3787" s="13" t="s">
        <v>8314</v>
      </c>
      <c r="R3787" t="s">
        <v>8356</v>
      </c>
      <c r="S3787" s="18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11" t="s">
        <v>3782</v>
      </c>
      <c r="C3788" s="3" t="s">
        <v>7895</v>
      </c>
      <c r="D3788" s="5">
        <v>6000</v>
      </c>
      <c r="E3788" s="7">
        <v>6658</v>
      </c>
      <c r="F3788" t="s">
        <v>8217</v>
      </c>
      <c r="G3788" t="s">
        <v>8222</v>
      </c>
      <c r="H3788" t="s">
        <v>8244</v>
      </c>
      <c r="I3788" s="9">
        <v>1464310475</v>
      </c>
      <c r="J3788" s="9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95"/>
        <v>110.97</v>
      </c>
      <c r="P3788" s="17">
        <f t="shared" si="296"/>
        <v>93.77</v>
      </c>
      <c r="Q3788" s="13" t="s">
        <v>8314</v>
      </c>
      <c r="R3788" t="s">
        <v>8356</v>
      </c>
      <c r="S3788" s="18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11" t="s">
        <v>3783</v>
      </c>
      <c r="C3789" s="3" t="s">
        <v>7896</v>
      </c>
      <c r="D3789" s="5">
        <v>350</v>
      </c>
      <c r="E3789" s="7">
        <v>351</v>
      </c>
      <c r="F3789" t="s">
        <v>8217</v>
      </c>
      <c r="G3789" t="s">
        <v>8222</v>
      </c>
      <c r="H3789" t="s">
        <v>8244</v>
      </c>
      <c r="I3789" s="9">
        <v>1436587140</v>
      </c>
      <c r="J3789" s="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95"/>
        <v>100.29</v>
      </c>
      <c r="P3789" s="17">
        <f t="shared" si="296"/>
        <v>35.1</v>
      </c>
      <c r="Q3789" s="13" t="s">
        <v>8314</v>
      </c>
      <c r="R3789" t="s">
        <v>8356</v>
      </c>
      <c r="S3789" s="18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11" t="s">
        <v>3784</v>
      </c>
      <c r="C3790" s="3" t="s">
        <v>7897</v>
      </c>
      <c r="D3790" s="5">
        <v>75000</v>
      </c>
      <c r="E3790" s="7">
        <v>500</v>
      </c>
      <c r="F3790" t="s">
        <v>8219</v>
      </c>
      <c r="G3790" t="s">
        <v>8222</v>
      </c>
      <c r="H3790" t="s">
        <v>8244</v>
      </c>
      <c r="I3790" s="9">
        <v>1450887480</v>
      </c>
      <c r="J3790" s="9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95"/>
        <v>0.67</v>
      </c>
      <c r="P3790" s="17">
        <f t="shared" si="296"/>
        <v>500</v>
      </c>
      <c r="Q3790" s="13" t="s">
        <v>8314</v>
      </c>
      <c r="R3790" t="s">
        <v>8356</v>
      </c>
      <c r="S3790" s="18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11" t="s">
        <v>3785</v>
      </c>
      <c r="C3791" s="3" t="s">
        <v>7898</v>
      </c>
      <c r="D3791" s="5">
        <v>3550</v>
      </c>
      <c r="E3791" s="7">
        <v>116</v>
      </c>
      <c r="F3791" t="s">
        <v>8219</v>
      </c>
      <c r="G3791" t="s">
        <v>8223</v>
      </c>
      <c r="H3791" t="s">
        <v>8245</v>
      </c>
      <c r="I3791" s="9">
        <v>1434395418</v>
      </c>
      <c r="J3791" s="9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95"/>
        <v>3.27</v>
      </c>
      <c r="P3791" s="17">
        <f t="shared" si="296"/>
        <v>29</v>
      </c>
      <c r="Q3791" s="13" t="s">
        <v>8314</v>
      </c>
      <c r="R3791" t="s">
        <v>8356</v>
      </c>
      <c r="S3791" s="18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11" t="s">
        <v>3786</v>
      </c>
      <c r="C3792" s="3" t="s">
        <v>7899</v>
      </c>
      <c r="D3792" s="5">
        <v>15000</v>
      </c>
      <c r="E3792" s="7">
        <v>0</v>
      </c>
      <c r="F3792" t="s">
        <v>8219</v>
      </c>
      <c r="G3792" t="s">
        <v>8222</v>
      </c>
      <c r="H3792" t="s">
        <v>8244</v>
      </c>
      <c r="I3792" s="9">
        <v>1479834023</v>
      </c>
      <c r="J3792" s="9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95"/>
        <v>0</v>
      </c>
      <c r="P3792" s="17" t="str">
        <f t="shared" si="296"/>
        <v>N/A</v>
      </c>
      <c r="Q3792" s="13" t="s">
        <v>8314</v>
      </c>
      <c r="R3792" t="s">
        <v>8356</v>
      </c>
      <c r="S3792" s="18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11" t="s">
        <v>3787</v>
      </c>
      <c r="C3793" s="3" t="s">
        <v>7900</v>
      </c>
      <c r="D3793" s="5">
        <v>1500</v>
      </c>
      <c r="E3793" s="7">
        <v>0</v>
      </c>
      <c r="F3793" t="s">
        <v>8219</v>
      </c>
      <c r="G3793" t="s">
        <v>8222</v>
      </c>
      <c r="H3793" t="s">
        <v>8244</v>
      </c>
      <c r="I3793" s="9">
        <v>1404664592</v>
      </c>
      <c r="J3793" s="9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95"/>
        <v>0</v>
      </c>
      <c r="P3793" s="17" t="str">
        <f t="shared" si="296"/>
        <v>N/A</v>
      </c>
      <c r="Q3793" s="13" t="s">
        <v>8314</v>
      </c>
      <c r="R3793" t="s">
        <v>8356</v>
      </c>
      <c r="S3793" s="18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11" t="s">
        <v>3788</v>
      </c>
      <c r="C3794" s="3" t="s">
        <v>7901</v>
      </c>
      <c r="D3794" s="5">
        <v>12500</v>
      </c>
      <c r="E3794" s="7">
        <v>35</v>
      </c>
      <c r="F3794" t="s">
        <v>8219</v>
      </c>
      <c r="G3794" t="s">
        <v>8222</v>
      </c>
      <c r="H3794" t="s">
        <v>8244</v>
      </c>
      <c r="I3794" s="9">
        <v>1436957022</v>
      </c>
      <c r="J3794" s="9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95"/>
        <v>0.28000000000000003</v>
      </c>
      <c r="P3794" s="17">
        <f t="shared" si="296"/>
        <v>17.5</v>
      </c>
      <c r="Q3794" s="13" t="s">
        <v>8314</v>
      </c>
      <c r="R3794" t="s">
        <v>8356</v>
      </c>
      <c r="S3794" s="18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11" t="s">
        <v>3789</v>
      </c>
      <c r="C3795" s="3" t="s">
        <v>7902</v>
      </c>
      <c r="D3795" s="5">
        <v>7000</v>
      </c>
      <c r="E3795" s="7">
        <v>4176</v>
      </c>
      <c r="F3795" t="s">
        <v>8219</v>
      </c>
      <c r="G3795" t="s">
        <v>8222</v>
      </c>
      <c r="H3795" t="s">
        <v>8244</v>
      </c>
      <c r="I3795" s="9">
        <v>1418769129</v>
      </c>
      <c r="J3795" s="9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95"/>
        <v>59.66</v>
      </c>
      <c r="P3795" s="17">
        <f t="shared" si="296"/>
        <v>174</v>
      </c>
      <c r="Q3795" s="13" t="s">
        <v>8314</v>
      </c>
      <c r="R3795" t="s">
        <v>8356</v>
      </c>
      <c r="S3795" s="18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11" t="s">
        <v>3790</v>
      </c>
      <c r="C3796" s="3" t="s">
        <v>7903</v>
      </c>
      <c r="D3796" s="5">
        <v>5000</v>
      </c>
      <c r="E3796" s="7">
        <v>50</v>
      </c>
      <c r="F3796" t="s">
        <v>8219</v>
      </c>
      <c r="G3796" t="s">
        <v>8223</v>
      </c>
      <c r="H3796" t="s">
        <v>8245</v>
      </c>
      <c r="I3796" s="9">
        <v>1433685354</v>
      </c>
      <c r="J3796" s="9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95"/>
        <v>1</v>
      </c>
      <c r="P3796" s="17">
        <f t="shared" si="296"/>
        <v>50</v>
      </c>
      <c r="Q3796" s="13" t="s">
        <v>8314</v>
      </c>
      <c r="R3796" t="s">
        <v>8356</v>
      </c>
      <c r="S3796" s="18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11" t="s">
        <v>3791</v>
      </c>
      <c r="C3797" s="3" t="s">
        <v>7904</v>
      </c>
      <c r="D3797" s="5">
        <v>600</v>
      </c>
      <c r="E3797" s="7">
        <v>10</v>
      </c>
      <c r="F3797" t="s">
        <v>8219</v>
      </c>
      <c r="G3797" t="s">
        <v>8223</v>
      </c>
      <c r="H3797" t="s">
        <v>8245</v>
      </c>
      <c r="I3797" s="9">
        <v>1440801000</v>
      </c>
      <c r="J3797" s="9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95"/>
        <v>1.67</v>
      </c>
      <c r="P3797" s="17">
        <f t="shared" si="296"/>
        <v>5</v>
      </c>
      <c r="Q3797" s="13" t="s">
        <v>8314</v>
      </c>
      <c r="R3797" t="s">
        <v>8356</v>
      </c>
      <c r="S3797" s="18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11" t="s">
        <v>3792</v>
      </c>
      <c r="C3798" s="3" t="s">
        <v>7905</v>
      </c>
      <c r="D3798" s="5">
        <v>22500</v>
      </c>
      <c r="E3798" s="7">
        <v>1</v>
      </c>
      <c r="F3798" t="s">
        <v>8219</v>
      </c>
      <c r="G3798" t="s">
        <v>8222</v>
      </c>
      <c r="H3798" t="s">
        <v>8244</v>
      </c>
      <c r="I3798" s="9">
        <v>1484354556</v>
      </c>
      <c r="J3798" s="9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95"/>
        <v>0</v>
      </c>
      <c r="P3798" s="17">
        <f t="shared" si="296"/>
        <v>1</v>
      </c>
      <c r="Q3798" s="13" t="s">
        <v>8314</v>
      </c>
      <c r="R3798" t="s">
        <v>8356</v>
      </c>
      <c r="S3798" s="18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11" t="s">
        <v>3793</v>
      </c>
      <c r="C3799" s="3" t="s">
        <v>7906</v>
      </c>
      <c r="D3799" s="5">
        <v>6000</v>
      </c>
      <c r="E3799" s="7">
        <v>5380</v>
      </c>
      <c r="F3799" t="s">
        <v>8219</v>
      </c>
      <c r="G3799" t="s">
        <v>8222</v>
      </c>
      <c r="H3799" t="s">
        <v>8244</v>
      </c>
      <c r="I3799" s="9">
        <v>1429564165</v>
      </c>
      <c r="J3799" s="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95"/>
        <v>89.67</v>
      </c>
      <c r="P3799" s="17">
        <f t="shared" si="296"/>
        <v>145.41</v>
      </c>
      <c r="Q3799" s="13" t="s">
        <v>8314</v>
      </c>
      <c r="R3799" t="s">
        <v>8356</v>
      </c>
      <c r="S3799" s="18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11" t="s">
        <v>3794</v>
      </c>
      <c r="C3800" s="3" t="s">
        <v>7907</v>
      </c>
      <c r="D3800" s="5">
        <v>70000</v>
      </c>
      <c r="E3800" s="7">
        <v>1025</v>
      </c>
      <c r="F3800" t="s">
        <v>8219</v>
      </c>
      <c r="G3800" t="s">
        <v>8222</v>
      </c>
      <c r="H3800" t="s">
        <v>8244</v>
      </c>
      <c r="I3800" s="9">
        <v>1407691248</v>
      </c>
      <c r="J3800" s="9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95"/>
        <v>1.46</v>
      </c>
      <c r="P3800" s="17">
        <f t="shared" si="296"/>
        <v>205</v>
      </c>
      <c r="Q3800" s="13" t="s">
        <v>8314</v>
      </c>
      <c r="R3800" t="s">
        <v>8356</v>
      </c>
      <c r="S3800" s="18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11" t="s">
        <v>3795</v>
      </c>
      <c r="C3801" s="3" t="s">
        <v>7908</v>
      </c>
      <c r="D3801" s="5">
        <v>10000</v>
      </c>
      <c r="E3801" s="7">
        <v>402</v>
      </c>
      <c r="F3801" t="s">
        <v>8219</v>
      </c>
      <c r="G3801" t="s">
        <v>8222</v>
      </c>
      <c r="H3801" t="s">
        <v>8244</v>
      </c>
      <c r="I3801" s="9">
        <v>1457734843</v>
      </c>
      <c r="J3801" s="9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95"/>
        <v>4.0199999999999996</v>
      </c>
      <c r="P3801" s="17">
        <f t="shared" si="296"/>
        <v>100.5</v>
      </c>
      <c r="Q3801" s="13" t="s">
        <v>8314</v>
      </c>
      <c r="R3801" t="s">
        <v>8356</v>
      </c>
      <c r="S3801" s="18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11" t="s">
        <v>3796</v>
      </c>
      <c r="C3802" s="3" t="s">
        <v>7909</v>
      </c>
      <c r="D3802" s="5">
        <v>22000</v>
      </c>
      <c r="E3802" s="7">
        <v>881</v>
      </c>
      <c r="F3802" t="s">
        <v>8219</v>
      </c>
      <c r="G3802" t="s">
        <v>8222</v>
      </c>
      <c r="H3802" t="s">
        <v>8244</v>
      </c>
      <c r="I3802" s="9">
        <v>1420952340</v>
      </c>
      <c r="J3802" s="9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95"/>
        <v>4</v>
      </c>
      <c r="P3802" s="17">
        <f t="shared" si="296"/>
        <v>55.06</v>
      </c>
      <c r="Q3802" s="13" t="s">
        <v>8314</v>
      </c>
      <c r="R3802" t="s">
        <v>8356</v>
      </c>
      <c r="S3802" s="18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11" t="s">
        <v>3797</v>
      </c>
      <c r="C3803" s="3" t="s">
        <v>7910</v>
      </c>
      <c r="D3803" s="5">
        <v>5000</v>
      </c>
      <c r="E3803" s="7">
        <v>426</v>
      </c>
      <c r="F3803" t="s">
        <v>8219</v>
      </c>
      <c r="G3803" t="s">
        <v>8222</v>
      </c>
      <c r="H3803" t="s">
        <v>8244</v>
      </c>
      <c r="I3803" s="9">
        <v>1420215216</v>
      </c>
      <c r="J3803" s="9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95"/>
        <v>8.52</v>
      </c>
      <c r="P3803" s="17">
        <f t="shared" si="296"/>
        <v>47.33</v>
      </c>
      <c r="Q3803" s="13" t="s">
        <v>8314</v>
      </c>
      <c r="R3803" t="s">
        <v>8356</v>
      </c>
      <c r="S3803" s="18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11" t="s">
        <v>3798</v>
      </c>
      <c r="C3804" s="3" t="s">
        <v>7911</v>
      </c>
      <c r="D3804" s="5">
        <v>3000</v>
      </c>
      <c r="E3804" s="7">
        <v>0</v>
      </c>
      <c r="F3804" t="s">
        <v>8219</v>
      </c>
      <c r="G3804" t="s">
        <v>8222</v>
      </c>
      <c r="H3804" t="s">
        <v>8244</v>
      </c>
      <c r="I3804" s="9">
        <v>1445482906</v>
      </c>
      <c r="J3804" s="9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95"/>
        <v>0</v>
      </c>
      <c r="P3804" s="17" t="str">
        <f t="shared" si="296"/>
        <v>N/A</v>
      </c>
      <c r="Q3804" s="13" t="s">
        <v>8314</v>
      </c>
      <c r="R3804" t="s">
        <v>8356</v>
      </c>
      <c r="S3804" s="18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11" t="s">
        <v>3799</v>
      </c>
      <c r="C3805" s="3" t="s">
        <v>7912</v>
      </c>
      <c r="D3805" s="5">
        <v>12000</v>
      </c>
      <c r="E3805" s="7">
        <v>2358</v>
      </c>
      <c r="F3805" t="s">
        <v>8219</v>
      </c>
      <c r="G3805" t="s">
        <v>8222</v>
      </c>
      <c r="H3805" t="s">
        <v>8244</v>
      </c>
      <c r="I3805" s="9">
        <v>1457133568</v>
      </c>
      <c r="J3805" s="9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95"/>
        <v>19.649999999999999</v>
      </c>
      <c r="P3805" s="17">
        <f t="shared" si="296"/>
        <v>58.95</v>
      </c>
      <c r="Q3805" s="13" t="s">
        <v>8314</v>
      </c>
      <c r="R3805" t="s">
        <v>8356</v>
      </c>
      <c r="S3805" s="18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11" t="s">
        <v>3800</v>
      </c>
      <c r="C3806" s="3" t="s">
        <v>7913</v>
      </c>
      <c r="D3806" s="5">
        <v>8000</v>
      </c>
      <c r="E3806" s="7">
        <v>0</v>
      </c>
      <c r="F3806" t="s">
        <v>8219</v>
      </c>
      <c r="G3806" t="s">
        <v>8222</v>
      </c>
      <c r="H3806" t="s">
        <v>8244</v>
      </c>
      <c r="I3806" s="9">
        <v>1469948400</v>
      </c>
      <c r="J3806" s="9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95"/>
        <v>0</v>
      </c>
      <c r="P3806" s="17" t="str">
        <f t="shared" si="296"/>
        <v>N/A</v>
      </c>
      <c r="Q3806" s="13" t="s">
        <v>8314</v>
      </c>
      <c r="R3806" t="s">
        <v>8356</v>
      </c>
      <c r="S3806" s="18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11" t="s">
        <v>3801</v>
      </c>
      <c r="C3807" s="3" t="s">
        <v>7914</v>
      </c>
      <c r="D3807" s="5">
        <v>150000</v>
      </c>
      <c r="E3807" s="7">
        <v>3</v>
      </c>
      <c r="F3807" t="s">
        <v>8219</v>
      </c>
      <c r="G3807" t="s">
        <v>8222</v>
      </c>
      <c r="H3807" t="s">
        <v>8244</v>
      </c>
      <c r="I3807" s="9">
        <v>1411852640</v>
      </c>
      <c r="J3807" s="9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95"/>
        <v>0</v>
      </c>
      <c r="P3807" s="17">
        <f t="shared" si="296"/>
        <v>1.5</v>
      </c>
      <c r="Q3807" s="13" t="s">
        <v>8314</v>
      </c>
      <c r="R3807" t="s">
        <v>8356</v>
      </c>
      <c r="S3807" s="18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11" t="s">
        <v>3802</v>
      </c>
      <c r="C3808" s="3" t="s">
        <v>7915</v>
      </c>
      <c r="D3808" s="5">
        <v>7500</v>
      </c>
      <c r="E3808" s="7">
        <v>5</v>
      </c>
      <c r="F3808" t="s">
        <v>8219</v>
      </c>
      <c r="G3808" t="s">
        <v>8224</v>
      </c>
      <c r="H3808" t="s">
        <v>8246</v>
      </c>
      <c r="I3808" s="9">
        <v>1404022381</v>
      </c>
      <c r="J3808" s="9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95"/>
        <v>7.0000000000000007E-2</v>
      </c>
      <c r="P3808" s="17">
        <f t="shared" si="296"/>
        <v>5</v>
      </c>
      <c r="Q3808" s="13" t="s">
        <v>8314</v>
      </c>
      <c r="R3808" t="s">
        <v>8356</v>
      </c>
      <c r="S3808" s="18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11" t="s">
        <v>3803</v>
      </c>
      <c r="C3809" s="3" t="s">
        <v>7916</v>
      </c>
      <c r="D3809" s="5">
        <v>1500</v>
      </c>
      <c r="E3809" s="7">
        <v>455</v>
      </c>
      <c r="F3809" t="s">
        <v>8219</v>
      </c>
      <c r="G3809" t="s">
        <v>8222</v>
      </c>
      <c r="H3809" t="s">
        <v>8244</v>
      </c>
      <c r="I3809" s="9">
        <v>1428097739</v>
      </c>
      <c r="J3809" s="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95"/>
        <v>30.33</v>
      </c>
      <c r="P3809" s="17">
        <f t="shared" si="296"/>
        <v>50.56</v>
      </c>
      <c r="Q3809" s="13" t="s">
        <v>8314</v>
      </c>
      <c r="R3809" t="s">
        <v>8356</v>
      </c>
      <c r="S3809" s="18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11" t="s">
        <v>3804</v>
      </c>
      <c r="C3810" s="3" t="s">
        <v>7917</v>
      </c>
      <c r="D3810" s="5">
        <v>1000</v>
      </c>
      <c r="E3810" s="7">
        <v>1000</v>
      </c>
      <c r="F3810" t="s">
        <v>8217</v>
      </c>
      <c r="G3810" t="s">
        <v>8223</v>
      </c>
      <c r="H3810" t="s">
        <v>8245</v>
      </c>
      <c r="I3810" s="9">
        <v>1429955619</v>
      </c>
      <c r="J3810" s="9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95"/>
        <v>100</v>
      </c>
      <c r="P3810" s="17">
        <f t="shared" si="296"/>
        <v>41.67</v>
      </c>
      <c r="Q3810" s="13" t="s">
        <v>8314</v>
      </c>
      <c r="R3810" t="s">
        <v>8315</v>
      </c>
      <c r="S3810" s="18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11" t="s">
        <v>3805</v>
      </c>
      <c r="C3811" s="3" t="s">
        <v>7918</v>
      </c>
      <c r="D3811" s="5">
        <v>2000</v>
      </c>
      <c r="E3811" s="7">
        <v>2025</v>
      </c>
      <c r="F3811" t="s">
        <v>8217</v>
      </c>
      <c r="G3811" t="s">
        <v>8223</v>
      </c>
      <c r="H3811" t="s">
        <v>8245</v>
      </c>
      <c r="I3811" s="9">
        <v>1406761200</v>
      </c>
      <c r="J3811" s="9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95"/>
        <v>101.25</v>
      </c>
      <c r="P3811" s="17">
        <f t="shared" si="296"/>
        <v>53.29</v>
      </c>
      <c r="Q3811" s="13" t="s">
        <v>8314</v>
      </c>
      <c r="R3811" t="s">
        <v>8315</v>
      </c>
      <c r="S3811" s="18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11" t="s">
        <v>3806</v>
      </c>
      <c r="C3812" s="3" t="s">
        <v>7919</v>
      </c>
      <c r="D3812" s="5">
        <v>1500</v>
      </c>
      <c r="E3812" s="7">
        <v>1826</v>
      </c>
      <c r="F3812" t="s">
        <v>8217</v>
      </c>
      <c r="G3812" t="s">
        <v>8222</v>
      </c>
      <c r="H3812" t="s">
        <v>8244</v>
      </c>
      <c r="I3812" s="9">
        <v>1426965758</v>
      </c>
      <c r="J3812" s="9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95"/>
        <v>121.73</v>
      </c>
      <c r="P3812" s="17">
        <f t="shared" si="296"/>
        <v>70.23</v>
      </c>
      <c r="Q3812" s="13" t="s">
        <v>8314</v>
      </c>
      <c r="R3812" t="s">
        <v>8315</v>
      </c>
      <c r="S3812" s="18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11" t="s">
        <v>3807</v>
      </c>
      <c r="C3813" s="3" t="s">
        <v>7920</v>
      </c>
      <c r="D3813" s="5">
        <v>250</v>
      </c>
      <c r="E3813" s="7">
        <v>825</v>
      </c>
      <c r="F3813" t="s">
        <v>8217</v>
      </c>
      <c r="G3813" t="s">
        <v>8223</v>
      </c>
      <c r="H3813" t="s">
        <v>8245</v>
      </c>
      <c r="I3813" s="9">
        <v>1464692400</v>
      </c>
      <c r="J3813" s="9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95"/>
        <v>330</v>
      </c>
      <c r="P3813" s="17">
        <f t="shared" si="296"/>
        <v>43.42</v>
      </c>
      <c r="Q3813" s="13" t="s">
        <v>8314</v>
      </c>
      <c r="R3813" t="s">
        <v>8315</v>
      </c>
      <c r="S3813" s="18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11" t="s">
        <v>3808</v>
      </c>
      <c r="C3814" s="3" t="s">
        <v>7921</v>
      </c>
      <c r="D3814" s="5">
        <v>2000</v>
      </c>
      <c r="E3814" s="7">
        <v>2191</v>
      </c>
      <c r="F3814" t="s">
        <v>8217</v>
      </c>
      <c r="G3814" t="s">
        <v>8227</v>
      </c>
      <c r="H3814" t="s">
        <v>8249</v>
      </c>
      <c r="I3814" s="9">
        <v>1433131140</v>
      </c>
      <c r="J3814" s="9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95"/>
        <v>109.55</v>
      </c>
      <c r="P3814" s="17">
        <f t="shared" si="296"/>
        <v>199.18</v>
      </c>
      <c r="Q3814" s="13" t="s">
        <v>8314</v>
      </c>
      <c r="R3814" t="s">
        <v>8315</v>
      </c>
      <c r="S3814" s="18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11" t="s">
        <v>3809</v>
      </c>
      <c r="C3815" s="3" t="s">
        <v>7922</v>
      </c>
      <c r="D3815" s="5">
        <v>2100</v>
      </c>
      <c r="E3815" s="7">
        <v>2119.9899999999998</v>
      </c>
      <c r="F3815" t="s">
        <v>8217</v>
      </c>
      <c r="G3815" t="s">
        <v>8222</v>
      </c>
      <c r="H3815" t="s">
        <v>8244</v>
      </c>
      <c r="I3815" s="9">
        <v>1465940580</v>
      </c>
      <c r="J3815" s="9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95"/>
        <v>100.95</v>
      </c>
      <c r="P3815" s="17">
        <f t="shared" si="296"/>
        <v>78.52</v>
      </c>
      <c r="Q3815" s="13" t="s">
        <v>8314</v>
      </c>
      <c r="R3815" t="s">
        <v>8315</v>
      </c>
      <c r="S3815" s="18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11" t="s">
        <v>3810</v>
      </c>
      <c r="C3816" s="3" t="s">
        <v>7923</v>
      </c>
      <c r="D3816" s="5">
        <v>1500</v>
      </c>
      <c r="E3816" s="7">
        <v>2102</v>
      </c>
      <c r="F3816" t="s">
        <v>8217</v>
      </c>
      <c r="G3816" t="s">
        <v>8222</v>
      </c>
      <c r="H3816" t="s">
        <v>8244</v>
      </c>
      <c r="I3816" s="9">
        <v>1427860740</v>
      </c>
      <c r="J3816" s="9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95"/>
        <v>140.13</v>
      </c>
      <c r="P3816" s="17">
        <f t="shared" si="296"/>
        <v>61.82</v>
      </c>
      <c r="Q3816" s="13" t="s">
        <v>8314</v>
      </c>
      <c r="R3816" t="s">
        <v>8315</v>
      </c>
      <c r="S3816" s="18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11" t="s">
        <v>3811</v>
      </c>
      <c r="C3817" s="3" t="s">
        <v>7924</v>
      </c>
      <c r="D3817" s="5">
        <v>1000</v>
      </c>
      <c r="E3817" s="7">
        <v>1000.01</v>
      </c>
      <c r="F3817" t="s">
        <v>8217</v>
      </c>
      <c r="G3817" t="s">
        <v>8223</v>
      </c>
      <c r="H3817" t="s">
        <v>8245</v>
      </c>
      <c r="I3817" s="9">
        <v>1440111600</v>
      </c>
      <c r="J3817" s="9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95"/>
        <v>100</v>
      </c>
      <c r="P3817" s="17">
        <f t="shared" si="296"/>
        <v>50</v>
      </c>
      <c r="Q3817" s="13" t="s">
        <v>8314</v>
      </c>
      <c r="R3817" t="s">
        <v>8315</v>
      </c>
      <c r="S3817" s="18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11" t="s">
        <v>3812</v>
      </c>
      <c r="C3818" s="3" t="s">
        <v>7925</v>
      </c>
      <c r="D3818" s="5">
        <v>1500</v>
      </c>
      <c r="E3818" s="7">
        <v>1788.57</v>
      </c>
      <c r="F3818" t="s">
        <v>8217</v>
      </c>
      <c r="G3818" t="s">
        <v>8222</v>
      </c>
      <c r="H3818" t="s">
        <v>8244</v>
      </c>
      <c r="I3818" s="9">
        <v>1405614823</v>
      </c>
      <c r="J3818" s="9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95"/>
        <v>119.24</v>
      </c>
      <c r="P3818" s="17">
        <f t="shared" si="296"/>
        <v>48.34</v>
      </c>
      <c r="Q3818" s="13" t="s">
        <v>8314</v>
      </c>
      <c r="R3818" t="s">
        <v>8315</v>
      </c>
      <c r="S3818" s="18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11" t="s">
        <v>3813</v>
      </c>
      <c r="C3819" s="3" t="s">
        <v>7926</v>
      </c>
      <c r="D3819" s="5">
        <v>2000</v>
      </c>
      <c r="E3819" s="7">
        <v>2145</v>
      </c>
      <c r="F3819" t="s">
        <v>8217</v>
      </c>
      <c r="G3819" t="s">
        <v>8222</v>
      </c>
      <c r="H3819" t="s">
        <v>8244</v>
      </c>
      <c r="I3819" s="9">
        <v>1445659140</v>
      </c>
      <c r="J3819" s="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95"/>
        <v>107.25</v>
      </c>
      <c r="P3819" s="17">
        <f t="shared" si="296"/>
        <v>107.25</v>
      </c>
      <c r="Q3819" s="13" t="s">
        <v>8314</v>
      </c>
      <c r="R3819" t="s">
        <v>8315</v>
      </c>
      <c r="S3819" s="18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11" t="s">
        <v>3814</v>
      </c>
      <c r="C3820" s="3" t="s">
        <v>7927</v>
      </c>
      <c r="D3820" s="5">
        <v>250</v>
      </c>
      <c r="E3820" s="7">
        <v>570</v>
      </c>
      <c r="F3820" t="s">
        <v>8217</v>
      </c>
      <c r="G3820" t="s">
        <v>8222</v>
      </c>
      <c r="H3820" t="s">
        <v>8244</v>
      </c>
      <c r="I3820" s="9">
        <v>1426187582</v>
      </c>
      <c r="J3820" s="9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95"/>
        <v>228</v>
      </c>
      <c r="P3820" s="17">
        <f t="shared" si="296"/>
        <v>57</v>
      </c>
      <c r="Q3820" s="13" t="s">
        <v>8314</v>
      </c>
      <c r="R3820" t="s">
        <v>8315</v>
      </c>
      <c r="S3820" s="18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11" t="s">
        <v>3815</v>
      </c>
      <c r="C3821" s="3" t="s">
        <v>7816</v>
      </c>
      <c r="D3821" s="5">
        <v>1000</v>
      </c>
      <c r="E3821" s="7">
        <v>1064</v>
      </c>
      <c r="F3821" t="s">
        <v>8217</v>
      </c>
      <c r="G3821" t="s">
        <v>8222</v>
      </c>
      <c r="H3821" t="s">
        <v>8244</v>
      </c>
      <c r="I3821" s="9">
        <v>1437166920</v>
      </c>
      <c r="J3821" s="9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95"/>
        <v>106.4</v>
      </c>
      <c r="P3821" s="17">
        <f t="shared" si="296"/>
        <v>40.92</v>
      </c>
      <c r="Q3821" s="13" t="s">
        <v>8314</v>
      </c>
      <c r="R3821" t="s">
        <v>8315</v>
      </c>
      <c r="S3821" s="18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11" t="s">
        <v>3816</v>
      </c>
      <c r="C3822" s="3" t="s">
        <v>7928</v>
      </c>
      <c r="D3822" s="5">
        <v>300</v>
      </c>
      <c r="E3822" s="7">
        <v>430</v>
      </c>
      <c r="F3822" t="s">
        <v>8217</v>
      </c>
      <c r="G3822" t="s">
        <v>8223</v>
      </c>
      <c r="H3822" t="s">
        <v>8245</v>
      </c>
      <c r="I3822" s="9">
        <v>1436110717</v>
      </c>
      <c r="J3822" s="9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95"/>
        <v>143.33000000000001</v>
      </c>
      <c r="P3822" s="17">
        <f t="shared" si="296"/>
        <v>21.5</v>
      </c>
      <c r="Q3822" s="13" t="s">
        <v>8314</v>
      </c>
      <c r="R3822" t="s">
        <v>8315</v>
      </c>
      <c r="S3822" s="18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11" t="s">
        <v>3817</v>
      </c>
      <c r="C3823" s="3" t="s">
        <v>7929</v>
      </c>
      <c r="D3823" s="5">
        <v>3500</v>
      </c>
      <c r="E3823" s="7">
        <v>3659</v>
      </c>
      <c r="F3823" t="s">
        <v>8217</v>
      </c>
      <c r="G3823" t="s">
        <v>8222</v>
      </c>
      <c r="H3823" t="s">
        <v>8244</v>
      </c>
      <c r="I3823" s="9">
        <v>1451881207</v>
      </c>
      <c r="J3823" s="9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95"/>
        <v>104.54</v>
      </c>
      <c r="P3823" s="17">
        <f t="shared" si="296"/>
        <v>79.540000000000006</v>
      </c>
      <c r="Q3823" s="13" t="s">
        <v>8314</v>
      </c>
      <c r="R3823" t="s">
        <v>8315</v>
      </c>
      <c r="S3823" s="18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11" t="s">
        <v>3818</v>
      </c>
      <c r="C3824" s="3" t="s">
        <v>7930</v>
      </c>
      <c r="D3824" s="5">
        <v>5000</v>
      </c>
      <c r="E3824" s="7">
        <v>5501</v>
      </c>
      <c r="F3824" t="s">
        <v>8217</v>
      </c>
      <c r="G3824" t="s">
        <v>8234</v>
      </c>
      <c r="H3824" t="s">
        <v>8247</v>
      </c>
      <c r="I3824" s="9">
        <v>1453244340</v>
      </c>
      <c r="J3824" s="9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95"/>
        <v>110.02</v>
      </c>
      <c r="P3824" s="17">
        <f t="shared" si="296"/>
        <v>72.38</v>
      </c>
      <c r="Q3824" s="13" t="s">
        <v>8314</v>
      </c>
      <c r="R3824" t="s">
        <v>8315</v>
      </c>
      <c r="S3824" s="18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11" t="s">
        <v>3819</v>
      </c>
      <c r="C3825" s="3" t="s">
        <v>7931</v>
      </c>
      <c r="D3825" s="5">
        <v>2500</v>
      </c>
      <c r="E3825" s="7">
        <v>2650</v>
      </c>
      <c r="F3825" t="s">
        <v>8217</v>
      </c>
      <c r="G3825" t="s">
        <v>8222</v>
      </c>
      <c r="H3825" t="s">
        <v>8244</v>
      </c>
      <c r="I3825" s="9">
        <v>1437364740</v>
      </c>
      <c r="J3825" s="9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95"/>
        <v>106</v>
      </c>
      <c r="P3825" s="17">
        <f t="shared" si="296"/>
        <v>64.63</v>
      </c>
      <c r="Q3825" s="13" t="s">
        <v>8314</v>
      </c>
      <c r="R3825" t="s">
        <v>8315</v>
      </c>
      <c r="S3825" s="18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11" t="s">
        <v>3820</v>
      </c>
      <c r="C3826" s="3" t="s">
        <v>7932</v>
      </c>
      <c r="D3826" s="5">
        <v>250</v>
      </c>
      <c r="E3826" s="7">
        <v>270</v>
      </c>
      <c r="F3826" t="s">
        <v>8217</v>
      </c>
      <c r="G3826" t="s">
        <v>8223</v>
      </c>
      <c r="H3826" t="s">
        <v>8245</v>
      </c>
      <c r="I3826" s="9">
        <v>1470058860</v>
      </c>
      <c r="J3826" s="9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95"/>
        <v>108</v>
      </c>
      <c r="P3826" s="17">
        <f t="shared" si="296"/>
        <v>38.57</v>
      </c>
      <c r="Q3826" s="13" t="s">
        <v>8314</v>
      </c>
      <c r="R3826" t="s">
        <v>8315</v>
      </c>
      <c r="S3826" s="18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11" t="s">
        <v>3821</v>
      </c>
      <c r="C3827" s="3" t="s">
        <v>7933</v>
      </c>
      <c r="D3827" s="5">
        <v>5000</v>
      </c>
      <c r="E3827" s="7">
        <v>5271</v>
      </c>
      <c r="F3827" t="s">
        <v>8217</v>
      </c>
      <c r="G3827" t="s">
        <v>8222</v>
      </c>
      <c r="H3827" t="s">
        <v>8244</v>
      </c>
      <c r="I3827" s="9">
        <v>1434505214</v>
      </c>
      <c r="J3827" s="9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95"/>
        <v>105.42</v>
      </c>
      <c r="P3827" s="17">
        <f t="shared" si="296"/>
        <v>107.57</v>
      </c>
      <c r="Q3827" s="13" t="s">
        <v>8314</v>
      </c>
      <c r="R3827" t="s">
        <v>8315</v>
      </c>
      <c r="S3827" s="18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11" t="s">
        <v>3822</v>
      </c>
      <c r="C3828" s="3" t="s">
        <v>7934</v>
      </c>
      <c r="D3828" s="5">
        <v>600</v>
      </c>
      <c r="E3828" s="7">
        <v>715</v>
      </c>
      <c r="F3828" t="s">
        <v>8217</v>
      </c>
      <c r="G3828" t="s">
        <v>8223</v>
      </c>
      <c r="H3828" t="s">
        <v>8245</v>
      </c>
      <c r="I3828" s="9">
        <v>1430993394</v>
      </c>
      <c r="J3828" s="9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95"/>
        <v>119.17</v>
      </c>
      <c r="P3828" s="17">
        <f t="shared" si="296"/>
        <v>27.5</v>
      </c>
      <c r="Q3828" s="13" t="s">
        <v>8314</v>
      </c>
      <c r="R3828" t="s">
        <v>8315</v>
      </c>
      <c r="S3828" s="18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11" t="s">
        <v>3823</v>
      </c>
      <c r="C3829" s="3" t="s">
        <v>7935</v>
      </c>
      <c r="D3829" s="5">
        <v>3000</v>
      </c>
      <c r="E3829" s="7">
        <v>4580</v>
      </c>
      <c r="F3829" t="s">
        <v>8217</v>
      </c>
      <c r="G3829" t="s">
        <v>8223</v>
      </c>
      <c r="H3829" t="s">
        <v>8245</v>
      </c>
      <c r="I3829" s="9">
        <v>1427414400</v>
      </c>
      <c r="J3829" s="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95"/>
        <v>152.66999999999999</v>
      </c>
      <c r="P3829" s="17">
        <f t="shared" si="296"/>
        <v>70.459999999999994</v>
      </c>
      <c r="Q3829" s="13" t="s">
        <v>8314</v>
      </c>
      <c r="R3829" t="s">
        <v>8315</v>
      </c>
      <c r="S3829" s="18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11" t="s">
        <v>3824</v>
      </c>
      <c r="C3830" s="3" t="s">
        <v>7936</v>
      </c>
      <c r="D3830" s="5">
        <v>5000</v>
      </c>
      <c r="E3830" s="7">
        <v>5000</v>
      </c>
      <c r="F3830" t="s">
        <v>8217</v>
      </c>
      <c r="G3830" t="s">
        <v>8222</v>
      </c>
      <c r="H3830" t="s">
        <v>8244</v>
      </c>
      <c r="I3830" s="9">
        <v>1420033187</v>
      </c>
      <c r="J3830" s="9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95"/>
        <v>100</v>
      </c>
      <c r="P3830" s="17">
        <f t="shared" si="296"/>
        <v>178.57</v>
      </c>
      <c r="Q3830" s="13" t="s">
        <v>8314</v>
      </c>
      <c r="R3830" t="s">
        <v>8315</v>
      </c>
      <c r="S3830" s="18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11" t="s">
        <v>3825</v>
      </c>
      <c r="C3831" s="3" t="s">
        <v>7937</v>
      </c>
      <c r="D3831" s="5">
        <v>500</v>
      </c>
      <c r="E3831" s="7">
        <v>501</v>
      </c>
      <c r="F3831" t="s">
        <v>8217</v>
      </c>
      <c r="G3831" t="s">
        <v>8222</v>
      </c>
      <c r="H3831" t="s">
        <v>8244</v>
      </c>
      <c r="I3831" s="9">
        <v>1472676371</v>
      </c>
      <c r="J3831" s="9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95"/>
        <v>100.2</v>
      </c>
      <c r="P3831" s="17">
        <f t="shared" si="296"/>
        <v>62.63</v>
      </c>
      <c r="Q3831" s="13" t="s">
        <v>8314</v>
      </c>
      <c r="R3831" t="s">
        <v>8315</v>
      </c>
      <c r="S3831" s="18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11" t="s">
        <v>3826</v>
      </c>
      <c r="C3832" s="3" t="s">
        <v>7938</v>
      </c>
      <c r="D3832" s="5">
        <v>100</v>
      </c>
      <c r="E3832" s="7">
        <v>225</v>
      </c>
      <c r="F3832" t="s">
        <v>8217</v>
      </c>
      <c r="G3832" t="s">
        <v>8222</v>
      </c>
      <c r="H3832" t="s">
        <v>8244</v>
      </c>
      <c r="I3832" s="9">
        <v>1464371211</v>
      </c>
      <c r="J3832" s="9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95"/>
        <v>225</v>
      </c>
      <c r="P3832" s="17">
        <f t="shared" si="296"/>
        <v>75</v>
      </c>
      <c r="Q3832" s="13" t="s">
        <v>8314</v>
      </c>
      <c r="R3832" t="s">
        <v>8315</v>
      </c>
      <c r="S3832" s="18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11" t="s">
        <v>3827</v>
      </c>
      <c r="C3833" s="3" t="s">
        <v>7939</v>
      </c>
      <c r="D3833" s="5">
        <v>500</v>
      </c>
      <c r="E3833" s="7">
        <v>530.11</v>
      </c>
      <c r="F3833" t="s">
        <v>8217</v>
      </c>
      <c r="G3833" t="s">
        <v>8222</v>
      </c>
      <c r="H3833" t="s">
        <v>8244</v>
      </c>
      <c r="I3833" s="9">
        <v>1415222545</v>
      </c>
      <c r="J3833" s="9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95"/>
        <v>106.02</v>
      </c>
      <c r="P3833" s="17">
        <f t="shared" si="296"/>
        <v>58.9</v>
      </c>
      <c r="Q3833" s="13" t="s">
        <v>8314</v>
      </c>
      <c r="R3833" t="s">
        <v>8315</v>
      </c>
      <c r="S3833" s="18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11" t="s">
        <v>3828</v>
      </c>
      <c r="C3834" s="3" t="s">
        <v>7940</v>
      </c>
      <c r="D3834" s="5">
        <v>1200</v>
      </c>
      <c r="E3834" s="7">
        <v>1256</v>
      </c>
      <c r="F3834" t="s">
        <v>8217</v>
      </c>
      <c r="G3834" t="s">
        <v>8222</v>
      </c>
      <c r="H3834" t="s">
        <v>8244</v>
      </c>
      <c r="I3834" s="9">
        <v>1455936335</v>
      </c>
      <c r="J3834" s="9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95"/>
        <v>104.67</v>
      </c>
      <c r="P3834" s="17">
        <f t="shared" si="296"/>
        <v>139.56</v>
      </c>
      <c r="Q3834" s="13" t="s">
        <v>8314</v>
      </c>
      <c r="R3834" t="s">
        <v>8315</v>
      </c>
      <c r="S3834" s="18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11" t="s">
        <v>3829</v>
      </c>
      <c r="C3835" s="3" t="s">
        <v>7941</v>
      </c>
      <c r="D3835" s="5">
        <v>1200</v>
      </c>
      <c r="E3835" s="7">
        <v>1400</v>
      </c>
      <c r="F3835" t="s">
        <v>8217</v>
      </c>
      <c r="G3835" t="s">
        <v>8227</v>
      </c>
      <c r="H3835" t="s">
        <v>8249</v>
      </c>
      <c r="I3835" s="9">
        <v>1417460940</v>
      </c>
      <c r="J3835" s="9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95"/>
        <v>116.67</v>
      </c>
      <c r="P3835" s="17">
        <f t="shared" si="296"/>
        <v>70</v>
      </c>
      <c r="Q3835" s="13" t="s">
        <v>8314</v>
      </c>
      <c r="R3835" t="s">
        <v>8315</v>
      </c>
      <c r="S3835" s="18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11" t="s">
        <v>3830</v>
      </c>
      <c r="C3836" s="3" t="s">
        <v>7942</v>
      </c>
      <c r="D3836" s="5">
        <v>3000</v>
      </c>
      <c r="E3836" s="7">
        <v>3271</v>
      </c>
      <c r="F3836" t="s">
        <v>8217</v>
      </c>
      <c r="G3836" t="s">
        <v>8223</v>
      </c>
      <c r="H3836" t="s">
        <v>8245</v>
      </c>
      <c r="I3836" s="9">
        <v>1434624067</v>
      </c>
      <c r="J3836" s="9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95"/>
        <v>109.03</v>
      </c>
      <c r="P3836" s="17">
        <f t="shared" si="296"/>
        <v>57.39</v>
      </c>
      <c r="Q3836" s="13" t="s">
        <v>8314</v>
      </c>
      <c r="R3836" t="s">
        <v>8315</v>
      </c>
      <c r="S3836" s="18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11" t="s">
        <v>3831</v>
      </c>
      <c r="C3837" s="3" t="s">
        <v>7943</v>
      </c>
      <c r="D3837" s="5">
        <v>200</v>
      </c>
      <c r="E3837" s="7">
        <v>320</v>
      </c>
      <c r="F3837" t="s">
        <v>8217</v>
      </c>
      <c r="G3837" t="s">
        <v>8223</v>
      </c>
      <c r="H3837" t="s">
        <v>8245</v>
      </c>
      <c r="I3837" s="9">
        <v>1461278208</v>
      </c>
      <c r="J3837" s="9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95"/>
        <v>160</v>
      </c>
      <c r="P3837" s="17">
        <f t="shared" si="296"/>
        <v>40</v>
      </c>
      <c r="Q3837" s="13" t="s">
        <v>8314</v>
      </c>
      <c r="R3837" t="s">
        <v>8315</v>
      </c>
      <c r="S3837" s="18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11" t="s">
        <v>3832</v>
      </c>
      <c r="C3838" s="3" t="s">
        <v>7944</v>
      </c>
      <c r="D3838" s="5">
        <v>800</v>
      </c>
      <c r="E3838" s="7">
        <v>900</v>
      </c>
      <c r="F3838" t="s">
        <v>8217</v>
      </c>
      <c r="G3838" t="s">
        <v>8222</v>
      </c>
      <c r="H3838" t="s">
        <v>8244</v>
      </c>
      <c r="I3838" s="9">
        <v>1470197340</v>
      </c>
      <c r="J3838" s="9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95"/>
        <v>112.5</v>
      </c>
      <c r="P3838" s="17">
        <f t="shared" si="296"/>
        <v>64.290000000000006</v>
      </c>
      <c r="Q3838" s="13" t="s">
        <v>8314</v>
      </c>
      <c r="R3838" t="s">
        <v>8315</v>
      </c>
      <c r="S3838" s="18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11" t="s">
        <v>3833</v>
      </c>
      <c r="C3839" s="3" t="s">
        <v>7945</v>
      </c>
      <c r="D3839" s="5">
        <v>2000</v>
      </c>
      <c r="E3839" s="7">
        <v>2042</v>
      </c>
      <c r="F3839" t="s">
        <v>8217</v>
      </c>
      <c r="G3839" t="s">
        <v>8223</v>
      </c>
      <c r="H3839" t="s">
        <v>8245</v>
      </c>
      <c r="I3839" s="9">
        <v>1435947758</v>
      </c>
      <c r="J3839" s="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95"/>
        <v>102.1</v>
      </c>
      <c r="P3839" s="17">
        <f t="shared" si="296"/>
        <v>120.12</v>
      </c>
      <c r="Q3839" s="13" t="s">
        <v>8314</v>
      </c>
      <c r="R3839" t="s">
        <v>8315</v>
      </c>
      <c r="S3839" s="18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11" t="s">
        <v>3834</v>
      </c>
      <c r="C3840" s="3" t="s">
        <v>7946</v>
      </c>
      <c r="D3840" s="5">
        <v>100000</v>
      </c>
      <c r="E3840" s="7">
        <v>100824</v>
      </c>
      <c r="F3840" t="s">
        <v>8217</v>
      </c>
      <c r="G3840" t="s">
        <v>8233</v>
      </c>
      <c r="H3840" t="s">
        <v>8253</v>
      </c>
      <c r="I3840" s="9">
        <v>1432314209</v>
      </c>
      <c r="J3840" s="9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95"/>
        <v>100.82</v>
      </c>
      <c r="P3840" s="17">
        <f t="shared" si="296"/>
        <v>1008.24</v>
      </c>
      <c r="Q3840" s="13" t="s">
        <v>8314</v>
      </c>
      <c r="R3840" t="s">
        <v>8315</v>
      </c>
      <c r="S3840" s="18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11" t="s">
        <v>3835</v>
      </c>
      <c r="C3841" s="3" t="s">
        <v>7947</v>
      </c>
      <c r="D3841" s="5">
        <v>2000</v>
      </c>
      <c r="E3841" s="7">
        <v>2025</v>
      </c>
      <c r="F3841" t="s">
        <v>8217</v>
      </c>
      <c r="G3841" t="s">
        <v>8222</v>
      </c>
      <c r="H3841" t="s">
        <v>8244</v>
      </c>
      <c r="I3841" s="9">
        <v>1438226724</v>
      </c>
      <c r="J3841" s="9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95"/>
        <v>101.25</v>
      </c>
      <c r="P3841" s="17">
        <f t="shared" si="296"/>
        <v>63.28</v>
      </c>
      <c r="Q3841" s="13" t="s">
        <v>8314</v>
      </c>
      <c r="R3841" t="s">
        <v>8315</v>
      </c>
      <c r="S3841" s="18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11" t="s">
        <v>3836</v>
      </c>
      <c r="C3842" s="3" t="s">
        <v>7948</v>
      </c>
      <c r="D3842" s="5">
        <v>1</v>
      </c>
      <c r="E3842" s="7">
        <v>65</v>
      </c>
      <c r="F3842" t="s">
        <v>8217</v>
      </c>
      <c r="G3842" t="s">
        <v>8223</v>
      </c>
      <c r="H3842" t="s">
        <v>8245</v>
      </c>
      <c r="I3842" s="9">
        <v>1459180229</v>
      </c>
      <c r="J3842" s="9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si="295"/>
        <v>6500</v>
      </c>
      <c r="P3842" s="17">
        <f t="shared" si="296"/>
        <v>21.67</v>
      </c>
      <c r="Q3842" s="13" t="s">
        <v>8314</v>
      </c>
      <c r="R3842" t="s">
        <v>8315</v>
      </c>
      <c r="S3842" s="18">
        <f t="shared" si="297"/>
        <v>42432.701724537037</v>
      </c>
      <c r="T3842" s="18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11" t="s">
        <v>3837</v>
      </c>
      <c r="C3843" s="3" t="s">
        <v>7949</v>
      </c>
      <c r="D3843" s="5">
        <v>10000</v>
      </c>
      <c r="E3843" s="7">
        <v>872</v>
      </c>
      <c r="F3843" t="s">
        <v>8219</v>
      </c>
      <c r="G3843" t="s">
        <v>8222</v>
      </c>
      <c r="H3843" t="s">
        <v>8244</v>
      </c>
      <c r="I3843" s="9">
        <v>1405882287</v>
      </c>
      <c r="J3843" s="9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ref="O3843:O3906" si="300">IFERROR(ROUND(E3843/D3843*100,2),0)</f>
        <v>8.7200000000000006</v>
      </c>
      <c r="P3843" s="17">
        <f t="shared" ref="P3843:P3906" si="301">IFERROR(ROUND(E3843/L3843,2),"N/A")</f>
        <v>25.65</v>
      </c>
      <c r="Q3843" s="13" t="s">
        <v>8314</v>
      </c>
      <c r="R3843" t="s">
        <v>8315</v>
      </c>
      <c r="S3843" s="18">
        <f t="shared" ref="S3843:S3906" si="302">(((J3843/60)/60)/24)+DATE(1970,1,1)</f>
        <v>41780.785729166666</v>
      </c>
      <c r="T3843" s="18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11" t="s">
        <v>3838</v>
      </c>
      <c r="C3844" s="3" t="s">
        <v>7950</v>
      </c>
      <c r="D3844" s="5">
        <v>5000</v>
      </c>
      <c r="E3844" s="7">
        <v>1097</v>
      </c>
      <c r="F3844" t="s">
        <v>8219</v>
      </c>
      <c r="G3844" t="s">
        <v>8223</v>
      </c>
      <c r="H3844" t="s">
        <v>8245</v>
      </c>
      <c r="I3844" s="9">
        <v>1399809052</v>
      </c>
      <c r="J3844" s="9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300"/>
        <v>21.94</v>
      </c>
      <c r="P3844" s="17">
        <f t="shared" si="301"/>
        <v>47.7</v>
      </c>
      <c r="Q3844" s="13" t="s">
        <v>8314</v>
      </c>
      <c r="R3844" t="s">
        <v>8315</v>
      </c>
      <c r="S3844" s="18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11" t="s">
        <v>3839</v>
      </c>
      <c r="C3845" s="3" t="s">
        <v>7951</v>
      </c>
      <c r="D3845" s="5">
        <v>5000</v>
      </c>
      <c r="E3845" s="7">
        <v>1065</v>
      </c>
      <c r="F3845" t="s">
        <v>8219</v>
      </c>
      <c r="G3845" t="s">
        <v>8222</v>
      </c>
      <c r="H3845" t="s">
        <v>8244</v>
      </c>
      <c r="I3845" s="9">
        <v>1401587064</v>
      </c>
      <c r="J3845" s="9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300"/>
        <v>21.3</v>
      </c>
      <c r="P3845" s="17">
        <f t="shared" si="301"/>
        <v>56.05</v>
      </c>
      <c r="Q3845" s="13" t="s">
        <v>8314</v>
      </c>
      <c r="R3845" t="s">
        <v>8315</v>
      </c>
      <c r="S3845" s="18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11" t="s">
        <v>3840</v>
      </c>
      <c r="C3846" s="3" t="s">
        <v>7952</v>
      </c>
      <c r="D3846" s="5">
        <v>9800</v>
      </c>
      <c r="E3846" s="7">
        <v>4066</v>
      </c>
      <c r="F3846" t="s">
        <v>8219</v>
      </c>
      <c r="G3846" t="s">
        <v>8222</v>
      </c>
      <c r="H3846" t="s">
        <v>8244</v>
      </c>
      <c r="I3846" s="9">
        <v>1401778740</v>
      </c>
      <c r="J3846" s="9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300"/>
        <v>41.49</v>
      </c>
      <c r="P3846" s="17">
        <f t="shared" si="301"/>
        <v>81.319999999999993</v>
      </c>
      <c r="Q3846" s="13" t="s">
        <v>8314</v>
      </c>
      <c r="R3846" t="s">
        <v>8315</v>
      </c>
      <c r="S3846" s="18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11" t="s">
        <v>3841</v>
      </c>
      <c r="C3847" s="3" t="s">
        <v>7953</v>
      </c>
      <c r="D3847" s="5">
        <v>40000</v>
      </c>
      <c r="E3847" s="7">
        <v>842</v>
      </c>
      <c r="F3847" t="s">
        <v>8219</v>
      </c>
      <c r="G3847" t="s">
        <v>8222</v>
      </c>
      <c r="H3847" t="s">
        <v>8244</v>
      </c>
      <c r="I3847" s="9">
        <v>1443711774</v>
      </c>
      <c r="J3847" s="9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300"/>
        <v>2.11</v>
      </c>
      <c r="P3847" s="17">
        <f t="shared" si="301"/>
        <v>70.17</v>
      </c>
      <c r="Q3847" s="13" t="s">
        <v>8314</v>
      </c>
      <c r="R3847" t="s">
        <v>8315</v>
      </c>
      <c r="S3847" s="18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11" t="s">
        <v>3842</v>
      </c>
      <c r="C3848" s="3" t="s">
        <v>7954</v>
      </c>
      <c r="D3848" s="5">
        <v>7000</v>
      </c>
      <c r="E3848" s="7">
        <v>189</v>
      </c>
      <c r="F3848" t="s">
        <v>8219</v>
      </c>
      <c r="G3848" t="s">
        <v>8222</v>
      </c>
      <c r="H3848" t="s">
        <v>8244</v>
      </c>
      <c r="I3848" s="9">
        <v>1412405940</v>
      </c>
      <c r="J3848" s="9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300"/>
        <v>2.7</v>
      </c>
      <c r="P3848" s="17">
        <f t="shared" si="301"/>
        <v>23.63</v>
      </c>
      <c r="Q3848" s="13" t="s">
        <v>8314</v>
      </c>
      <c r="R3848" t="s">
        <v>8315</v>
      </c>
      <c r="S3848" s="18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11" t="s">
        <v>3843</v>
      </c>
      <c r="C3849" s="3" t="s">
        <v>7955</v>
      </c>
      <c r="D3849" s="5">
        <v>10500</v>
      </c>
      <c r="E3849" s="7">
        <v>1697</v>
      </c>
      <c r="F3849" t="s">
        <v>8219</v>
      </c>
      <c r="G3849" t="s">
        <v>8222</v>
      </c>
      <c r="H3849" t="s">
        <v>8244</v>
      </c>
      <c r="I3849" s="9">
        <v>1437283391</v>
      </c>
      <c r="J3849" s="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300"/>
        <v>16.16</v>
      </c>
      <c r="P3849" s="17">
        <f t="shared" si="301"/>
        <v>188.56</v>
      </c>
      <c r="Q3849" s="13" t="s">
        <v>8314</v>
      </c>
      <c r="R3849" t="s">
        <v>8315</v>
      </c>
      <c r="S3849" s="18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11" t="s">
        <v>3844</v>
      </c>
      <c r="C3850" s="3" t="s">
        <v>7956</v>
      </c>
      <c r="D3850" s="5">
        <v>13000</v>
      </c>
      <c r="E3850" s="7">
        <v>2129</v>
      </c>
      <c r="F3850" t="s">
        <v>8219</v>
      </c>
      <c r="G3850" t="s">
        <v>8222</v>
      </c>
      <c r="H3850" t="s">
        <v>8244</v>
      </c>
      <c r="I3850" s="9">
        <v>1445196989</v>
      </c>
      <c r="J3850" s="9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300"/>
        <v>16.38</v>
      </c>
      <c r="P3850" s="17">
        <f t="shared" si="301"/>
        <v>49.51</v>
      </c>
      <c r="Q3850" s="13" t="s">
        <v>8314</v>
      </c>
      <c r="R3850" t="s">
        <v>8315</v>
      </c>
      <c r="S3850" s="18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11" t="s">
        <v>3845</v>
      </c>
      <c r="C3851" s="3" t="s">
        <v>7957</v>
      </c>
      <c r="D3851" s="5">
        <v>30000</v>
      </c>
      <c r="E3851" s="7">
        <v>2113</v>
      </c>
      <c r="F3851" t="s">
        <v>8219</v>
      </c>
      <c r="G3851" t="s">
        <v>8234</v>
      </c>
      <c r="H3851" t="s">
        <v>8247</v>
      </c>
      <c r="I3851" s="9">
        <v>1434047084</v>
      </c>
      <c r="J3851" s="9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300"/>
        <v>7.04</v>
      </c>
      <c r="P3851" s="17">
        <f t="shared" si="301"/>
        <v>75.459999999999994</v>
      </c>
      <c r="Q3851" s="13" t="s">
        <v>8314</v>
      </c>
      <c r="R3851" t="s">
        <v>8315</v>
      </c>
      <c r="S3851" s="18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11" t="s">
        <v>3846</v>
      </c>
      <c r="C3852" s="3" t="s">
        <v>7958</v>
      </c>
      <c r="D3852" s="5">
        <v>1000</v>
      </c>
      <c r="E3852" s="7">
        <v>38</v>
      </c>
      <c r="F3852" t="s">
        <v>8219</v>
      </c>
      <c r="G3852" t="s">
        <v>8222</v>
      </c>
      <c r="H3852" t="s">
        <v>8244</v>
      </c>
      <c r="I3852" s="9">
        <v>1420081143</v>
      </c>
      <c r="J3852" s="9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300"/>
        <v>3.8</v>
      </c>
      <c r="P3852" s="17">
        <f t="shared" si="301"/>
        <v>9.5</v>
      </c>
      <c r="Q3852" s="13" t="s">
        <v>8314</v>
      </c>
      <c r="R3852" t="s">
        <v>8315</v>
      </c>
      <c r="S3852" s="18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11" t="s">
        <v>3847</v>
      </c>
      <c r="C3853" s="3" t="s">
        <v>7959</v>
      </c>
      <c r="D3853" s="5">
        <v>2500</v>
      </c>
      <c r="E3853" s="7">
        <v>852</v>
      </c>
      <c r="F3853" t="s">
        <v>8219</v>
      </c>
      <c r="G3853" t="s">
        <v>8223</v>
      </c>
      <c r="H3853" t="s">
        <v>8245</v>
      </c>
      <c r="I3853" s="9">
        <v>1437129179</v>
      </c>
      <c r="J3853" s="9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300"/>
        <v>34.08</v>
      </c>
      <c r="P3853" s="17">
        <f t="shared" si="301"/>
        <v>35.5</v>
      </c>
      <c r="Q3853" s="13" t="s">
        <v>8314</v>
      </c>
      <c r="R3853" t="s">
        <v>8315</v>
      </c>
      <c r="S3853" s="18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11" t="s">
        <v>3848</v>
      </c>
      <c r="C3854" s="3" t="s">
        <v>7960</v>
      </c>
      <c r="D3854" s="5">
        <v>10000</v>
      </c>
      <c r="E3854" s="7">
        <v>20</v>
      </c>
      <c r="F3854" t="s">
        <v>8219</v>
      </c>
      <c r="G3854" t="s">
        <v>8222</v>
      </c>
      <c r="H3854" t="s">
        <v>8244</v>
      </c>
      <c r="I3854" s="9">
        <v>1427427276</v>
      </c>
      <c r="J3854" s="9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300"/>
        <v>0.2</v>
      </c>
      <c r="P3854" s="17">
        <f t="shared" si="301"/>
        <v>10</v>
      </c>
      <c r="Q3854" s="13" t="s">
        <v>8314</v>
      </c>
      <c r="R3854" t="s">
        <v>8315</v>
      </c>
      <c r="S3854" s="18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11" t="s">
        <v>3849</v>
      </c>
      <c r="C3855" s="3" t="s">
        <v>7961</v>
      </c>
      <c r="D3855" s="5">
        <v>100000</v>
      </c>
      <c r="E3855" s="7">
        <v>26</v>
      </c>
      <c r="F3855" t="s">
        <v>8219</v>
      </c>
      <c r="G3855" t="s">
        <v>8222</v>
      </c>
      <c r="H3855" t="s">
        <v>8244</v>
      </c>
      <c r="I3855" s="9">
        <v>1409602178</v>
      </c>
      <c r="J3855" s="9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300"/>
        <v>0.03</v>
      </c>
      <c r="P3855" s="17">
        <f t="shared" si="301"/>
        <v>13</v>
      </c>
      <c r="Q3855" s="13" t="s">
        <v>8314</v>
      </c>
      <c r="R3855" t="s">
        <v>8315</v>
      </c>
      <c r="S3855" s="18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11" t="s">
        <v>3850</v>
      </c>
      <c r="C3856" s="3" t="s">
        <v>7962</v>
      </c>
      <c r="D3856" s="5">
        <v>11000</v>
      </c>
      <c r="E3856" s="7">
        <v>1788</v>
      </c>
      <c r="F3856" t="s">
        <v>8219</v>
      </c>
      <c r="G3856" t="s">
        <v>8222</v>
      </c>
      <c r="H3856" t="s">
        <v>8244</v>
      </c>
      <c r="I3856" s="9">
        <v>1431206058</v>
      </c>
      <c r="J3856" s="9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300"/>
        <v>16.25</v>
      </c>
      <c r="P3856" s="17">
        <f t="shared" si="301"/>
        <v>89.4</v>
      </c>
      <c r="Q3856" s="13" t="s">
        <v>8314</v>
      </c>
      <c r="R3856" t="s">
        <v>8315</v>
      </c>
      <c r="S3856" s="18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11" t="s">
        <v>3851</v>
      </c>
      <c r="C3857" s="3" t="s">
        <v>7963</v>
      </c>
      <c r="D3857" s="5">
        <v>1000</v>
      </c>
      <c r="E3857" s="7">
        <v>25</v>
      </c>
      <c r="F3857" t="s">
        <v>8219</v>
      </c>
      <c r="G3857" t="s">
        <v>8222</v>
      </c>
      <c r="H3857" t="s">
        <v>8244</v>
      </c>
      <c r="I3857" s="9">
        <v>1427408271</v>
      </c>
      <c r="J3857" s="9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300"/>
        <v>2.5</v>
      </c>
      <c r="P3857" s="17">
        <f t="shared" si="301"/>
        <v>25</v>
      </c>
      <c r="Q3857" s="13" t="s">
        <v>8314</v>
      </c>
      <c r="R3857" t="s">
        <v>8315</v>
      </c>
      <c r="S3857" s="18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11" t="s">
        <v>3852</v>
      </c>
      <c r="C3858" s="3" t="s">
        <v>7964</v>
      </c>
      <c r="D3858" s="5">
        <v>5000</v>
      </c>
      <c r="E3858" s="7">
        <v>1</v>
      </c>
      <c r="F3858" t="s">
        <v>8219</v>
      </c>
      <c r="G3858" t="s">
        <v>8222</v>
      </c>
      <c r="H3858" t="s">
        <v>8244</v>
      </c>
      <c r="I3858" s="9">
        <v>1425833403</v>
      </c>
      <c r="J3858" s="9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300"/>
        <v>0.02</v>
      </c>
      <c r="P3858" s="17">
        <f t="shared" si="301"/>
        <v>1</v>
      </c>
      <c r="Q3858" s="13" t="s">
        <v>8314</v>
      </c>
      <c r="R3858" t="s">
        <v>8315</v>
      </c>
      <c r="S3858" s="18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11" t="s">
        <v>3853</v>
      </c>
      <c r="C3859" s="3" t="s">
        <v>7965</v>
      </c>
      <c r="D3859" s="5">
        <v>5000</v>
      </c>
      <c r="E3859" s="7">
        <v>260</v>
      </c>
      <c r="F3859" t="s">
        <v>8219</v>
      </c>
      <c r="G3859" t="s">
        <v>8222</v>
      </c>
      <c r="H3859" t="s">
        <v>8244</v>
      </c>
      <c r="I3859" s="9">
        <v>1406913120</v>
      </c>
      <c r="J3859" s="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300"/>
        <v>5.2</v>
      </c>
      <c r="P3859" s="17">
        <f t="shared" si="301"/>
        <v>65</v>
      </c>
      <c r="Q3859" s="13" t="s">
        <v>8314</v>
      </c>
      <c r="R3859" t="s">
        <v>8315</v>
      </c>
      <c r="S3859" s="18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11" t="s">
        <v>3854</v>
      </c>
      <c r="C3860" s="3" t="s">
        <v>7966</v>
      </c>
      <c r="D3860" s="5">
        <v>500</v>
      </c>
      <c r="E3860" s="7">
        <v>10</v>
      </c>
      <c r="F3860" t="s">
        <v>8219</v>
      </c>
      <c r="G3860" t="s">
        <v>8223</v>
      </c>
      <c r="H3860" t="s">
        <v>8245</v>
      </c>
      <c r="I3860" s="9">
        <v>1432328400</v>
      </c>
      <c r="J3860" s="9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300"/>
        <v>2</v>
      </c>
      <c r="P3860" s="17">
        <f t="shared" si="301"/>
        <v>10</v>
      </c>
      <c r="Q3860" s="13" t="s">
        <v>8314</v>
      </c>
      <c r="R3860" t="s">
        <v>8315</v>
      </c>
      <c r="S3860" s="18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11" t="s">
        <v>3855</v>
      </c>
      <c r="C3861" s="3" t="s">
        <v>7967</v>
      </c>
      <c r="D3861" s="5">
        <v>2500</v>
      </c>
      <c r="E3861" s="7">
        <v>1</v>
      </c>
      <c r="F3861" t="s">
        <v>8219</v>
      </c>
      <c r="G3861" t="s">
        <v>8222</v>
      </c>
      <c r="H3861" t="s">
        <v>8244</v>
      </c>
      <c r="I3861" s="9">
        <v>1403730000</v>
      </c>
      <c r="J3861" s="9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300"/>
        <v>0.04</v>
      </c>
      <c r="P3861" s="17">
        <f t="shared" si="301"/>
        <v>1</v>
      </c>
      <c r="Q3861" s="13" t="s">
        <v>8314</v>
      </c>
      <c r="R3861" t="s">
        <v>8315</v>
      </c>
      <c r="S3861" s="18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11" t="s">
        <v>3856</v>
      </c>
      <c r="C3862" s="3" t="s">
        <v>7968</v>
      </c>
      <c r="D3862" s="5">
        <v>6000</v>
      </c>
      <c r="E3862" s="7">
        <v>1060</v>
      </c>
      <c r="F3862" t="s">
        <v>8219</v>
      </c>
      <c r="G3862" t="s">
        <v>8222</v>
      </c>
      <c r="H3862" t="s">
        <v>8244</v>
      </c>
      <c r="I3862" s="9">
        <v>1407858710</v>
      </c>
      <c r="J3862" s="9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300"/>
        <v>17.670000000000002</v>
      </c>
      <c r="P3862" s="17">
        <f t="shared" si="301"/>
        <v>81.540000000000006</v>
      </c>
      <c r="Q3862" s="13" t="s">
        <v>8314</v>
      </c>
      <c r="R3862" t="s">
        <v>8315</v>
      </c>
      <c r="S3862" s="18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11" t="s">
        <v>3857</v>
      </c>
      <c r="C3863" s="3" t="s">
        <v>7969</v>
      </c>
      <c r="D3863" s="5">
        <v>2000</v>
      </c>
      <c r="E3863" s="7">
        <v>100</v>
      </c>
      <c r="F3863" t="s">
        <v>8219</v>
      </c>
      <c r="G3863" t="s">
        <v>8222</v>
      </c>
      <c r="H3863" t="s">
        <v>8244</v>
      </c>
      <c r="I3863" s="9">
        <v>1415828820</v>
      </c>
      <c r="J3863" s="9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300"/>
        <v>5</v>
      </c>
      <c r="P3863" s="17">
        <f t="shared" si="301"/>
        <v>100</v>
      </c>
      <c r="Q3863" s="13" t="s">
        <v>8314</v>
      </c>
      <c r="R3863" t="s">
        <v>8315</v>
      </c>
      <c r="S3863" s="18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11" t="s">
        <v>3858</v>
      </c>
      <c r="C3864" s="3" t="s">
        <v>7970</v>
      </c>
      <c r="D3864" s="5">
        <v>7500</v>
      </c>
      <c r="E3864" s="7">
        <v>1</v>
      </c>
      <c r="F3864" t="s">
        <v>8219</v>
      </c>
      <c r="G3864" t="s">
        <v>8222</v>
      </c>
      <c r="H3864" t="s">
        <v>8244</v>
      </c>
      <c r="I3864" s="9">
        <v>1473699540</v>
      </c>
      <c r="J3864" s="9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300"/>
        <v>0.01</v>
      </c>
      <c r="P3864" s="17">
        <f t="shared" si="301"/>
        <v>1</v>
      </c>
      <c r="Q3864" s="13" t="s">
        <v>8314</v>
      </c>
      <c r="R3864" t="s">
        <v>8315</v>
      </c>
      <c r="S3864" s="18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11" t="s">
        <v>3859</v>
      </c>
      <c r="C3865" s="3" t="s">
        <v>7971</v>
      </c>
      <c r="D3865" s="5">
        <v>6000</v>
      </c>
      <c r="E3865" s="7">
        <v>0</v>
      </c>
      <c r="F3865" t="s">
        <v>8219</v>
      </c>
      <c r="G3865" t="s">
        <v>8222</v>
      </c>
      <c r="H3865" t="s">
        <v>8244</v>
      </c>
      <c r="I3865" s="9">
        <v>1446739905</v>
      </c>
      <c r="J3865" s="9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300"/>
        <v>0</v>
      </c>
      <c r="P3865" s="17" t="str">
        <f t="shared" si="301"/>
        <v>N/A</v>
      </c>
      <c r="Q3865" s="13" t="s">
        <v>8314</v>
      </c>
      <c r="R3865" t="s">
        <v>8315</v>
      </c>
      <c r="S3865" s="18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11" t="s">
        <v>3860</v>
      </c>
      <c r="C3866" s="3" t="s">
        <v>7972</v>
      </c>
      <c r="D3866" s="5">
        <v>5000</v>
      </c>
      <c r="E3866" s="7">
        <v>60</v>
      </c>
      <c r="F3866" t="s">
        <v>8219</v>
      </c>
      <c r="G3866" t="s">
        <v>8222</v>
      </c>
      <c r="H3866" t="s">
        <v>8244</v>
      </c>
      <c r="I3866" s="9">
        <v>1447799054</v>
      </c>
      <c r="J3866" s="9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300"/>
        <v>1.2</v>
      </c>
      <c r="P3866" s="17">
        <f t="shared" si="301"/>
        <v>20</v>
      </c>
      <c r="Q3866" s="13" t="s">
        <v>8314</v>
      </c>
      <c r="R3866" t="s">
        <v>8315</v>
      </c>
      <c r="S3866" s="18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11" t="s">
        <v>3861</v>
      </c>
      <c r="C3867" s="3" t="s">
        <v>7973</v>
      </c>
      <c r="D3867" s="5">
        <v>2413</v>
      </c>
      <c r="E3867" s="7">
        <v>650</v>
      </c>
      <c r="F3867" t="s">
        <v>8219</v>
      </c>
      <c r="G3867" t="s">
        <v>8227</v>
      </c>
      <c r="H3867" t="s">
        <v>8249</v>
      </c>
      <c r="I3867" s="9">
        <v>1409376600</v>
      </c>
      <c r="J3867" s="9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300"/>
        <v>26.94</v>
      </c>
      <c r="P3867" s="17">
        <f t="shared" si="301"/>
        <v>46.43</v>
      </c>
      <c r="Q3867" s="13" t="s">
        <v>8314</v>
      </c>
      <c r="R3867" t="s">
        <v>8315</v>
      </c>
      <c r="S3867" s="18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11" t="s">
        <v>3862</v>
      </c>
      <c r="C3868" s="3" t="s">
        <v>7974</v>
      </c>
      <c r="D3868" s="5">
        <v>2000</v>
      </c>
      <c r="E3868" s="7">
        <v>11</v>
      </c>
      <c r="F3868" t="s">
        <v>8219</v>
      </c>
      <c r="G3868" t="s">
        <v>8222</v>
      </c>
      <c r="H3868" t="s">
        <v>8244</v>
      </c>
      <c r="I3868" s="9">
        <v>1458703740</v>
      </c>
      <c r="J3868" s="9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300"/>
        <v>0.55000000000000004</v>
      </c>
      <c r="P3868" s="17">
        <f t="shared" si="301"/>
        <v>5.5</v>
      </c>
      <c r="Q3868" s="13" t="s">
        <v>8314</v>
      </c>
      <c r="R3868" t="s">
        <v>8315</v>
      </c>
      <c r="S3868" s="18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11" t="s">
        <v>3863</v>
      </c>
      <c r="C3869" s="3" t="s">
        <v>7975</v>
      </c>
      <c r="D3869" s="5">
        <v>2000</v>
      </c>
      <c r="E3869" s="7">
        <v>251</v>
      </c>
      <c r="F3869" t="s">
        <v>8219</v>
      </c>
      <c r="G3869" t="s">
        <v>8222</v>
      </c>
      <c r="H3869" t="s">
        <v>8244</v>
      </c>
      <c r="I3869" s="9">
        <v>1466278339</v>
      </c>
      <c r="J3869" s="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300"/>
        <v>12.55</v>
      </c>
      <c r="P3869" s="17">
        <f t="shared" si="301"/>
        <v>50.2</v>
      </c>
      <c r="Q3869" s="13" t="s">
        <v>8314</v>
      </c>
      <c r="R3869" t="s">
        <v>8315</v>
      </c>
      <c r="S3869" s="18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11" t="s">
        <v>3864</v>
      </c>
      <c r="C3870" s="3" t="s">
        <v>7976</v>
      </c>
      <c r="D3870" s="5">
        <v>5000</v>
      </c>
      <c r="E3870" s="7">
        <v>10</v>
      </c>
      <c r="F3870" t="s">
        <v>8218</v>
      </c>
      <c r="G3870" t="s">
        <v>8223</v>
      </c>
      <c r="H3870" t="s">
        <v>8245</v>
      </c>
      <c r="I3870" s="9">
        <v>1410191405</v>
      </c>
      <c r="J3870" s="9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300"/>
        <v>0.2</v>
      </c>
      <c r="P3870" s="17">
        <f t="shared" si="301"/>
        <v>10</v>
      </c>
      <c r="Q3870" s="13" t="s">
        <v>8314</v>
      </c>
      <c r="R3870" t="s">
        <v>8356</v>
      </c>
      <c r="S3870" s="18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11" t="s">
        <v>3865</v>
      </c>
      <c r="C3871" s="3" t="s">
        <v>7977</v>
      </c>
      <c r="D3871" s="5">
        <v>13111</v>
      </c>
      <c r="E3871" s="7">
        <v>452</v>
      </c>
      <c r="F3871" t="s">
        <v>8218</v>
      </c>
      <c r="G3871" t="s">
        <v>8222</v>
      </c>
      <c r="H3871" t="s">
        <v>8244</v>
      </c>
      <c r="I3871" s="9">
        <v>1426302660</v>
      </c>
      <c r="J3871" s="9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300"/>
        <v>3.45</v>
      </c>
      <c r="P3871" s="17">
        <f t="shared" si="301"/>
        <v>30.13</v>
      </c>
      <c r="Q3871" s="13" t="s">
        <v>8314</v>
      </c>
      <c r="R3871" t="s">
        <v>8356</v>
      </c>
      <c r="S3871" s="18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11" t="s">
        <v>3866</v>
      </c>
      <c r="C3872" s="3" t="s">
        <v>7978</v>
      </c>
      <c r="D3872" s="5">
        <v>10000</v>
      </c>
      <c r="E3872" s="7">
        <v>1500</v>
      </c>
      <c r="F3872" t="s">
        <v>8218</v>
      </c>
      <c r="G3872" t="s">
        <v>8222</v>
      </c>
      <c r="H3872" t="s">
        <v>8244</v>
      </c>
      <c r="I3872" s="9">
        <v>1404360478</v>
      </c>
      <c r="J3872" s="9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300"/>
        <v>15</v>
      </c>
      <c r="P3872" s="17">
        <f t="shared" si="301"/>
        <v>150</v>
      </c>
      <c r="Q3872" s="13" t="s">
        <v>8314</v>
      </c>
      <c r="R3872" t="s">
        <v>8356</v>
      </c>
      <c r="S3872" s="18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11" t="s">
        <v>3867</v>
      </c>
      <c r="C3873" s="3" t="s">
        <v>7979</v>
      </c>
      <c r="D3873" s="5">
        <v>1500</v>
      </c>
      <c r="E3873" s="7">
        <v>40</v>
      </c>
      <c r="F3873" t="s">
        <v>8218</v>
      </c>
      <c r="G3873" t="s">
        <v>8222</v>
      </c>
      <c r="H3873" t="s">
        <v>8244</v>
      </c>
      <c r="I3873" s="9">
        <v>1490809450</v>
      </c>
      <c r="J3873" s="9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300"/>
        <v>2.67</v>
      </c>
      <c r="P3873" s="17">
        <f t="shared" si="301"/>
        <v>13.33</v>
      </c>
      <c r="Q3873" s="13" t="s">
        <v>8314</v>
      </c>
      <c r="R3873" t="s">
        <v>8356</v>
      </c>
      <c r="S3873" s="18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11" t="s">
        <v>3868</v>
      </c>
      <c r="C3874" s="3" t="s">
        <v>7980</v>
      </c>
      <c r="D3874" s="5">
        <v>15000</v>
      </c>
      <c r="E3874" s="7">
        <v>0</v>
      </c>
      <c r="F3874" t="s">
        <v>8218</v>
      </c>
      <c r="G3874" t="s">
        <v>8222</v>
      </c>
      <c r="H3874" t="s">
        <v>8244</v>
      </c>
      <c r="I3874" s="9">
        <v>1439522996</v>
      </c>
      <c r="J3874" s="9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300"/>
        <v>0</v>
      </c>
      <c r="P3874" s="17" t="str">
        <f t="shared" si="301"/>
        <v>N/A</v>
      </c>
      <c r="Q3874" s="13" t="s">
        <v>8314</v>
      </c>
      <c r="R3874" t="s">
        <v>8356</v>
      </c>
      <c r="S3874" s="18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11" t="s">
        <v>3869</v>
      </c>
      <c r="C3875" s="3" t="s">
        <v>7981</v>
      </c>
      <c r="D3875" s="5">
        <v>5500</v>
      </c>
      <c r="E3875" s="7">
        <v>0</v>
      </c>
      <c r="F3875" t="s">
        <v>8218</v>
      </c>
      <c r="G3875" t="s">
        <v>8222</v>
      </c>
      <c r="H3875" t="s">
        <v>8244</v>
      </c>
      <c r="I3875" s="9">
        <v>1444322535</v>
      </c>
      <c r="J3875" s="9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300"/>
        <v>0</v>
      </c>
      <c r="P3875" s="17" t="str">
        <f t="shared" si="301"/>
        <v>N/A</v>
      </c>
      <c r="Q3875" s="13" t="s">
        <v>8314</v>
      </c>
      <c r="R3875" t="s">
        <v>8356</v>
      </c>
      <c r="S3875" s="18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11" t="s">
        <v>3870</v>
      </c>
      <c r="C3876" s="3" t="s">
        <v>7982</v>
      </c>
      <c r="D3876" s="5">
        <v>620</v>
      </c>
      <c r="E3876" s="7">
        <v>0</v>
      </c>
      <c r="F3876" t="s">
        <v>8218</v>
      </c>
      <c r="G3876" t="s">
        <v>8226</v>
      </c>
      <c r="H3876" t="s">
        <v>8248</v>
      </c>
      <c r="I3876" s="9">
        <v>1422061200</v>
      </c>
      <c r="J3876" s="9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300"/>
        <v>0</v>
      </c>
      <c r="P3876" s="17" t="str">
        <f t="shared" si="301"/>
        <v>N/A</v>
      </c>
      <c r="Q3876" s="13" t="s">
        <v>8314</v>
      </c>
      <c r="R3876" t="s">
        <v>8356</v>
      </c>
      <c r="S3876" s="18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11" t="s">
        <v>3871</v>
      </c>
      <c r="C3877" s="3" t="s">
        <v>7983</v>
      </c>
      <c r="D3877" s="5">
        <v>30000</v>
      </c>
      <c r="E3877" s="7">
        <v>0</v>
      </c>
      <c r="F3877" t="s">
        <v>8218</v>
      </c>
      <c r="G3877" t="s">
        <v>8230</v>
      </c>
      <c r="H3877" t="s">
        <v>8251</v>
      </c>
      <c r="I3877" s="9">
        <v>1472896800</v>
      </c>
      <c r="J3877" s="9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300"/>
        <v>0</v>
      </c>
      <c r="P3877" s="17" t="str">
        <f t="shared" si="301"/>
        <v>N/A</v>
      </c>
      <c r="Q3877" s="13" t="s">
        <v>8314</v>
      </c>
      <c r="R3877" t="s">
        <v>8356</v>
      </c>
      <c r="S3877" s="18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11" t="s">
        <v>3872</v>
      </c>
      <c r="C3878" s="3" t="s">
        <v>7984</v>
      </c>
      <c r="D3878" s="5">
        <v>3900</v>
      </c>
      <c r="E3878" s="7">
        <v>2059</v>
      </c>
      <c r="F3878" t="s">
        <v>8218</v>
      </c>
      <c r="G3878" t="s">
        <v>8223</v>
      </c>
      <c r="H3878" t="s">
        <v>8245</v>
      </c>
      <c r="I3878" s="9">
        <v>1454425128</v>
      </c>
      <c r="J3878" s="9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300"/>
        <v>52.79</v>
      </c>
      <c r="P3878" s="17">
        <f t="shared" si="301"/>
        <v>44.76</v>
      </c>
      <c r="Q3878" s="13" t="s">
        <v>8314</v>
      </c>
      <c r="R3878" t="s">
        <v>8356</v>
      </c>
      <c r="S3878" s="18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11" t="s">
        <v>3873</v>
      </c>
      <c r="C3879" s="3" t="s">
        <v>7985</v>
      </c>
      <c r="D3879" s="5">
        <v>25000</v>
      </c>
      <c r="E3879" s="7">
        <v>1241</v>
      </c>
      <c r="F3879" t="s">
        <v>8218</v>
      </c>
      <c r="G3879" t="s">
        <v>8222</v>
      </c>
      <c r="H3879" t="s">
        <v>8244</v>
      </c>
      <c r="I3879" s="9">
        <v>1481213752</v>
      </c>
      <c r="J3879" s="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300"/>
        <v>4.96</v>
      </c>
      <c r="P3879" s="17">
        <f t="shared" si="301"/>
        <v>88.64</v>
      </c>
      <c r="Q3879" s="13" t="s">
        <v>8314</v>
      </c>
      <c r="R3879" t="s">
        <v>8356</v>
      </c>
      <c r="S3879" s="18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11" t="s">
        <v>3874</v>
      </c>
      <c r="C3880" s="3" t="s">
        <v>7986</v>
      </c>
      <c r="D3880" s="5">
        <v>18000</v>
      </c>
      <c r="E3880" s="7">
        <v>10</v>
      </c>
      <c r="F3880" t="s">
        <v>8218</v>
      </c>
      <c r="G3880" t="s">
        <v>8222</v>
      </c>
      <c r="H3880" t="s">
        <v>8244</v>
      </c>
      <c r="I3880" s="9">
        <v>1435636740</v>
      </c>
      <c r="J3880" s="9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300"/>
        <v>0.06</v>
      </c>
      <c r="P3880" s="17">
        <f t="shared" si="301"/>
        <v>10</v>
      </c>
      <c r="Q3880" s="13" t="s">
        <v>8314</v>
      </c>
      <c r="R3880" t="s">
        <v>8356</v>
      </c>
      <c r="S3880" s="18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11" t="s">
        <v>3875</v>
      </c>
      <c r="C3881" s="3" t="s">
        <v>7987</v>
      </c>
      <c r="D3881" s="5">
        <v>15000</v>
      </c>
      <c r="E3881" s="7">
        <v>0</v>
      </c>
      <c r="F3881" t="s">
        <v>8218</v>
      </c>
      <c r="G3881" t="s">
        <v>8223</v>
      </c>
      <c r="H3881" t="s">
        <v>8245</v>
      </c>
      <c r="I3881" s="9">
        <v>1422218396</v>
      </c>
      <c r="J3881" s="9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300"/>
        <v>0</v>
      </c>
      <c r="P3881" s="17" t="str">
        <f t="shared" si="301"/>
        <v>N/A</v>
      </c>
      <c r="Q3881" s="13" t="s">
        <v>8314</v>
      </c>
      <c r="R3881" t="s">
        <v>8356</v>
      </c>
      <c r="S3881" s="18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11" t="s">
        <v>3876</v>
      </c>
      <c r="C3882" s="3" t="s">
        <v>7988</v>
      </c>
      <c r="D3882" s="5">
        <v>7500</v>
      </c>
      <c r="E3882" s="7">
        <v>980</v>
      </c>
      <c r="F3882" t="s">
        <v>8218</v>
      </c>
      <c r="G3882" t="s">
        <v>8223</v>
      </c>
      <c r="H3882" t="s">
        <v>8245</v>
      </c>
      <c r="I3882" s="9">
        <v>1406761200</v>
      </c>
      <c r="J3882" s="9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300"/>
        <v>13.07</v>
      </c>
      <c r="P3882" s="17">
        <f t="shared" si="301"/>
        <v>57.65</v>
      </c>
      <c r="Q3882" s="13" t="s">
        <v>8314</v>
      </c>
      <c r="R3882" t="s">
        <v>8356</v>
      </c>
      <c r="S3882" s="18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11" t="s">
        <v>3877</v>
      </c>
      <c r="C3883" s="3" t="s">
        <v>7989</v>
      </c>
      <c r="D3883" s="5">
        <v>500</v>
      </c>
      <c r="E3883" s="7">
        <v>25</v>
      </c>
      <c r="F3883" t="s">
        <v>8218</v>
      </c>
      <c r="G3883" t="s">
        <v>8222</v>
      </c>
      <c r="H3883" t="s">
        <v>8244</v>
      </c>
      <c r="I3883" s="9">
        <v>1487550399</v>
      </c>
      <c r="J3883" s="9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300"/>
        <v>5</v>
      </c>
      <c r="P3883" s="17">
        <f t="shared" si="301"/>
        <v>25</v>
      </c>
      <c r="Q3883" s="13" t="s">
        <v>8314</v>
      </c>
      <c r="R3883" t="s">
        <v>8356</v>
      </c>
      <c r="S3883" s="18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11" t="s">
        <v>3878</v>
      </c>
      <c r="C3884" s="3" t="s">
        <v>7990</v>
      </c>
      <c r="D3884" s="5">
        <v>30000</v>
      </c>
      <c r="E3884" s="7">
        <v>0</v>
      </c>
      <c r="F3884" t="s">
        <v>8218</v>
      </c>
      <c r="G3884" t="s">
        <v>8224</v>
      </c>
      <c r="H3884" t="s">
        <v>8246</v>
      </c>
      <c r="I3884" s="9">
        <v>1454281380</v>
      </c>
      <c r="J3884" s="9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300"/>
        <v>0</v>
      </c>
      <c r="P3884" s="17" t="str">
        <f t="shared" si="301"/>
        <v>N/A</v>
      </c>
      <c r="Q3884" s="13" t="s">
        <v>8314</v>
      </c>
      <c r="R3884" t="s">
        <v>8356</v>
      </c>
      <c r="S3884" s="18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11" t="s">
        <v>3879</v>
      </c>
      <c r="C3885" s="3" t="s">
        <v>7991</v>
      </c>
      <c r="D3885" s="5">
        <v>15000</v>
      </c>
      <c r="E3885" s="7">
        <v>0</v>
      </c>
      <c r="F3885" t="s">
        <v>8218</v>
      </c>
      <c r="G3885" t="s">
        <v>8223</v>
      </c>
      <c r="H3885" t="s">
        <v>8245</v>
      </c>
      <c r="I3885" s="9">
        <v>1409668069</v>
      </c>
      <c r="J3885" s="9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300"/>
        <v>0</v>
      </c>
      <c r="P3885" s="17" t="str">
        <f t="shared" si="301"/>
        <v>N/A</v>
      </c>
      <c r="Q3885" s="13" t="s">
        <v>8314</v>
      </c>
      <c r="R3885" t="s">
        <v>8356</v>
      </c>
      <c r="S3885" s="18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11" t="s">
        <v>3880</v>
      </c>
      <c r="C3886" s="3" t="s">
        <v>7992</v>
      </c>
      <c r="D3886" s="5">
        <v>10000</v>
      </c>
      <c r="E3886" s="7">
        <v>0</v>
      </c>
      <c r="F3886" t="s">
        <v>8218</v>
      </c>
      <c r="G3886" t="s">
        <v>8222</v>
      </c>
      <c r="H3886" t="s">
        <v>8244</v>
      </c>
      <c r="I3886" s="9">
        <v>1427479192</v>
      </c>
      <c r="J3886" s="9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300"/>
        <v>0</v>
      </c>
      <c r="P3886" s="17" t="str">
        <f t="shared" si="301"/>
        <v>N/A</v>
      </c>
      <c r="Q3886" s="13" t="s">
        <v>8314</v>
      </c>
      <c r="R3886" t="s">
        <v>8356</v>
      </c>
      <c r="S3886" s="18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11" t="s">
        <v>3881</v>
      </c>
      <c r="C3887" s="3" t="s">
        <v>7993</v>
      </c>
      <c r="D3887" s="5">
        <v>375000</v>
      </c>
      <c r="E3887" s="7">
        <v>0</v>
      </c>
      <c r="F3887" t="s">
        <v>8218</v>
      </c>
      <c r="G3887" t="s">
        <v>8222</v>
      </c>
      <c r="H3887" t="s">
        <v>8244</v>
      </c>
      <c r="I3887" s="9">
        <v>1462834191</v>
      </c>
      <c r="J3887" s="9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300"/>
        <v>0</v>
      </c>
      <c r="P3887" s="17" t="str">
        <f t="shared" si="301"/>
        <v>N/A</v>
      </c>
      <c r="Q3887" s="13" t="s">
        <v>8314</v>
      </c>
      <c r="R3887" t="s">
        <v>8356</v>
      </c>
      <c r="S3887" s="18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11" t="s">
        <v>3882</v>
      </c>
      <c r="C3888" s="3">
        <v>1</v>
      </c>
      <c r="D3888" s="5">
        <v>10000</v>
      </c>
      <c r="E3888" s="7">
        <v>0</v>
      </c>
      <c r="F3888" t="s">
        <v>8218</v>
      </c>
      <c r="G3888" t="s">
        <v>8224</v>
      </c>
      <c r="H3888" t="s">
        <v>8246</v>
      </c>
      <c r="I3888" s="9">
        <v>1418275702</v>
      </c>
      <c r="J3888" s="9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300"/>
        <v>0</v>
      </c>
      <c r="P3888" s="17" t="str">
        <f t="shared" si="301"/>
        <v>N/A</v>
      </c>
      <c r="Q3888" s="13" t="s">
        <v>8314</v>
      </c>
      <c r="R3888" t="s">
        <v>8356</v>
      </c>
      <c r="S3888" s="18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11" t="s">
        <v>3883</v>
      </c>
      <c r="C3889" s="3" t="s">
        <v>7994</v>
      </c>
      <c r="D3889" s="5">
        <v>2000</v>
      </c>
      <c r="E3889" s="7">
        <v>35</v>
      </c>
      <c r="F3889" t="s">
        <v>8218</v>
      </c>
      <c r="G3889" t="s">
        <v>8222</v>
      </c>
      <c r="H3889" t="s">
        <v>8244</v>
      </c>
      <c r="I3889" s="9">
        <v>1430517600</v>
      </c>
      <c r="J3889" s="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300"/>
        <v>1.75</v>
      </c>
      <c r="P3889" s="17">
        <f t="shared" si="301"/>
        <v>17.5</v>
      </c>
      <c r="Q3889" s="13" t="s">
        <v>8314</v>
      </c>
      <c r="R3889" t="s">
        <v>8356</v>
      </c>
      <c r="S3889" s="18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11" t="s">
        <v>3884</v>
      </c>
      <c r="C3890" s="3" t="s">
        <v>7995</v>
      </c>
      <c r="D3890" s="5">
        <v>2000</v>
      </c>
      <c r="E3890" s="7">
        <v>542</v>
      </c>
      <c r="F3890" t="s">
        <v>8219</v>
      </c>
      <c r="G3890" t="s">
        <v>8223</v>
      </c>
      <c r="H3890" t="s">
        <v>8245</v>
      </c>
      <c r="I3890" s="9">
        <v>1488114358</v>
      </c>
      <c r="J3890" s="9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300"/>
        <v>27.1</v>
      </c>
      <c r="P3890" s="17">
        <f t="shared" si="301"/>
        <v>38.71</v>
      </c>
      <c r="Q3890" s="13" t="s">
        <v>8314</v>
      </c>
      <c r="R3890" t="s">
        <v>8315</v>
      </c>
      <c r="S3890" s="18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11" t="s">
        <v>3885</v>
      </c>
      <c r="C3891" s="3" t="s">
        <v>7996</v>
      </c>
      <c r="D3891" s="5">
        <v>8000</v>
      </c>
      <c r="E3891" s="7">
        <v>118</v>
      </c>
      <c r="F3891" t="s">
        <v>8219</v>
      </c>
      <c r="G3891" t="s">
        <v>8222</v>
      </c>
      <c r="H3891" t="s">
        <v>8244</v>
      </c>
      <c r="I3891" s="9">
        <v>1420413960</v>
      </c>
      <c r="J3891" s="9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300"/>
        <v>1.48</v>
      </c>
      <c r="P3891" s="17">
        <f t="shared" si="301"/>
        <v>13.11</v>
      </c>
      <c r="Q3891" s="13" t="s">
        <v>8314</v>
      </c>
      <c r="R3891" t="s">
        <v>8315</v>
      </c>
      <c r="S3891" s="18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11" t="s">
        <v>3886</v>
      </c>
      <c r="C3892" s="3" t="s">
        <v>7997</v>
      </c>
      <c r="D3892" s="5">
        <v>15000</v>
      </c>
      <c r="E3892" s="7">
        <v>2524</v>
      </c>
      <c r="F3892" t="s">
        <v>8219</v>
      </c>
      <c r="G3892" t="s">
        <v>8222</v>
      </c>
      <c r="H3892" t="s">
        <v>8244</v>
      </c>
      <c r="I3892" s="9">
        <v>1439662344</v>
      </c>
      <c r="J3892" s="9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300"/>
        <v>16.829999999999998</v>
      </c>
      <c r="P3892" s="17">
        <f t="shared" si="301"/>
        <v>315.5</v>
      </c>
      <c r="Q3892" s="13" t="s">
        <v>8314</v>
      </c>
      <c r="R3892" t="s">
        <v>8315</v>
      </c>
      <c r="S3892" s="18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11" t="s">
        <v>3887</v>
      </c>
      <c r="C3893" s="3" t="s">
        <v>7998</v>
      </c>
      <c r="D3893" s="5">
        <v>800</v>
      </c>
      <c r="E3893" s="7">
        <v>260</v>
      </c>
      <c r="F3893" t="s">
        <v>8219</v>
      </c>
      <c r="G3893" t="s">
        <v>8222</v>
      </c>
      <c r="H3893" t="s">
        <v>8244</v>
      </c>
      <c r="I3893" s="9">
        <v>1427086740</v>
      </c>
      <c r="J3893" s="9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300"/>
        <v>32.5</v>
      </c>
      <c r="P3893" s="17">
        <f t="shared" si="301"/>
        <v>37.14</v>
      </c>
      <c r="Q3893" s="13" t="s">
        <v>8314</v>
      </c>
      <c r="R3893" t="s">
        <v>8315</v>
      </c>
      <c r="S3893" s="18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11" t="s">
        <v>3888</v>
      </c>
      <c r="C3894" s="3" t="s">
        <v>7999</v>
      </c>
      <c r="D3894" s="5">
        <v>1000</v>
      </c>
      <c r="E3894" s="7">
        <v>0</v>
      </c>
      <c r="F3894" t="s">
        <v>8219</v>
      </c>
      <c r="G3894" t="s">
        <v>8222</v>
      </c>
      <c r="H3894" t="s">
        <v>8244</v>
      </c>
      <c r="I3894" s="9">
        <v>1408863600</v>
      </c>
      <c r="J3894" s="9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300"/>
        <v>0</v>
      </c>
      <c r="P3894" s="17" t="str">
        <f t="shared" si="301"/>
        <v>N/A</v>
      </c>
      <c r="Q3894" s="13" t="s">
        <v>8314</v>
      </c>
      <c r="R3894" t="s">
        <v>8315</v>
      </c>
      <c r="S3894" s="18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11" t="s">
        <v>3889</v>
      </c>
      <c r="C3895" s="3" t="s">
        <v>8000</v>
      </c>
      <c r="D3895" s="5">
        <v>50000</v>
      </c>
      <c r="E3895" s="7">
        <v>10775</v>
      </c>
      <c r="F3895" t="s">
        <v>8219</v>
      </c>
      <c r="G3895" t="s">
        <v>8222</v>
      </c>
      <c r="H3895" t="s">
        <v>8244</v>
      </c>
      <c r="I3895" s="9">
        <v>1404194400</v>
      </c>
      <c r="J3895" s="9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300"/>
        <v>21.55</v>
      </c>
      <c r="P3895" s="17">
        <f t="shared" si="301"/>
        <v>128.27000000000001</v>
      </c>
      <c r="Q3895" s="13" t="s">
        <v>8314</v>
      </c>
      <c r="R3895" t="s">
        <v>8315</v>
      </c>
      <c r="S3895" s="18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11" t="s">
        <v>3890</v>
      </c>
      <c r="C3896" s="3" t="s">
        <v>8001</v>
      </c>
      <c r="D3896" s="5">
        <v>15000</v>
      </c>
      <c r="E3896" s="7">
        <v>520</v>
      </c>
      <c r="F3896" t="s">
        <v>8219</v>
      </c>
      <c r="G3896" t="s">
        <v>8222</v>
      </c>
      <c r="H3896" t="s">
        <v>8244</v>
      </c>
      <c r="I3896" s="9">
        <v>1481000340</v>
      </c>
      <c r="J3896" s="9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300"/>
        <v>3.47</v>
      </c>
      <c r="P3896" s="17">
        <f t="shared" si="301"/>
        <v>47.27</v>
      </c>
      <c r="Q3896" s="13" t="s">
        <v>8314</v>
      </c>
      <c r="R3896" t="s">
        <v>8315</v>
      </c>
      <c r="S3896" s="18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11" t="s">
        <v>3891</v>
      </c>
      <c r="C3897" s="3" t="s">
        <v>8002</v>
      </c>
      <c r="D3897" s="5">
        <v>1000</v>
      </c>
      <c r="E3897" s="7">
        <v>50</v>
      </c>
      <c r="F3897" t="s">
        <v>8219</v>
      </c>
      <c r="G3897" t="s">
        <v>8222</v>
      </c>
      <c r="H3897" t="s">
        <v>8244</v>
      </c>
      <c r="I3897" s="9">
        <v>1425103218</v>
      </c>
      <c r="J3897" s="9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300"/>
        <v>5</v>
      </c>
      <c r="P3897" s="17">
        <f t="shared" si="301"/>
        <v>50</v>
      </c>
      <c r="Q3897" s="13" t="s">
        <v>8314</v>
      </c>
      <c r="R3897" t="s">
        <v>8315</v>
      </c>
      <c r="S3897" s="18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11" t="s">
        <v>3892</v>
      </c>
      <c r="C3898" s="3" t="s">
        <v>8003</v>
      </c>
      <c r="D3898" s="5">
        <v>1600</v>
      </c>
      <c r="E3898" s="7">
        <v>170</v>
      </c>
      <c r="F3898" t="s">
        <v>8219</v>
      </c>
      <c r="G3898" t="s">
        <v>8222</v>
      </c>
      <c r="H3898" t="s">
        <v>8244</v>
      </c>
      <c r="I3898" s="9">
        <v>1402979778</v>
      </c>
      <c r="J3898" s="9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300"/>
        <v>10.63</v>
      </c>
      <c r="P3898" s="17">
        <f t="shared" si="301"/>
        <v>42.5</v>
      </c>
      <c r="Q3898" s="13" t="s">
        <v>8314</v>
      </c>
      <c r="R3898" t="s">
        <v>8315</v>
      </c>
      <c r="S3898" s="18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11" t="s">
        <v>3893</v>
      </c>
      <c r="C3899" s="3" t="s">
        <v>8004</v>
      </c>
      <c r="D3899" s="5">
        <v>2500</v>
      </c>
      <c r="E3899" s="7">
        <v>440</v>
      </c>
      <c r="F3899" t="s">
        <v>8219</v>
      </c>
      <c r="G3899" t="s">
        <v>8226</v>
      </c>
      <c r="H3899" t="s">
        <v>8248</v>
      </c>
      <c r="I3899" s="9">
        <v>1420750683</v>
      </c>
      <c r="J3899" s="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300"/>
        <v>17.600000000000001</v>
      </c>
      <c r="P3899" s="17">
        <f t="shared" si="301"/>
        <v>44</v>
      </c>
      <c r="Q3899" s="13" t="s">
        <v>8314</v>
      </c>
      <c r="R3899" t="s">
        <v>8315</v>
      </c>
      <c r="S3899" s="18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11" t="s">
        <v>3894</v>
      </c>
      <c r="C3900" s="3" t="s">
        <v>8005</v>
      </c>
      <c r="D3900" s="5">
        <v>2500</v>
      </c>
      <c r="E3900" s="7">
        <v>814</v>
      </c>
      <c r="F3900" t="s">
        <v>8219</v>
      </c>
      <c r="G3900" t="s">
        <v>8223</v>
      </c>
      <c r="H3900" t="s">
        <v>8245</v>
      </c>
      <c r="I3900" s="9">
        <v>1439827200</v>
      </c>
      <c r="J3900" s="9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300"/>
        <v>32.56</v>
      </c>
      <c r="P3900" s="17">
        <f t="shared" si="301"/>
        <v>50.88</v>
      </c>
      <c r="Q3900" s="13" t="s">
        <v>8314</v>
      </c>
      <c r="R3900" t="s">
        <v>8315</v>
      </c>
      <c r="S3900" s="18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11" t="s">
        <v>3895</v>
      </c>
      <c r="C3901" s="3" t="s">
        <v>8006</v>
      </c>
      <c r="D3901" s="5">
        <v>10000</v>
      </c>
      <c r="E3901" s="7">
        <v>125</v>
      </c>
      <c r="F3901" t="s">
        <v>8219</v>
      </c>
      <c r="G3901" t="s">
        <v>8222</v>
      </c>
      <c r="H3901" t="s">
        <v>8244</v>
      </c>
      <c r="I3901" s="9">
        <v>1407868561</v>
      </c>
      <c r="J3901" s="9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300"/>
        <v>1.25</v>
      </c>
      <c r="P3901" s="17">
        <f t="shared" si="301"/>
        <v>62.5</v>
      </c>
      <c r="Q3901" s="13" t="s">
        <v>8314</v>
      </c>
      <c r="R3901" t="s">
        <v>8315</v>
      </c>
      <c r="S3901" s="18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11" t="s">
        <v>3896</v>
      </c>
      <c r="C3902" s="3" t="s">
        <v>8007</v>
      </c>
      <c r="D3902" s="5">
        <v>2500</v>
      </c>
      <c r="E3902" s="7">
        <v>135</v>
      </c>
      <c r="F3902" t="s">
        <v>8219</v>
      </c>
      <c r="G3902" t="s">
        <v>8222</v>
      </c>
      <c r="H3902" t="s">
        <v>8244</v>
      </c>
      <c r="I3902" s="9">
        <v>1433988791</v>
      </c>
      <c r="J3902" s="9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300"/>
        <v>5.4</v>
      </c>
      <c r="P3902" s="17">
        <f t="shared" si="301"/>
        <v>27</v>
      </c>
      <c r="Q3902" s="13" t="s">
        <v>8314</v>
      </c>
      <c r="R3902" t="s">
        <v>8315</v>
      </c>
      <c r="S3902" s="18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11" t="s">
        <v>3897</v>
      </c>
      <c r="C3903" s="3" t="s">
        <v>8008</v>
      </c>
      <c r="D3903" s="5">
        <v>3000</v>
      </c>
      <c r="E3903" s="7">
        <v>25</v>
      </c>
      <c r="F3903" t="s">
        <v>8219</v>
      </c>
      <c r="G3903" t="s">
        <v>8222</v>
      </c>
      <c r="H3903" t="s">
        <v>8244</v>
      </c>
      <c r="I3903" s="9">
        <v>1450554599</v>
      </c>
      <c r="J3903" s="9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300"/>
        <v>0.83</v>
      </c>
      <c r="P3903" s="17">
        <f t="shared" si="301"/>
        <v>25</v>
      </c>
      <c r="Q3903" s="13" t="s">
        <v>8314</v>
      </c>
      <c r="R3903" t="s">
        <v>8315</v>
      </c>
      <c r="S3903" s="18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11" t="s">
        <v>3898</v>
      </c>
      <c r="C3904" s="3" t="s">
        <v>8009</v>
      </c>
      <c r="D3904" s="5">
        <v>3000</v>
      </c>
      <c r="E3904" s="7">
        <v>1465</v>
      </c>
      <c r="F3904" t="s">
        <v>8219</v>
      </c>
      <c r="G3904" t="s">
        <v>8223</v>
      </c>
      <c r="H3904" t="s">
        <v>8245</v>
      </c>
      <c r="I3904" s="9">
        <v>1479125642</v>
      </c>
      <c r="J3904" s="9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300"/>
        <v>48.83</v>
      </c>
      <c r="P3904" s="17">
        <f t="shared" si="301"/>
        <v>47.26</v>
      </c>
      <c r="Q3904" s="13" t="s">
        <v>8314</v>
      </c>
      <c r="R3904" t="s">
        <v>8315</v>
      </c>
      <c r="S3904" s="18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11" t="s">
        <v>3899</v>
      </c>
      <c r="C3905" s="3" t="s">
        <v>8010</v>
      </c>
      <c r="D3905" s="5">
        <v>1500</v>
      </c>
      <c r="E3905" s="7">
        <v>0</v>
      </c>
      <c r="F3905" t="s">
        <v>8219</v>
      </c>
      <c r="G3905" t="s">
        <v>8222</v>
      </c>
      <c r="H3905" t="s">
        <v>8244</v>
      </c>
      <c r="I3905" s="9">
        <v>1439581080</v>
      </c>
      <c r="J3905" s="9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 s="17" t="str">
        <f t="shared" si="301"/>
        <v>N/A</v>
      </c>
      <c r="Q3905" s="13" t="s">
        <v>8314</v>
      </c>
      <c r="R3905" t="s">
        <v>8315</v>
      </c>
      <c r="S3905" s="18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11" t="s">
        <v>3900</v>
      </c>
      <c r="C3906" s="3" t="s">
        <v>8011</v>
      </c>
      <c r="D3906" s="5">
        <v>10000</v>
      </c>
      <c r="E3906" s="7">
        <v>3</v>
      </c>
      <c r="F3906" t="s">
        <v>8219</v>
      </c>
      <c r="G3906" t="s">
        <v>8222</v>
      </c>
      <c r="H3906" t="s">
        <v>8244</v>
      </c>
      <c r="I3906" s="9">
        <v>1429074240</v>
      </c>
      <c r="J3906" s="9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si="300"/>
        <v>0.03</v>
      </c>
      <c r="P3906" s="17">
        <f t="shared" si="301"/>
        <v>1.5</v>
      </c>
      <c r="Q3906" s="13" t="s">
        <v>8314</v>
      </c>
      <c r="R3906" t="s">
        <v>8315</v>
      </c>
      <c r="S3906" s="18">
        <f t="shared" si="302"/>
        <v>42095.229166666672</v>
      </c>
      <c r="T3906" s="18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11" t="s">
        <v>3901</v>
      </c>
      <c r="C3907" s="3" t="s">
        <v>8012</v>
      </c>
      <c r="D3907" s="5">
        <v>1500</v>
      </c>
      <c r="E3907" s="7">
        <v>173</v>
      </c>
      <c r="F3907" t="s">
        <v>8219</v>
      </c>
      <c r="G3907" t="s">
        <v>8223</v>
      </c>
      <c r="H3907" t="s">
        <v>8245</v>
      </c>
      <c r="I3907" s="9">
        <v>1434063600</v>
      </c>
      <c r="J3907" s="9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ref="O3907:O3970" si="305">IFERROR(ROUND(E3907/D3907*100,2),0)</f>
        <v>11.53</v>
      </c>
      <c r="P3907" s="17">
        <f t="shared" ref="P3907:P3970" si="306">IFERROR(ROUND(E3907/L3907,2),"N/A")</f>
        <v>24.71</v>
      </c>
      <c r="Q3907" s="13" t="s">
        <v>8314</v>
      </c>
      <c r="R3907" t="s">
        <v>8315</v>
      </c>
      <c r="S3907" s="18">
        <f t="shared" ref="S3907:S3970" si="307">(((J3907/60)/60)/24)+DATE(1970,1,1)</f>
        <v>42124.623877314814</v>
      </c>
      <c r="T3907" s="18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11" t="s">
        <v>3902</v>
      </c>
      <c r="C3908" s="3" t="s">
        <v>8013</v>
      </c>
      <c r="D3908" s="5">
        <v>1500</v>
      </c>
      <c r="E3908" s="7">
        <v>1010</v>
      </c>
      <c r="F3908" t="s">
        <v>8219</v>
      </c>
      <c r="G3908" t="s">
        <v>8223</v>
      </c>
      <c r="H3908" t="s">
        <v>8245</v>
      </c>
      <c r="I3908" s="9">
        <v>1435325100</v>
      </c>
      <c r="J3908" s="9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305"/>
        <v>67.33</v>
      </c>
      <c r="P3908" s="17">
        <f t="shared" si="306"/>
        <v>63.13</v>
      </c>
      <c r="Q3908" s="13" t="s">
        <v>8314</v>
      </c>
      <c r="R3908" t="s">
        <v>8315</v>
      </c>
      <c r="S3908" s="18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11" t="s">
        <v>3903</v>
      </c>
      <c r="C3909" s="3" t="s">
        <v>8014</v>
      </c>
      <c r="D3909" s="5">
        <v>1000</v>
      </c>
      <c r="E3909" s="7">
        <v>153</v>
      </c>
      <c r="F3909" t="s">
        <v>8219</v>
      </c>
      <c r="G3909" t="s">
        <v>8222</v>
      </c>
      <c r="H3909" t="s">
        <v>8244</v>
      </c>
      <c r="I3909" s="9">
        <v>1414354080</v>
      </c>
      <c r="J3909" s="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305"/>
        <v>15.3</v>
      </c>
      <c r="P3909" s="17">
        <f t="shared" si="306"/>
        <v>38.25</v>
      </c>
      <c r="Q3909" s="13" t="s">
        <v>8314</v>
      </c>
      <c r="R3909" t="s">
        <v>8315</v>
      </c>
      <c r="S3909" s="18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11" t="s">
        <v>3904</v>
      </c>
      <c r="C3910" s="3" t="s">
        <v>8015</v>
      </c>
      <c r="D3910" s="5">
        <v>750</v>
      </c>
      <c r="E3910" s="7">
        <v>65</v>
      </c>
      <c r="F3910" t="s">
        <v>8219</v>
      </c>
      <c r="G3910" t="s">
        <v>8222</v>
      </c>
      <c r="H3910" t="s">
        <v>8244</v>
      </c>
      <c r="I3910" s="9">
        <v>1406603696</v>
      </c>
      <c r="J3910" s="9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305"/>
        <v>8.67</v>
      </c>
      <c r="P3910" s="17">
        <f t="shared" si="306"/>
        <v>16.25</v>
      </c>
      <c r="Q3910" s="13" t="s">
        <v>8314</v>
      </c>
      <c r="R3910" t="s">
        <v>8315</v>
      </c>
      <c r="S3910" s="18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11" t="s">
        <v>3905</v>
      </c>
      <c r="C3911" s="3" t="s">
        <v>8016</v>
      </c>
      <c r="D3911" s="5">
        <v>60000</v>
      </c>
      <c r="E3911" s="7">
        <v>135</v>
      </c>
      <c r="F3911" t="s">
        <v>8219</v>
      </c>
      <c r="G3911" t="s">
        <v>8222</v>
      </c>
      <c r="H3911" t="s">
        <v>8244</v>
      </c>
      <c r="I3911" s="9">
        <v>1410424642</v>
      </c>
      <c r="J3911" s="9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305"/>
        <v>0.23</v>
      </c>
      <c r="P3911" s="17">
        <f t="shared" si="306"/>
        <v>33.75</v>
      </c>
      <c r="Q3911" s="13" t="s">
        <v>8314</v>
      </c>
      <c r="R3911" t="s">
        <v>8315</v>
      </c>
      <c r="S3911" s="18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11" t="s">
        <v>3906</v>
      </c>
      <c r="C3912" s="3" t="s">
        <v>8017</v>
      </c>
      <c r="D3912" s="5">
        <v>6000</v>
      </c>
      <c r="E3912" s="7">
        <v>185</v>
      </c>
      <c r="F3912" t="s">
        <v>8219</v>
      </c>
      <c r="G3912" t="s">
        <v>8222</v>
      </c>
      <c r="H3912" t="s">
        <v>8244</v>
      </c>
      <c r="I3912" s="9">
        <v>1441649397</v>
      </c>
      <c r="J3912" s="9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305"/>
        <v>3.08</v>
      </c>
      <c r="P3912" s="17">
        <f t="shared" si="306"/>
        <v>61.67</v>
      </c>
      <c r="Q3912" s="13" t="s">
        <v>8314</v>
      </c>
      <c r="R3912" t="s">
        <v>8315</v>
      </c>
      <c r="S3912" s="18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11" t="s">
        <v>3907</v>
      </c>
      <c r="C3913" s="3" t="s">
        <v>8018</v>
      </c>
      <c r="D3913" s="5">
        <v>8000</v>
      </c>
      <c r="E3913" s="7">
        <v>2993</v>
      </c>
      <c r="F3913" t="s">
        <v>8219</v>
      </c>
      <c r="G3913" t="s">
        <v>8222</v>
      </c>
      <c r="H3913" t="s">
        <v>8244</v>
      </c>
      <c r="I3913" s="9">
        <v>1417033777</v>
      </c>
      <c r="J3913" s="9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305"/>
        <v>37.409999999999997</v>
      </c>
      <c r="P3913" s="17">
        <f t="shared" si="306"/>
        <v>83.14</v>
      </c>
      <c r="Q3913" s="13" t="s">
        <v>8314</v>
      </c>
      <c r="R3913" t="s">
        <v>8315</v>
      </c>
      <c r="S3913" s="18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11" t="s">
        <v>3908</v>
      </c>
      <c r="C3914" s="3" t="s">
        <v>8019</v>
      </c>
      <c r="D3914" s="5">
        <v>15000</v>
      </c>
      <c r="E3914" s="7">
        <v>1</v>
      </c>
      <c r="F3914" t="s">
        <v>8219</v>
      </c>
      <c r="G3914" t="s">
        <v>8222</v>
      </c>
      <c r="H3914" t="s">
        <v>8244</v>
      </c>
      <c r="I3914" s="9">
        <v>1429936500</v>
      </c>
      <c r="J3914" s="9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305"/>
        <v>0.01</v>
      </c>
      <c r="P3914" s="17">
        <f t="shared" si="306"/>
        <v>1</v>
      </c>
      <c r="Q3914" s="13" t="s">
        <v>8314</v>
      </c>
      <c r="R3914" t="s">
        <v>8315</v>
      </c>
      <c r="S3914" s="18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11" t="s">
        <v>3909</v>
      </c>
      <c r="C3915" s="3" t="s">
        <v>8020</v>
      </c>
      <c r="D3915" s="5">
        <v>10000</v>
      </c>
      <c r="E3915" s="7">
        <v>1000</v>
      </c>
      <c r="F3915" t="s">
        <v>8219</v>
      </c>
      <c r="G3915" t="s">
        <v>8222</v>
      </c>
      <c r="H3915" t="s">
        <v>8244</v>
      </c>
      <c r="I3915" s="9">
        <v>1448863449</v>
      </c>
      <c r="J3915" s="9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305"/>
        <v>10</v>
      </c>
      <c r="P3915" s="17">
        <f t="shared" si="306"/>
        <v>142.86000000000001</v>
      </c>
      <c r="Q3915" s="13" t="s">
        <v>8314</v>
      </c>
      <c r="R3915" t="s">
        <v>8315</v>
      </c>
      <c r="S3915" s="18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11" t="s">
        <v>3910</v>
      </c>
      <c r="C3916" s="3" t="s">
        <v>8021</v>
      </c>
      <c r="D3916" s="5">
        <v>2500</v>
      </c>
      <c r="E3916" s="7">
        <v>909</v>
      </c>
      <c r="F3916" t="s">
        <v>8219</v>
      </c>
      <c r="G3916" t="s">
        <v>8223</v>
      </c>
      <c r="H3916" t="s">
        <v>8245</v>
      </c>
      <c r="I3916" s="9">
        <v>1431298740</v>
      </c>
      <c r="J3916" s="9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305"/>
        <v>36.36</v>
      </c>
      <c r="P3916" s="17">
        <f t="shared" si="306"/>
        <v>33.67</v>
      </c>
      <c r="Q3916" s="13" t="s">
        <v>8314</v>
      </c>
      <c r="R3916" t="s">
        <v>8315</v>
      </c>
      <c r="S3916" s="18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11" t="s">
        <v>3911</v>
      </c>
      <c r="C3917" s="3" t="s">
        <v>8022</v>
      </c>
      <c r="D3917" s="5">
        <v>1500</v>
      </c>
      <c r="E3917" s="7">
        <v>5</v>
      </c>
      <c r="F3917" t="s">
        <v>8219</v>
      </c>
      <c r="G3917" t="s">
        <v>8223</v>
      </c>
      <c r="H3917" t="s">
        <v>8245</v>
      </c>
      <c r="I3917" s="9">
        <v>1464824309</v>
      </c>
      <c r="J3917" s="9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305"/>
        <v>0.33</v>
      </c>
      <c r="P3917" s="17">
        <f t="shared" si="306"/>
        <v>5</v>
      </c>
      <c r="Q3917" s="13" t="s">
        <v>8314</v>
      </c>
      <c r="R3917" t="s">
        <v>8315</v>
      </c>
      <c r="S3917" s="18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11" t="s">
        <v>3912</v>
      </c>
      <c r="C3918" s="3" t="s">
        <v>8023</v>
      </c>
      <c r="D3918" s="5">
        <v>2000</v>
      </c>
      <c r="E3918" s="7">
        <v>0</v>
      </c>
      <c r="F3918" t="s">
        <v>8219</v>
      </c>
      <c r="G3918" t="s">
        <v>8230</v>
      </c>
      <c r="H3918" t="s">
        <v>8251</v>
      </c>
      <c r="I3918" s="9">
        <v>1464952752</v>
      </c>
      <c r="J3918" s="9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305"/>
        <v>0</v>
      </c>
      <c r="P3918" s="17" t="str">
        <f t="shared" si="306"/>
        <v>N/A</v>
      </c>
      <c r="Q3918" s="13" t="s">
        <v>8314</v>
      </c>
      <c r="R3918" t="s">
        <v>8315</v>
      </c>
      <c r="S3918" s="18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11" t="s">
        <v>3913</v>
      </c>
      <c r="C3919" s="3" t="s">
        <v>8024</v>
      </c>
      <c r="D3919" s="5">
        <v>3500</v>
      </c>
      <c r="E3919" s="7">
        <v>10</v>
      </c>
      <c r="F3919" t="s">
        <v>8219</v>
      </c>
      <c r="G3919" t="s">
        <v>8223</v>
      </c>
      <c r="H3919" t="s">
        <v>8245</v>
      </c>
      <c r="I3919" s="9">
        <v>1410439161</v>
      </c>
      <c r="J3919" s="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305"/>
        <v>0.28999999999999998</v>
      </c>
      <c r="P3919" s="17">
        <f t="shared" si="306"/>
        <v>10</v>
      </c>
      <c r="Q3919" s="13" t="s">
        <v>8314</v>
      </c>
      <c r="R3919" t="s">
        <v>8315</v>
      </c>
      <c r="S3919" s="18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11" t="s">
        <v>3914</v>
      </c>
      <c r="C3920" s="3" t="s">
        <v>8025</v>
      </c>
      <c r="D3920" s="5">
        <v>60000</v>
      </c>
      <c r="E3920" s="7">
        <v>120</v>
      </c>
      <c r="F3920" t="s">
        <v>8219</v>
      </c>
      <c r="G3920" t="s">
        <v>8223</v>
      </c>
      <c r="H3920" t="s">
        <v>8245</v>
      </c>
      <c r="I3920" s="9">
        <v>1407168000</v>
      </c>
      <c r="J3920" s="9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305"/>
        <v>0.2</v>
      </c>
      <c r="P3920" s="17">
        <f t="shared" si="306"/>
        <v>40</v>
      </c>
      <c r="Q3920" s="13" t="s">
        <v>8314</v>
      </c>
      <c r="R3920" t="s">
        <v>8315</v>
      </c>
      <c r="S3920" s="18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11" t="s">
        <v>3915</v>
      </c>
      <c r="C3921" s="3" t="s">
        <v>8026</v>
      </c>
      <c r="D3921" s="5">
        <v>5000</v>
      </c>
      <c r="E3921" s="7">
        <v>90</v>
      </c>
      <c r="F3921" t="s">
        <v>8219</v>
      </c>
      <c r="G3921" t="s">
        <v>8223</v>
      </c>
      <c r="H3921" t="s">
        <v>8245</v>
      </c>
      <c r="I3921" s="9">
        <v>1453075200</v>
      </c>
      <c r="J3921" s="9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305"/>
        <v>1.8</v>
      </c>
      <c r="P3921" s="17">
        <f t="shared" si="306"/>
        <v>30</v>
      </c>
      <c r="Q3921" s="13" t="s">
        <v>8314</v>
      </c>
      <c r="R3921" t="s">
        <v>8315</v>
      </c>
      <c r="S3921" s="18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11" t="s">
        <v>3916</v>
      </c>
      <c r="C3922" s="3" t="s">
        <v>8027</v>
      </c>
      <c r="D3922" s="5">
        <v>2500</v>
      </c>
      <c r="E3922" s="7">
        <v>135</v>
      </c>
      <c r="F3922" t="s">
        <v>8219</v>
      </c>
      <c r="G3922" t="s">
        <v>8223</v>
      </c>
      <c r="H3922" t="s">
        <v>8245</v>
      </c>
      <c r="I3922" s="9">
        <v>1479032260</v>
      </c>
      <c r="J3922" s="9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305"/>
        <v>5.4</v>
      </c>
      <c r="P3922" s="17">
        <f t="shared" si="306"/>
        <v>45</v>
      </c>
      <c r="Q3922" s="13" t="s">
        <v>8314</v>
      </c>
      <c r="R3922" t="s">
        <v>8315</v>
      </c>
      <c r="S3922" s="18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11" t="s">
        <v>3917</v>
      </c>
      <c r="C3923" s="3" t="s">
        <v>8028</v>
      </c>
      <c r="D3923" s="5">
        <v>3000</v>
      </c>
      <c r="E3923" s="7">
        <v>0</v>
      </c>
      <c r="F3923" t="s">
        <v>8219</v>
      </c>
      <c r="G3923" t="s">
        <v>8223</v>
      </c>
      <c r="H3923" t="s">
        <v>8245</v>
      </c>
      <c r="I3923" s="9">
        <v>1414346400</v>
      </c>
      <c r="J3923" s="9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 s="17" t="str">
        <f t="shared" si="306"/>
        <v>N/A</v>
      </c>
      <c r="Q3923" s="13" t="s">
        <v>8314</v>
      </c>
      <c r="R3923" t="s">
        <v>8315</v>
      </c>
      <c r="S3923" s="18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11" t="s">
        <v>3918</v>
      </c>
      <c r="C3924" s="3" t="s">
        <v>8029</v>
      </c>
      <c r="D3924" s="5">
        <v>750</v>
      </c>
      <c r="E3924" s="7">
        <v>61</v>
      </c>
      <c r="F3924" t="s">
        <v>8219</v>
      </c>
      <c r="G3924" t="s">
        <v>8222</v>
      </c>
      <c r="H3924" t="s">
        <v>8244</v>
      </c>
      <c r="I3924" s="9">
        <v>1425337200</v>
      </c>
      <c r="J3924" s="9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305"/>
        <v>8.1300000000000008</v>
      </c>
      <c r="P3924" s="17">
        <f t="shared" si="306"/>
        <v>10.17</v>
      </c>
      <c r="Q3924" s="13" t="s">
        <v>8314</v>
      </c>
      <c r="R3924" t="s">
        <v>8315</v>
      </c>
      <c r="S3924" s="18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11" t="s">
        <v>3919</v>
      </c>
      <c r="C3925" s="3" t="s">
        <v>8030</v>
      </c>
      <c r="D3925" s="5">
        <v>11500</v>
      </c>
      <c r="E3925" s="7">
        <v>1384</v>
      </c>
      <c r="F3925" t="s">
        <v>8219</v>
      </c>
      <c r="G3925" t="s">
        <v>8223</v>
      </c>
      <c r="H3925" t="s">
        <v>8245</v>
      </c>
      <c r="I3925" s="9">
        <v>1428622271</v>
      </c>
      <c r="J3925" s="9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305"/>
        <v>12.03</v>
      </c>
      <c r="P3925" s="17">
        <f t="shared" si="306"/>
        <v>81.41</v>
      </c>
      <c r="Q3925" s="13" t="s">
        <v>8314</v>
      </c>
      <c r="R3925" t="s">
        <v>8315</v>
      </c>
      <c r="S3925" s="18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11" t="s">
        <v>3920</v>
      </c>
      <c r="C3926" s="3" t="s">
        <v>8031</v>
      </c>
      <c r="D3926" s="5">
        <v>15000</v>
      </c>
      <c r="E3926" s="7">
        <v>2290</v>
      </c>
      <c r="F3926" t="s">
        <v>8219</v>
      </c>
      <c r="G3926" t="s">
        <v>8222</v>
      </c>
      <c r="H3926" t="s">
        <v>8244</v>
      </c>
      <c r="I3926" s="9">
        <v>1403823722</v>
      </c>
      <c r="J3926" s="9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305"/>
        <v>15.27</v>
      </c>
      <c r="P3926" s="17">
        <f t="shared" si="306"/>
        <v>57.25</v>
      </c>
      <c r="Q3926" s="13" t="s">
        <v>8314</v>
      </c>
      <c r="R3926" t="s">
        <v>8315</v>
      </c>
      <c r="S3926" s="18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11" t="s">
        <v>3921</v>
      </c>
      <c r="C3927" s="3" t="s">
        <v>8032</v>
      </c>
      <c r="D3927" s="5">
        <v>150</v>
      </c>
      <c r="E3927" s="7">
        <v>15</v>
      </c>
      <c r="F3927" t="s">
        <v>8219</v>
      </c>
      <c r="G3927" t="s">
        <v>8222</v>
      </c>
      <c r="H3927" t="s">
        <v>8244</v>
      </c>
      <c r="I3927" s="9">
        <v>1406753639</v>
      </c>
      <c r="J3927" s="9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305"/>
        <v>10</v>
      </c>
      <c r="P3927" s="17">
        <f t="shared" si="306"/>
        <v>5</v>
      </c>
      <c r="Q3927" s="13" t="s">
        <v>8314</v>
      </c>
      <c r="R3927" t="s">
        <v>8315</v>
      </c>
      <c r="S3927" s="18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11" t="s">
        <v>3922</v>
      </c>
      <c r="C3928" s="3" t="s">
        <v>8033</v>
      </c>
      <c r="D3928" s="5">
        <v>5000</v>
      </c>
      <c r="E3928" s="7">
        <v>15</v>
      </c>
      <c r="F3928" t="s">
        <v>8219</v>
      </c>
      <c r="G3928" t="s">
        <v>8224</v>
      </c>
      <c r="H3928" t="s">
        <v>8246</v>
      </c>
      <c r="I3928" s="9">
        <v>1419645748</v>
      </c>
      <c r="J3928" s="9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305"/>
        <v>0.3</v>
      </c>
      <c r="P3928" s="17">
        <f t="shared" si="306"/>
        <v>15</v>
      </c>
      <c r="Q3928" s="13" t="s">
        <v>8314</v>
      </c>
      <c r="R3928" t="s">
        <v>8315</v>
      </c>
      <c r="S3928" s="18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11" t="s">
        <v>3923</v>
      </c>
      <c r="C3929" s="3" t="s">
        <v>8034</v>
      </c>
      <c r="D3929" s="5">
        <v>2500</v>
      </c>
      <c r="E3929" s="7">
        <v>25</v>
      </c>
      <c r="F3929" t="s">
        <v>8219</v>
      </c>
      <c r="G3929" t="s">
        <v>8223</v>
      </c>
      <c r="H3929" t="s">
        <v>8245</v>
      </c>
      <c r="I3929" s="9">
        <v>1407565504</v>
      </c>
      <c r="J3929" s="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305"/>
        <v>1</v>
      </c>
      <c r="P3929" s="17">
        <f t="shared" si="306"/>
        <v>12.5</v>
      </c>
      <c r="Q3929" s="13" t="s">
        <v>8314</v>
      </c>
      <c r="R3929" t="s">
        <v>8315</v>
      </c>
      <c r="S3929" s="18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11" t="s">
        <v>3924</v>
      </c>
      <c r="C3930" s="3" t="s">
        <v>8035</v>
      </c>
      <c r="D3930" s="5">
        <v>5000</v>
      </c>
      <c r="E3930" s="7">
        <v>651</v>
      </c>
      <c r="F3930" t="s">
        <v>8219</v>
      </c>
      <c r="G3930" t="s">
        <v>8222</v>
      </c>
      <c r="H3930" t="s">
        <v>8244</v>
      </c>
      <c r="I3930" s="9">
        <v>1444971540</v>
      </c>
      <c r="J3930" s="9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305"/>
        <v>13.02</v>
      </c>
      <c r="P3930" s="17">
        <f t="shared" si="306"/>
        <v>93</v>
      </c>
      <c r="Q3930" s="13" t="s">
        <v>8314</v>
      </c>
      <c r="R3930" t="s">
        <v>8315</v>
      </c>
      <c r="S3930" s="18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11" t="s">
        <v>3925</v>
      </c>
      <c r="C3931" s="3" t="s">
        <v>8036</v>
      </c>
      <c r="D3931" s="5">
        <v>20000</v>
      </c>
      <c r="E3931" s="7">
        <v>453</v>
      </c>
      <c r="F3931" t="s">
        <v>8219</v>
      </c>
      <c r="G3931" t="s">
        <v>8222</v>
      </c>
      <c r="H3931" t="s">
        <v>8244</v>
      </c>
      <c r="I3931" s="9">
        <v>1474228265</v>
      </c>
      <c r="J3931" s="9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305"/>
        <v>2.27</v>
      </c>
      <c r="P3931" s="17">
        <f t="shared" si="306"/>
        <v>32.36</v>
      </c>
      <c r="Q3931" s="13" t="s">
        <v>8314</v>
      </c>
      <c r="R3931" t="s">
        <v>8315</v>
      </c>
      <c r="S3931" s="18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11" t="s">
        <v>3926</v>
      </c>
      <c r="C3932" s="3" t="s">
        <v>8037</v>
      </c>
      <c r="D3932" s="5">
        <v>10000</v>
      </c>
      <c r="E3932" s="7">
        <v>0</v>
      </c>
      <c r="F3932" t="s">
        <v>8219</v>
      </c>
      <c r="G3932" t="s">
        <v>8224</v>
      </c>
      <c r="H3932" t="s">
        <v>8246</v>
      </c>
      <c r="I3932" s="9">
        <v>1459490400</v>
      </c>
      <c r="J3932" s="9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305"/>
        <v>0</v>
      </c>
      <c r="P3932" s="17" t="str">
        <f t="shared" si="306"/>
        <v>N/A</v>
      </c>
      <c r="Q3932" s="13" t="s">
        <v>8314</v>
      </c>
      <c r="R3932" t="s">
        <v>8315</v>
      </c>
      <c r="S3932" s="18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11" t="s">
        <v>3927</v>
      </c>
      <c r="C3933" s="3" t="s">
        <v>8038</v>
      </c>
      <c r="D3933" s="5">
        <v>8000</v>
      </c>
      <c r="E3933" s="7">
        <v>0</v>
      </c>
      <c r="F3933" t="s">
        <v>8219</v>
      </c>
      <c r="G3933" t="s">
        <v>8222</v>
      </c>
      <c r="H3933" t="s">
        <v>8244</v>
      </c>
      <c r="I3933" s="9">
        <v>1441510707</v>
      </c>
      <c r="J3933" s="9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305"/>
        <v>0</v>
      </c>
      <c r="P3933" s="17" t="str">
        <f t="shared" si="306"/>
        <v>N/A</v>
      </c>
      <c r="Q3933" s="13" t="s">
        <v>8314</v>
      </c>
      <c r="R3933" t="s">
        <v>8315</v>
      </c>
      <c r="S3933" s="18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11" t="s">
        <v>3928</v>
      </c>
      <c r="C3934" s="3" t="s">
        <v>8039</v>
      </c>
      <c r="D3934" s="5">
        <v>12000</v>
      </c>
      <c r="E3934" s="7">
        <v>1</v>
      </c>
      <c r="F3934" t="s">
        <v>8219</v>
      </c>
      <c r="G3934" t="s">
        <v>8222</v>
      </c>
      <c r="H3934" t="s">
        <v>8244</v>
      </c>
      <c r="I3934" s="9">
        <v>1458097364</v>
      </c>
      <c r="J3934" s="9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305"/>
        <v>0.01</v>
      </c>
      <c r="P3934" s="17">
        <f t="shared" si="306"/>
        <v>1</v>
      </c>
      <c r="Q3934" s="13" t="s">
        <v>8314</v>
      </c>
      <c r="R3934" t="s">
        <v>8315</v>
      </c>
      <c r="S3934" s="18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11" t="s">
        <v>3929</v>
      </c>
      <c r="C3935" s="3" t="s">
        <v>8040</v>
      </c>
      <c r="D3935" s="5">
        <v>7000</v>
      </c>
      <c r="E3935" s="7">
        <v>1102</v>
      </c>
      <c r="F3935" t="s">
        <v>8219</v>
      </c>
      <c r="G3935" t="s">
        <v>8222</v>
      </c>
      <c r="H3935" t="s">
        <v>8244</v>
      </c>
      <c r="I3935" s="9">
        <v>1468716180</v>
      </c>
      <c r="J3935" s="9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305"/>
        <v>15.74</v>
      </c>
      <c r="P3935" s="17">
        <f t="shared" si="306"/>
        <v>91.83</v>
      </c>
      <c r="Q3935" s="13" t="s">
        <v>8314</v>
      </c>
      <c r="R3935" t="s">
        <v>8315</v>
      </c>
      <c r="S3935" s="18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11" t="s">
        <v>3930</v>
      </c>
      <c r="C3936" s="3" t="s">
        <v>8041</v>
      </c>
      <c r="D3936" s="5">
        <v>5000</v>
      </c>
      <c r="E3936" s="7">
        <v>550</v>
      </c>
      <c r="F3936" t="s">
        <v>8219</v>
      </c>
      <c r="G3936" t="s">
        <v>8222</v>
      </c>
      <c r="H3936" t="s">
        <v>8244</v>
      </c>
      <c r="I3936" s="9">
        <v>1443704400</v>
      </c>
      <c r="J3936" s="9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305"/>
        <v>11</v>
      </c>
      <c r="P3936" s="17">
        <f t="shared" si="306"/>
        <v>45.83</v>
      </c>
      <c r="Q3936" s="13" t="s">
        <v>8314</v>
      </c>
      <c r="R3936" t="s">
        <v>8315</v>
      </c>
      <c r="S3936" s="18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11" t="s">
        <v>3931</v>
      </c>
      <c r="C3937" s="3" t="s">
        <v>8042</v>
      </c>
      <c r="D3937" s="5">
        <v>3000</v>
      </c>
      <c r="E3937" s="7">
        <v>1315</v>
      </c>
      <c r="F3937" t="s">
        <v>8219</v>
      </c>
      <c r="G3937" t="s">
        <v>8223</v>
      </c>
      <c r="H3937" t="s">
        <v>8245</v>
      </c>
      <c r="I3937" s="9">
        <v>1443973546</v>
      </c>
      <c r="J3937" s="9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305"/>
        <v>43.83</v>
      </c>
      <c r="P3937" s="17">
        <f t="shared" si="306"/>
        <v>57.17</v>
      </c>
      <c r="Q3937" s="13" t="s">
        <v>8314</v>
      </c>
      <c r="R3937" t="s">
        <v>8315</v>
      </c>
      <c r="S3937" s="18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11" t="s">
        <v>3932</v>
      </c>
      <c r="C3938" s="3" t="s">
        <v>8043</v>
      </c>
      <c r="D3938" s="5">
        <v>20000</v>
      </c>
      <c r="E3938" s="7">
        <v>0</v>
      </c>
      <c r="F3938" t="s">
        <v>8219</v>
      </c>
      <c r="G3938" t="s">
        <v>8222</v>
      </c>
      <c r="H3938" t="s">
        <v>8244</v>
      </c>
      <c r="I3938" s="9">
        <v>1480576720</v>
      </c>
      <c r="J3938" s="9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305"/>
        <v>0</v>
      </c>
      <c r="P3938" s="17" t="str">
        <f t="shared" si="306"/>
        <v>N/A</v>
      </c>
      <c r="Q3938" s="13" t="s">
        <v>8314</v>
      </c>
      <c r="R3938" t="s">
        <v>8315</v>
      </c>
      <c r="S3938" s="18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11" t="s">
        <v>3933</v>
      </c>
      <c r="C3939" s="3" t="s">
        <v>8044</v>
      </c>
      <c r="D3939" s="5">
        <v>2885</v>
      </c>
      <c r="E3939" s="7">
        <v>2485</v>
      </c>
      <c r="F3939" t="s">
        <v>8219</v>
      </c>
      <c r="G3939" t="s">
        <v>8222</v>
      </c>
      <c r="H3939" t="s">
        <v>8244</v>
      </c>
      <c r="I3939" s="9">
        <v>1468249760</v>
      </c>
      <c r="J3939" s="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305"/>
        <v>86.14</v>
      </c>
      <c r="P3939" s="17">
        <f t="shared" si="306"/>
        <v>248.5</v>
      </c>
      <c r="Q3939" s="13" t="s">
        <v>8314</v>
      </c>
      <c r="R3939" t="s">
        <v>8315</v>
      </c>
      <c r="S3939" s="18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11" t="s">
        <v>3934</v>
      </c>
      <c r="C3940" s="3" t="s">
        <v>8045</v>
      </c>
      <c r="D3940" s="5">
        <v>3255</v>
      </c>
      <c r="E3940" s="7">
        <v>397</v>
      </c>
      <c r="F3940" t="s">
        <v>8219</v>
      </c>
      <c r="G3940" t="s">
        <v>8222</v>
      </c>
      <c r="H3940" t="s">
        <v>8244</v>
      </c>
      <c r="I3940" s="9">
        <v>1435441454</v>
      </c>
      <c r="J3940" s="9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305"/>
        <v>12.2</v>
      </c>
      <c r="P3940" s="17">
        <f t="shared" si="306"/>
        <v>79.400000000000006</v>
      </c>
      <c r="Q3940" s="13" t="s">
        <v>8314</v>
      </c>
      <c r="R3940" t="s">
        <v>8315</v>
      </c>
      <c r="S3940" s="18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11" t="s">
        <v>3935</v>
      </c>
      <c r="C3941" s="3" t="s">
        <v>8046</v>
      </c>
      <c r="D3941" s="5">
        <v>5000</v>
      </c>
      <c r="E3941" s="7">
        <v>5</v>
      </c>
      <c r="F3941" t="s">
        <v>8219</v>
      </c>
      <c r="G3941" t="s">
        <v>8224</v>
      </c>
      <c r="H3941" t="s">
        <v>8246</v>
      </c>
      <c r="I3941" s="9">
        <v>1412656200</v>
      </c>
      <c r="J3941" s="9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305"/>
        <v>0.1</v>
      </c>
      <c r="P3941" s="17">
        <f t="shared" si="306"/>
        <v>5</v>
      </c>
      <c r="Q3941" s="13" t="s">
        <v>8314</v>
      </c>
      <c r="R3941" t="s">
        <v>8315</v>
      </c>
      <c r="S3941" s="18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11" t="s">
        <v>3936</v>
      </c>
      <c r="C3942" s="3" t="s">
        <v>8047</v>
      </c>
      <c r="D3942" s="5">
        <v>5000</v>
      </c>
      <c r="E3942" s="7">
        <v>11</v>
      </c>
      <c r="F3942" t="s">
        <v>8219</v>
      </c>
      <c r="G3942" t="s">
        <v>8222</v>
      </c>
      <c r="H3942" t="s">
        <v>8244</v>
      </c>
      <c r="I3942" s="9">
        <v>1420199351</v>
      </c>
      <c r="J3942" s="9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305"/>
        <v>0.22</v>
      </c>
      <c r="P3942" s="17">
        <f t="shared" si="306"/>
        <v>5.5</v>
      </c>
      <c r="Q3942" s="13" t="s">
        <v>8314</v>
      </c>
      <c r="R3942" t="s">
        <v>8315</v>
      </c>
      <c r="S3942" s="18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11" t="s">
        <v>3937</v>
      </c>
      <c r="C3943" s="3" t="s">
        <v>8048</v>
      </c>
      <c r="D3943" s="5">
        <v>5500</v>
      </c>
      <c r="E3943" s="7">
        <v>50</v>
      </c>
      <c r="F3943" t="s">
        <v>8219</v>
      </c>
      <c r="G3943" t="s">
        <v>8222</v>
      </c>
      <c r="H3943" t="s">
        <v>8244</v>
      </c>
      <c r="I3943" s="9">
        <v>1416877200</v>
      </c>
      <c r="J3943" s="9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305"/>
        <v>0.91</v>
      </c>
      <c r="P3943" s="17">
        <f t="shared" si="306"/>
        <v>25</v>
      </c>
      <c r="Q3943" s="13" t="s">
        <v>8314</v>
      </c>
      <c r="R3943" t="s">
        <v>8315</v>
      </c>
      <c r="S3943" s="18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11" t="s">
        <v>3938</v>
      </c>
      <c r="C3944" s="3" t="s">
        <v>8049</v>
      </c>
      <c r="D3944" s="5">
        <v>1200</v>
      </c>
      <c r="E3944" s="7">
        <v>0</v>
      </c>
      <c r="F3944" t="s">
        <v>8219</v>
      </c>
      <c r="G3944" t="s">
        <v>8222</v>
      </c>
      <c r="H3944" t="s">
        <v>8244</v>
      </c>
      <c r="I3944" s="9">
        <v>1434490914</v>
      </c>
      <c r="J3944" s="9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 s="17" t="str">
        <f t="shared" si="306"/>
        <v>N/A</v>
      </c>
      <c r="Q3944" s="13" t="s">
        <v>8314</v>
      </c>
      <c r="R3944" t="s">
        <v>8315</v>
      </c>
      <c r="S3944" s="18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11" t="s">
        <v>3939</v>
      </c>
      <c r="C3945" s="3" t="s">
        <v>8050</v>
      </c>
      <c r="D3945" s="5">
        <v>5000</v>
      </c>
      <c r="E3945" s="7">
        <v>1782</v>
      </c>
      <c r="F3945" t="s">
        <v>8219</v>
      </c>
      <c r="G3945" t="s">
        <v>8222</v>
      </c>
      <c r="H3945" t="s">
        <v>8244</v>
      </c>
      <c r="I3945" s="9">
        <v>1446483000</v>
      </c>
      <c r="J3945" s="9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305"/>
        <v>35.64</v>
      </c>
      <c r="P3945" s="17">
        <f t="shared" si="306"/>
        <v>137.08000000000001</v>
      </c>
      <c r="Q3945" s="13" t="s">
        <v>8314</v>
      </c>
      <c r="R3945" t="s">
        <v>8315</v>
      </c>
      <c r="S3945" s="18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11" t="s">
        <v>3940</v>
      </c>
      <c r="C3946" s="3" t="s">
        <v>8051</v>
      </c>
      <c r="D3946" s="5">
        <v>5000</v>
      </c>
      <c r="E3946" s="7">
        <v>0</v>
      </c>
      <c r="F3946" t="s">
        <v>8219</v>
      </c>
      <c r="G3946" t="s">
        <v>8222</v>
      </c>
      <c r="H3946" t="s">
        <v>8244</v>
      </c>
      <c r="I3946" s="9">
        <v>1440690875</v>
      </c>
      <c r="J3946" s="9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305"/>
        <v>0</v>
      </c>
      <c r="P3946" s="17" t="str">
        <f t="shared" si="306"/>
        <v>N/A</v>
      </c>
      <c r="Q3946" s="13" t="s">
        <v>8314</v>
      </c>
      <c r="R3946" t="s">
        <v>8315</v>
      </c>
      <c r="S3946" s="18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11" t="s">
        <v>3941</v>
      </c>
      <c r="C3947" s="3" t="s">
        <v>8052</v>
      </c>
      <c r="D3947" s="5">
        <v>2000</v>
      </c>
      <c r="E3947" s="7">
        <v>5</v>
      </c>
      <c r="F3947" t="s">
        <v>8219</v>
      </c>
      <c r="G3947" t="s">
        <v>8222</v>
      </c>
      <c r="H3947" t="s">
        <v>8244</v>
      </c>
      <c r="I3947" s="9">
        <v>1431717268</v>
      </c>
      <c r="J3947" s="9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305"/>
        <v>0.25</v>
      </c>
      <c r="P3947" s="17">
        <f t="shared" si="306"/>
        <v>5</v>
      </c>
      <c r="Q3947" s="13" t="s">
        <v>8314</v>
      </c>
      <c r="R3947" t="s">
        <v>8315</v>
      </c>
      <c r="S3947" s="18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11" t="s">
        <v>3942</v>
      </c>
      <c r="C3948" s="3" t="s">
        <v>8053</v>
      </c>
      <c r="D3948" s="5">
        <v>6000</v>
      </c>
      <c r="E3948" s="7">
        <v>195</v>
      </c>
      <c r="F3948" t="s">
        <v>8219</v>
      </c>
      <c r="G3948" t="s">
        <v>8222</v>
      </c>
      <c r="H3948" t="s">
        <v>8244</v>
      </c>
      <c r="I3948" s="9">
        <v>1425110400</v>
      </c>
      <c r="J3948" s="9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305"/>
        <v>3.25</v>
      </c>
      <c r="P3948" s="17">
        <f t="shared" si="306"/>
        <v>39</v>
      </c>
      <c r="Q3948" s="13" t="s">
        <v>8314</v>
      </c>
      <c r="R3948" t="s">
        <v>8315</v>
      </c>
      <c r="S3948" s="18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11" t="s">
        <v>3943</v>
      </c>
      <c r="C3949" s="3" t="s">
        <v>8054</v>
      </c>
      <c r="D3949" s="5">
        <v>3000</v>
      </c>
      <c r="E3949" s="7">
        <v>101</v>
      </c>
      <c r="F3949" t="s">
        <v>8219</v>
      </c>
      <c r="G3949" t="s">
        <v>8222</v>
      </c>
      <c r="H3949" t="s">
        <v>8244</v>
      </c>
      <c r="I3949" s="9">
        <v>1475378744</v>
      </c>
      <c r="J3949" s="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305"/>
        <v>3.37</v>
      </c>
      <c r="P3949" s="17">
        <f t="shared" si="306"/>
        <v>50.5</v>
      </c>
      <c r="Q3949" s="13" t="s">
        <v>8314</v>
      </c>
      <c r="R3949" t="s">
        <v>8315</v>
      </c>
      <c r="S3949" s="18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11" t="s">
        <v>3944</v>
      </c>
      <c r="C3950" s="3" t="s">
        <v>8055</v>
      </c>
      <c r="D3950" s="5">
        <v>30000</v>
      </c>
      <c r="E3950" s="7">
        <v>0</v>
      </c>
      <c r="F3950" t="s">
        <v>8219</v>
      </c>
      <c r="G3950" t="s">
        <v>8224</v>
      </c>
      <c r="H3950" t="s">
        <v>8246</v>
      </c>
      <c r="I3950" s="9">
        <v>1410076123</v>
      </c>
      <c r="J3950" s="9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305"/>
        <v>0</v>
      </c>
      <c r="P3950" s="17" t="str">
        <f t="shared" si="306"/>
        <v>N/A</v>
      </c>
      <c r="Q3950" s="13" t="s">
        <v>8314</v>
      </c>
      <c r="R3950" t="s">
        <v>8315</v>
      </c>
      <c r="S3950" s="18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11" t="s">
        <v>3945</v>
      </c>
      <c r="C3951" s="3" t="s">
        <v>8056</v>
      </c>
      <c r="D3951" s="5">
        <v>10000</v>
      </c>
      <c r="E3951" s="7">
        <v>1577</v>
      </c>
      <c r="F3951" t="s">
        <v>8219</v>
      </c>
      <c r="G3951" t="s">
        <v>8224</v>
      </c>
      <c r="H3951" t="s">
        <v>8246</v>
      </c>
      <c r="I3951" s="9">
        <v>1423623221</v>
      </c>
      <c r="J3951" s="9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305"/>
        <v>15.77</v>
      </c>
      <c r="P3951" s="17">
        <f t="shared" si="306"/>
        <v>49.28</v>
      </c>
      <c r="Q3951" s="13" t="s">
        <v>8314</v>
      </c>
      <c r="R3951" t="s">
        <v>8315</v>
      </c>
      <c r="S3951" s="18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11" t="s">
        <v>3946</v>
      </c>
      <c r="C3952" s="3" t="s">
        <v>8057</v>
      </c>
      <c r="D3952" s="5">
        <v>4000</v>
      </c>
      <c r="E3952" s="7">
        <v>25</v>
      </c>
      <c r="F3952" t="s">
        <v>8219</v>
      </c>
      <c r="G3952" t="s">
        <v>8222</v>
      </c>
      <c r="H3952" t="s">
        <v>8244</v>
      </c>
      <c r="I3952" s="9">
        <v>1460140500</v>
      </c>
      <c r="J3952" s="9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305"/>
        <v>0.63</v>
      </c>
      <c r="P3952" s="17">
        <f t="shared" si="306"/>
        <v>25</v>
      </c>
      <c r="Q3952" s="13" t="s">
        <v>8314</v>
      </c>
      <c r="R3952" t="s">
        <v>8315</v>
      </c>
      <c r="S3952" s="18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11" t="s">
        <v>3947</v>
      </c>
      <c r="C3953" s="3" t="s">
        <v>6960</v>
      </c>
      <c r="D3953" s="5">
        <v>200000</v>
      </c>
      <c r="E3953" s="7">
        <v>1</v>
      </c>
      <c r="F3953" t="s">
        <v>8219</v>
      </c>
      <c r="G3953" t="s">
        <v>8239</v>
      </c>
      <c r="H3953" t="s">
        <v>8247</v>
      </c>
      <c r="I3953" s="9">
        <v>1462301342</v>
      </c>
      <c r="J3953" s="9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305"/>
        <v>0</v>
      </c>
      <c r="P3953" s="17">
        <f t="shared" si="306"/>
        <v>1</v>
      </c>
      <c r="Q3953" s="13" t="s">
        <v>8314</v>
      </c>
      <c r="R3953" t="s">
        <v>8315</v>
      </c>
      <c r="S3953" s="18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11" t="s">
        <v>3948</v>
      </c>
      <c r="C3954" s="3" t="s">
        <v>8058</v>
      </c>
      <c r="D3954" s="5">
        <v>26000</v>
      </c>
      <c r="E3954" s="7">
        <v>25</v>
      </c>
      <c r="F3954" t="s">
        <v>8219</v>
      </c>
      <c r="G3954" t="s">
        <v>8222</v>
      </c>
      <c r="H3954" t="s">
        <v>8244</v>
      </c>
      <c r="I3954" s="9">
        <v>1445885890</v>
      </c>
      <c r="J3954" s="9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305"/>
        <v>0.1</v>
      </c>
      <c r="P3954" s="17">
        <f t="shared" si="306"/>
        <v>25</v>
      </c>
      <c r="Q3954" s="13" t="s">
        <v>8314</v>
      </c>
      <c r="R3954" t="s">
        <v>8315</v>
      </c>
      <c r="S3954" s="18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11" t="s">
        <v>3949</v>
      </c>
      <c r="C3955" s="3" t="s">
        <v>8059</v>
      </c>
      <c r="D3955" s="5">
        <v>17600</v>
      </c>
      <c r="E3955" s="7">
        <v>0</v>
      </c>
      <c r="F3955" t="s">
        <v>8219</v>
      </c>
      <c r="G3955" t="s">
        <v>8222</v>
      </c>
      <c r="H3955" t="s">
        <v>8244</v>
      </c>
      <c r="I3955" s="9">
        <v>1469834940</v>
      </c>
      <c r="J3955" s="9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305"/>
        <v>0</v>
      </c>
      <c r="P3955" s="17" t="str">
        <f t="shared" si="306"/>
        <v>N/A</v>
      </c>
      <c r="Q3955" s="13" t="s">
        <v>8314</v>
      </c>
      <c r="R3955" t="s">
        <v>8315</v>
      </c>
      <c r="S3955" s="18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11" t="s">
        <v>3950</v>
      </c>
      <c r="C3956" s="3" t="s">
        <v>8060</v>
      </c>
      <c r="D3956" s="5">
        <v>25000</v>
      </c>
      <c r="E3956" s="7">
        <v>0</v>
      </c>
      <c r="F3956" t="s">
        <v>8219</v>
      </c>
      <c r="G3956" t="s">
        <v>8227</v>
      </c>
      <c r="H3956" t="s">
        <v>8249</v>
      </c>
      <c r="I3956" s="9">
        <v>1405352264</v>
      </c>
      <c r="J3956" s="9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305"/>
        <v>0</v>
      </c>
      <c r="P3956" s="17" t="str">
        <f t="shared" si="306"/>
        <v>N/A</v>
      </c>
      <c r="Q3956" s="13" t="s">
        <v>8314</v>
      </c>
      <c r="R3956" t="s">
        <v>8315</v>
      </c>
      <c r="S3956" s="18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11" t="s">
        <v>3951</v>
      </c>
      <c r="C3957" s="3" t="s">
        <v>8061</v>
      </c>
      <c r="D3957" s="5">
        <v>1750</v>
      </c>
      <c r="E3957" s="7">
        <v>425</v>
      </c>
      <c r="F3957" t="s">
        <v>8219</v>
      </c>
      <c r="G3957" t="s">
        <v>8222</v>
      </c>
      <c r="H3957" t="s">
        <v>8244</v>
      </c>
      <c r="I3957" s="9">
        <v>1448745741</v>
      </c>
      <c r="J3957" s="9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305"/>
        <v>24.29</v>
      </c>
      <c r="P3957" s="17">
        <f t="shared" si="306"/>
        <v>53.13</v>
      </c>
      <c r="Q3957" s="13" t="s">
        <v>8314</v>
      </c>
      <c r="R3957" t="s">
        <v>8315</v>
      </c>
      <c r="S3957" s="18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11" t="s">
        <v>3952</v>
      </c>
      <c r="C3958" s="3" t="s">
        <v>8062</v>
      </c>
      <c r="D3958" s="5">
        <v>5500</v>
      </c>
      <c r="E3958" s="7">
        <v>0</v>
      </c>
      <c r="F3958" t="s">
        <v>8219</v>
      </c>
      <c r="G3958" t="s">
        <v>8222</v>
      </c>
      <c r="H3958" t="s">
        <v>8244</v>
      </c>
      <c r="I3958" s="9">
        <v>1461543600</v>
      </c>
      <c r="J3958" s="9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305"/>
        <v>0</v>
      </c>
      <c r="P3958" s="17" t="str">
        <f t="shared" si="306"/>
        <v>N/A</v>
      </c>
      <c r="Q3958" s="13" t="s">
        <v>8314</v>
      </c>
      <c r="R3958" t="s">
        <v>8315</v>
      </c>
      <c r="S3958" s="18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11" t="s">
        <v>3953</v>
      </c>
      <c r="C3959" s="3" t="s">
        <v>8063</v>
      </c>
      <c r="D3959" s="5">
        <v>28000</v>
      </c>
      <c r="E3959" s="7">
        <v>7</v>
      </c>
      <c r="F3959" t="s">
        <v>8219</v>
      </c>
      <c r="G3959" t="s">
        <v>8222</v>
      </c>
      <c r="H3959" t="s">
        <v>8244</v>
      </c>
      <c r="I3959" s="9">
        <v>1468020354</v>
      </c>
      <c r="J3959" s="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305"/>
        <v>0.03</v>
      </c>
      <c r="P3959" s="17">
        <f t="shared" si="306"/>
        <v>7</v>
      </c>
      <c r="Q3959" s="13" t="s">
        <v>8314</v>
      </c>
      <c r="R3959" t="s">
        <v>8315</v>
      </c>
      <c r="S3959" s="18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11" t="s">
        <v>3954</v>
      </c>
      <c r="C3960" s="3" t="s">
        <v>8064</v>
      </c>
      <c r="D3960" s="5">
        <v>2000</v>
      </c>
      <c r="E3960" s="7">
        <v>641</v>
      </c>
      <c r="F3960" t="s">
        <v>8219</v>
      </c>
      <c r="G3960" t="s">
        <v>8222</v>
      </c>
      <c r="H3960" t="s">
        <v>8244</v>
      </c>
      <c r="I3960" s="9">
        <v>1406988000</v>
      </c>
      <c r="J3960" s="9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305"/>
        <v>32.049999999999997</v>
      </c>
      <c r="P3960" s="17">
        <f t="shared" si="306"/>
        <v>40.06</v>
      </c>
      <c r="Q3960" s="13" t="s">
        <v>8314</v>
      </c>
      <c r="R3960" t="s">
        <v>8315</v>
      </c>
      <c r="S3960" s="18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11" t="s">
        <v>3955</v>
      </c>
      <c r="C3961" s="3" t="s">
        <v>8065</v>
      </c>
      <c r="D3961" s="5">
        <v>1200</v>
      </c>
      <c r="E3961" s="7">
        <v>292</v>
      </c>
      <c r="F3961" t="s">
        <v>8219</v>
      </c>
      <c r="G3961" t="s">
        <v>8222</v>
      </c>
      <c r="H3961" t="s">
        <v>8244</v>
      </c>
      <c r="I3961" s="9">
        <v>1411930556</v>
      </c>
      <c r="J3961" s="9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305"/>
        <v>24.33</v>
      </c>
      <c r="P3961" s="17">
        <f t="shared" si="306"/>
        <v>24.33</v>
      </c>
      <c r="Q3961" s="13" t="s">
        <v>8314</v>
      </c>
      <c r="R3961" t="s">
        <v>8315</v>
      </c>
      <c r="S3961" s="18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11" t="s">
        <v>3956</v>
      </c>
      <c r="C3962" s="3" t="s">
        <v>8066</v>
      </c>
      <c r="D3962" s="5">
        <v>3000</v>
      </c>
      <c r="E3962" s="7">
        <v>45</v>
      </c>
      <c r="F3962" t="s">
        <v>8219</v>
      </c>
      <c r="G3962" t="s">
        <v>8222</v>
      </c>
      <c r="H3962" t="s">
        <v>8244</v>
      </c>
      <c r="I3962" s="9">
        <v>1451852256</v>
      </c>
      <c r="J3962" s="9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305"/>
        <v>1.5</v>
      </c>
      <c r="P3962" s="17">
        <f t="shared" si="306"/>
        <v>11.25</v>
      </c>
      <c r="Q3962" s="13" t="s">
        <v>8314</v>
      </c>
      <c r="R3962" t="s">
        <v>8315</v>
      </c>
      <c r="S3962" s="18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11" t="s">
        <v>3957</v>
      </c>
      <c r="C3963" s="3" t="s">
        <v>8067</v>
      </c>
      <c r="D3963" s="5">
        <v>5000</v>
      </c>
      <c r="E3963" s="7">
        <v>21</v>
      </c>
      <c r="F3963" t="s">
        <v>8219</v>
      </c>
      <c r="G3963" t="s">
        <v>8223</v>
      </c>
      <c r="H3963" t="s">
        <v>8245</v>
      </c>
      <c r="I3963" s="9">
        <v>1399584210</v>
      </c>
      <c r="J3963" s="9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305"/>
        <v>0.42</v>
      </c>
      <c r="P3963" s="17">
        <f t="shared" si="306"/>
        <v>10.5</v>
      </c>
      <c r="Q3963" s="13" t="s">
        <v>8314</v>
      </c>
      <c r="R3963" t="s">
        <v>8315</v>
      </c>
      <c r="S3963" s="18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11" t="s">
        <v>3958</v>
      </c>
      <c r="C3964" s="3" t="s">
        <v>8068</v>
      </c>
      <c r="D3964" s="5">
        <v>1400</v>
      </c>
      <c r="E3964" s="7">
        <v>45</v>
      </c>
      <c r="F3964" t="s">
        <v>8219</v>
      </c>
      <c r="G3964" t="s">
        <v>8223</v>
      </c>
      <c r="H3964" t="s">
        <v>8245</v>
      </c>
      <c r="I3964" s="9">
        <v>1448722494</v>
      </c>
      <c r="J3964" s="9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305"/>
        <v>3.21</v>
      </c>
      <c r="P3964" s="17">
        <f t="shared" si="306"/>
        <v>15</v>
      </c>
      <c r="Q3964" s="13" t="s">
        <v>8314</v>
      </c>
      <c r="R3964" t="s">
        <v>8315</v>
      </c>
      <c r="S3964" s="18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11" t="s">
        <v>3959</v>
      </c>
      <c r="C3965" s="3" t="s">
        <v>8069</v>
      </c>
      <c r="D3965" s="5">
        <v>10000</v>
      </c>
      <c r="E3965" s="7">
        <v>0</v>
      </c>
      <c r="F3965" t="s">
        <v>8219</v>
      </c>
      <c r="G3965" t="s">
        <v>8227</v>
      </c>
      <c r="H3965" t="s">
        <v>8249</v>
      </c>
      <c r="I3965" s="9">
        <v>1447821717</v>
      </c>
      <c r="J3965" s="9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305"/>
        <v>0</v>
      </c>
      <c r="P3965" s="17" t="str">
        <f t="shared" si="306"/>
        <v>N/A</v>
      </c>
      <c r="Q3965" s="13" t="s">
        <v>8314</v>
      </c>
      <c r="R3965" t="s">
        <v>8315</v>
      </c>
      <c r="S3965" s="18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11" t="s">
        <v>3960</v>
      </c>
      <c r="C3966" s="3" t="s">
        <v>8070</v>
      </c>
      <c r="D3966" s="5">
        <v>2000</v>
      </c>
      <c r="E3966" s="7">
        <v>126</v>
      </c>
      <c r="F3966" t="s">
        <v>8219</v>
      </c>
      <c r="G3966" t="s">
        <v>8222</v>
      </c>
      <c r="H3966" t="s">
        <v>8244</v>
      </c>
      <c r="I3966" s="9">
        <v>1429460386</v>
      </c>
      <c r="J3966" s="9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305"/>
        <v>6.3</v>
      </c>
      <c r="P3966" s="17">
        <f t="shared" si="306"/>
        <v>42</v>
      </c>
      <c r="Q3966" s="13" t="s">
        <v>8314</v>
      </c>
      <c r="R3966" t="s">
        <v>8315</v>
      </c>
      <c r="S3966" s="18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11" t="s">
        <v>3961</v>
      </c>
      <c r="C3967" s="3" t="s">
        <v>8071</v>
      </c>
      <c r="D3967" s="5">
        <v>2000</v>
      </c>
      <c r="E3967" s="7">
        <v>285</v>
      </c>
      <c r="F3967" t="s">
        <v>8219</v>
      </c>
      <c r="G3967" t="s">
        <v>8222</v>
      </c>
      <c r="H3967" t="s">
        <v>8244</v>
      </c>
      <c r="I3967" s="9">
        <v>1460608780</v>
      </c>
      <c r="J3967" s="9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305"/>
        <v>14.25</v>
      </c>
      <c r="P3967" s="17">
        <f t="shared" si="306"/>
        <v>71.25</v>
      </c>
      <c r="Q3967" s="13" t="s">
        <v>8314</v>
      </c>
      <c r="R3967" t="s">
        <v>8315</v>
      </c>
      <c r="S3967" s="18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11" t="s">
        <v>3962</v>
      </c>
      <c r="C3968" s="3" t="s">
        <v>8072</v>
      </c>
      <c r="D3968" s="5">
        <v>7500</v>
      </c>
      <c r="E3968" s="7">
        <v>45</v>
      </c>
      <c r="F3968" t="s">
        <v>8219</v>
      </c>
      <c r="G3968" t="s">
        <v>8222</v>
      </c>
      <c r="H3968" t="s">
        <v>8244</v>
      </c>
      <c r="I3968" s="9">
        <v>1406170740</v>
      </c>
      <c r="J3968" s="9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305"/>
        <v>0.6</v>
      </c>
      <c r="P3968" s="17">
        <f t="shared" si="306"/>
        <v>22.5</v>
      </c>
      <c r="Q3968" s="13" t="s">
        <v>8314</v>
      </c>
      <c r="R3968" t="s">
        <v>8315</v>
      </c>
      <c r="S3968" s="18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11" t="s">
        <v>3963</v>
      </c>
      <c r="C3969" s="3" t="s">
        <v>8073</v>
      </c>
      <c r="D3969" s="5">
        <v>1700</v>
      </c>
      <c r="E3969" s="7">
        <v>410</v>
      </c>
      <c r="F3969" t="s">
        <v>8219</v>
      </c>
      <c r="G3969" t="s">
        <v>8222</v>
      </c>
      <c r="H3969" t="s">
        <v>8244</v>
      </c>
      <c r="I3969" s="9">
        <v>1488783507</v>
      </c>
      <c r="J3969" s="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305"/>
        <v>24.12</v>
      </c>
      <c r="P3969" s="17">
        <f t="shared" si="306"/>
        <v>41</v>
      </c>
      <c r="Q3969" s="13" t="s">
        <v>8314</v>
      </c>
      <c r="R3969" t="s">
        <v>8315</v>
      </c>
      <c r="S3969" s="18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11" t="s">
        <v>3964</v>
      </c>
      <c r="C3970" s="3" t="s">
        <v>8074</v>
      </c>
      <c r="D3970" s="5">
        <v>5000</v>
      </c>
      <c r="E3970" s="7">
        <v>527</v>
      </c>
      <c r="F3970" t="s">
        <v>8219</v>
      </c>
      <c r="G3970" t="s">
        <v>8222</v>
      </c>
      <c r="H3970" t="s">
        <v>8244</v>
      </c>
      <c r="I3970" s="9">
        <v>1463945673</v>
      </c>
      <c r="J3970" s="9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si="305"/>
        <v>10.54</v>
      </c>
      <c r="P3970" s="17">
        <f t="shared" si="306"/>
        <v>47.91</v>
      </c>
      <c r="Q3970" s="13" t="s">
        <v>8314</v>
      </c>
      <c r="R3970" t="s">
        <v>8315</v>
      </c>
      <c r="S3970" s="18">
        <f t="shared" si="307"/>
        <v>42452.815659722226</v>
      </c>
      <c r="T3970" s="18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11" t="s">
        <v>3965</v>
      </c>
      <c r="C3971" s="3" t="s">
        <v>8075</v>
      </c>
      <c r="D3971" s="5">
        <v>2825</v>
      </c>
      <c r="E3971" s="7">
        <v>211</v>
      </c>
      <c r="F3971" t="s">
        <v>8219</v>
      </c>
      <c r="G3971" t="s">
        <v>8222</v>
      </c>
      <c r="H3971" t="s">
        <v>8244</v>
      </c>
      <c r="I3971" s="9">
        <v>1472442900</v>
      </c>
      <c r="J3971" s="9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ref="O3971:O4034" si="310">IFERROR(ROUND(E3971/D3971*100,2),0)</f>
        <v>7.47</v>
      </c>
      <c r="P3971" s="17">
        <f t="shared" ref="P3971:P4034" si="311">IFERROR(ROUND(E3971/L3971,2),"N/A")</f>
        <v>35.17</v>
      </c>
      <c r="Q3971" s="13" t="s">
        <v>8314</v>
      </c>
      <c r="R3971" t="s">
        <v>8315</v>
      </c>
      <c r="S3971" s="18">
        <f t="shared" ref="S3971:S4034" si="312">(((J3971/60)/60)/24)+DATE(1970,1,1)</f>
        <v>42601.854699074072</v>
      </c>
      <c r="T3971" s="18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11" t="s">
        <v>3966</v>
      </c>
      <c r="C3972" s="3" t="s">
        <v>8076</v>
      </c>
      <c r="D3972" s="5">
        <v>15000</v>
      </c>
      <c r="E3972" s="7">
        <v>11</v>
      </c>
      <c r="F3972" t="s">
        <v>8219</v>
      </c>
      <c r="G3972" t="s">
        <v>8222</v>
      </c>
      <c r="H3972" t="s">
        <v>8244</v>
      </c>
      <c r="I3972" s="9">
        <v>1460925811</v>
      </c>
      <c r="J3972" s="9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310"/>
        <v>7.0000000000000007E-2</v>
      </c>
      <c r="P3972" s="17">
        <f t="shared" si="311"/>
        <v>5.5</v>
      </c>
      <c r="Q3972" s="13" t="s">
        <v>8314</v>
      </c>
      <c r="R3972" t="s">
        <v>8315</v>
      </c>
      <c r="S3972" s="18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11" t="s">
        <v>3967</v>
      </c>
      <c r="C3973" s="3" t="s">
        <v>8077</v>
      </c>
      <c r="D3973" s="5">
        <v>14000</v>
      </c>
      <c r="E3973" s="7">
        <v>136</v>
      </c>
      <c r="F3973" t="s">
        <v>8219</v>
      </c>
      <c r="G3973" t="s">
        <v>8222</v>
      </c>
      <c r="H3973" t="s">
        <v>8244</v>
      </c>
      <c r="I3973" s="9">
        <v>1405947126</v>
      </c>
      <c r="J3973" s="9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310"/>
        <v>0.97</v>
      </c>
      <c r="P3973" s="17">
        <f t="shared" si="311"/>
        <v>22.67</v>
      </c>
      <c r="Q3973" s="13" t="s">
        <v>8314</v>
      </c>
      <c r="R3973" t="s">
        <v>8315</v>
      </c>
      <c r="S3973" s="18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11" t="s">
        <v>3968</v>
      </c>
      <c r="C3974" s="3" t="s">
        <v>8078</v>
      </c>
      <c r="D3974" s="5">
        <v>1000</v>
      </c>
      <c r="E3974" s="7">
        <v>211</v>
      </c>
      <c r="F3974" t="s">
        <v>8219</v>
      </c>
      <c r="G3974" t="s">
        <v>8222</v>
      </c>
      <c r="H3974" t="s">
        <v>8244</v>
      </c>
      <c r="I3974" s="9">
        <v>1423186634</v>
      </c>
      <c r="J3974" s="9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310"/>
        <v>21.1</v>
      </c>
      <c r="P3974" s="17">
        <f t="shared" si="311"/>
        <v>26.38</v>
      </c>
      <c r="Q3974" s="13" t="s">
        <v>8314</v>
      </c>
      <c r="R3974" t="s">
        <v>8315</v>
      </c>
      <c r="S3974" s="18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11" t="s">
        <v>3969</v>
      </c>
      <c r="C3975" s="3" t="s">
        <v>8079</v>
      </c>
      <c r="D3975" s="5">
        <v>5000</v>
      </c>
      <c r="E3975" s="7">
        <v>3905</v>
      </c>
      <c r="F3975" t="s">
        <v>8219</v>
      </c>
      <c r="G3975" t="s">
        <v>8222</v>
      </c>
      <c r="H3975" t="s">
        <v>8244</v>
      </c>
      <c r="I3975" s="9">
        <v>1462766400</v>
      </c>
      <c r="J3975" s="9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310"/>
        <v>78.099999999999994</v>
      </c>
      <c r="P3975" s="17">
        <f t="shared" si="311"/>
        <v>105.54</v>
      </c>
      <c r="Q3975" s="13" t="s">
        <v>8314</v>
      </c>
      <c r="R3975" t="s">
        <v>8315</v>
      </c>
      <c r="S3975" s="18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11" t="s">
        <v>3970</v>
      </c>
      <c r="C3976" s="3" t="s">
        <v>8080</v>
      </c>
      <c r="D3976" s="5">
        <v>1000</v>
      </c>
      <c r="E3976" s="7">
        <v>320</v>
      </c>
      <c r="F3976" t="s">
        <v>8219</v>
      </c>
      <c r="G3976" t="s">
        <v>8223</v>
      </c>
      <c r="H3976" t="s">
        <v>8245</v>
      </c>
      <c r="I3976" s="9">
        <v>1464872848</v>
      </c>
      <c r="J3976" s="9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310"/>
        <v>32</v>
      </c>
      <c r="P3976" s="17">
        <f t="shared" si="311"/>
        <v>29.09</v>
      </c>
      <c r="Q3976" s="13" t="s">
        <v>8314</v>
      </c>
      <c r="R3976" t="s">
        <v>8315</v>
      </c>
      <c r="S3976" s="18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11" t="s">
        <v>3971</v>
      </c>
      <c r="C3977" s="3" t="s">
        <v>8081</v>
      </c>
      <c r="D3977" s="5">
        <v>678</v>
      </c>
      <c r="E3977" s="7">
        <v>0</v>
      </c>
      <c r="F3977" t="s">
        <v>8219</v>
      </c>
      <c r="G3977" t="s">
        <v>8222</v>
      </c>
      <c r="H3977" t="s">
        <v>8244</v>
      </c>
      <c r="I3977" s="9">
        <v>1468442898</v>
      </c>
      <c r="J3977" s="9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310"/>
        <v>0</v>
      </c>
      <c r="P3977" s="17" t="str">
        <f t="shared" si="311"/>
        <v>N/A</v>
      </c>
      <c r="Q3977" s="13" t="s">
        <v>8314</v>
      </c>
      <c r="R3977" t="s">
        <v>8315</v>
      </c>
      <c r="S3977" s="18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11" t="s">
        <v>3972</v>
      </c>
      <c r="C3978" s="3" t="s">
        <v>8082</v>
      </c>
      <c r="D3978" s="5">
        <v>1300</v>
      </c>
      <c r="E3978" s="7">
        <v>620</v>
      </c>
      <c r="F3978" t="s">
        <v>8219</v>
      </c>
      <c r="G3978" t="s">
        <v>8222</v>
      </c>
      <c r="H3978" t="s">
        <v>8244</v>
      </c>
      <c r="I3978" s="9">
        <v>1406876400</v>
      </c>
      <c r="J3978" s="9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310"/>
        <v>47.69</v>
      </c>
      <c r="P3978" s="17">
        <f t="shared" si="311"/>
        <v>62</v>
      </c>
      <c r="Q3978" s="13" t="s">
        <v>8314</v>
      </c>
      <c r="R3978" t="s">
        <v>8315</v>
      </c>
      <c r="S3978" s="18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11" t="s">
        <v>3973</v>
      </c>
      <c r="C3979" s="3" t="s">
        <v>8083</v>
      </c>
      <c r="D3979" s="5">
        <v>90000</v>
      </c>
      <c r="E3979" s="7">
        <v>1305</v>
      </c>
      <c r="F3979" t="s">
        <v>8219</v>
      </c>
      <c r="G3979" t="s">
        <v>8222</v>
      </c>
      <c r="H3979" t="s">
        <v>8244</v>
      </c>
      <c r="I3979" s="9">
        <v>1469213732</v>
      </c>
      <c r="J3979" s="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310"/>
        <v>1.45</v>
      </c>
      <c r="P3979" s="17">
        <f t="shared" si="311"/>
        <v>217.5</v>
      </c>
      <c r="Q3979" s="13" t="s">
        <v>8314</v>
      </c>
      <c r="R3979" t="s">
        <v>8315</v>
      </c>
      <c r="S3979" s="18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11" t="s">
        <v>3974</v>
      </c>
      <c r="C3980" s="3" t="s">
        <v>8084</v>
      </c>
      <c r="D3980" s="5">
        <v>2000</v>
      </c>
      <c r="E3980" s="7">
        <v>214</v>
      </c>
      <c r="F3980" t="s">
        <v>8219</v>
      </c>
      <c r="G3980" t="s">
        <v>8222</v>
      </c>
      <c r="H3980" t="s">
        <v>8244</v>
      </c>
      <c r="I3980" s="9">
        <v>1422717953</v>
      </c>
      <c r="J3980" s="9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310"/>
        <v>10.7</v>
      </c>
      <c r="P3980" s="17">
        <f t="shared" si="311"/>
        <v>26.75</v>
      </c>
      <c r="Q3980" s="13" t="s">
        <v>8314</v>
      </c>
      <c r="R3980" t="s">
        <v>8315</v>
      </c>
      <c r="S3980" s="18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11" t="s">
        <v>3975</v>
      </c>
      <c r="C3981" s="3" t="s">
        <v>8085</v>
      </c>
      <c r="D3981" s="5">
        <v>6000</v>
      </c>
      <c r="E3981" s="7">
        <v>110</v>
      </c>
      <c r="F3981" t="s">
        <v>8219</v>
      </c>
      <c r="G3981" t="s">
        <v>8223</v>
      </c>
      <c r="H3981" t="s">
        <v>8245</v>
      </c>
      <c r="I3981" s="9">
        <v>1427659200</v>
      </c>
      <c r="J3981" s="9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310"/>
        <v>1.83</v>
      </c>
      <c r="P3981" s="17">
        <f t="shared" si="311"/>
        <v>18.329999999999998</v>
      </c>
      <c r="Q3981" s="13" t="s">
        <v>8314</v>
      </c>
      <c r="R3981" t="s">
        <v>8315</v>
      </c>
      <c r="S3981" s="18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11" t="s">
        <v>3976</v>
      </c>
      <c r="C3982" s="3" t="s">
        <v>8086</v>
      </c>
      <c r="D3982" s="5">
        <v>2500</v>
      </c>
      <c r="E3982" s="7">
        <v>450</v>
      </c>
      <c r="F3982" t="s">
        <v>8219</v>
      </c>
      <c r="G3982" t="s">
        <v>8222</v>
      </c>
      <c r="H3982" t="s">
        <v>8244</v>
      </c>
      <c r="I3982" s="9">
        <v>1404570147</v>
      </c>
      <c r="J3982" s="9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310"/>
        <v>18</v>
      </c>
      <c r="P3982" s="17">
        <f t="shared" si="311"/>
        <v>64.290000000000006</v>
      </c>
      <c r="Q3982" s="13" t="s">
        <v>8314</v>
      </c>
      <c r="R3982" t="s">
        <v>8315</v>
      </c>
      <c r="S3982" s="18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11" t="s">
        <v>3357</v>
      </c>
      <c r="C3983" s="3" t="s">
        <v>7468</v>
      </c>
      <c r="D3983" s="5">
        <v>30000</v>
      </c>
      <c r="E3983" s="7">
        <v>1225</v>
      </c>
      <c r="F3983" t="s">
        <v>8219</v>
      </c>
      <c r="G3983" t="s">
        <v>8222</v>
      </c>
      <c r="H3983" t="s">
        <v>8244</v>
      </c>
      <c r="I3983" s="9">
        <v>1468729149</v>
      </c>
      <c r="J3983" s="9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310"/>
        <v>4.08</v>
      </c>
      <c r="P3983" s="17">
        <f t="shared" si="311"/>
        <v>175</v>
      </c>
      <c r="Q3983" s="13" t="s">
        <v>8314</v>
      </c>
      <c r="R3983" t="s">
        <v>8315</v>
      </c>
      <c r="S3983" s="18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11" t="s">
        <v>3977</v>
      </c>
      <c r="C3984" s="3" t="s">
        <v>8087</v>
      </c>
      <c r="D3984" s="5">
        <v>850</v>
      </c>
      <c r="E3984" s="7">
        <v>170</v>
      </c>
      <c r="F3984" t="s">
        <v>8219</v>
      </c>
      <c r="G3984" t="s">
        <v>8223</v>
      </c>
      <c r="H3984" t="s">
        <v>8245</v>
      </c>
      <c r="I3984" s="9">
        <v>1436297180</v>
      </c>
      <c r="J3984" s="9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310"/>
        <v>20</v>
      </c>
      <c r="P3984" s="17">
        <f t="shared" si="311"/>
        <v>34</v>
      </c>
      <c r="Q3984" s="13" t="s">
        <v>8314</v>
      </c>
      <c r="R3984" t="s">
        <v>8315</v>
      </c>
      <c r="S3984" s="18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11" t="s">
        <v>3978</v>
      </c>
      <c r="C3985" s="3" t="s">
        <v>8088</v>
      </c>
      <c r="D3985" s="5">
        <v>11140</v>
      </c>
      <c r="E3985" s="7">
        <v>3877</v>
      </c>
      <c r="F3985" t="s">
        <v>8219</v>
      </c>
      <c r="G3985" t="s">
        <v>8222</v>
      </c>
      <c r="H3985" t="s">
        <v>8244</v>
      </c>
      <c r="I3985" s="9">
        <v>1400569140</v>
      </c>
      <c r="J3985" s="9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310"/>
        <v>34.799999999999997</v>
      </c>
      <c r="P3985" s="17">
        <f t="shared" si="311"/>
        <v>84.28</v>
      </c>
      <c r="Q3985" s="13" t="s">
        <v>8314</v>
      </c>
      <c r="R3985" t="s">
        <v>8315</v>
      </c>
      <c r="S3985" s="18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11" t="s">
        <v>3979</v>
      </c>
      <c r="C3986" s="3" t="s">
        <v>8089</v>
      </c>
      <c r="D3986" s="5">
        <v>1500</v>
      </c>
      <c r="E3986" s="7">
        <v>95</v>
      </c>
      <c r="F3986" t="s">
        <v>8219</v>
      </c>
      <c r="G3986" t="s">
        <v>8223</v>
      </c>
      <c r="H3986" t="s">
        <v>8245</v>
      </c>
      <c r="I3986" s="9">
        <v>1415404800</v>
      </c>
      <c r="J3986" s="9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310"/>
        <v>6.33</v>
      </c>
      <c r="P3986" s="17">
        <f t="shared" si="311"/>
        <v>9.5</v>
      </c>
      <c r="Q3986" s="13" t="s">
        <v>8314</v>
      </c>
      <c r="R3986" t="s">
        <v>8315</v>
      </c>
      <c r="S3986" s="18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11" t="s">
        <v>3980</v>
      </c>
      <c r="C3987" s="3" t="s">
        <v>8090</v>
      </c>
      <c r="D3987" s="5">
        <v>2000</v>
      </c>
      <c r="E3987" s="7">
        <v>641</v>
      </c>
      <c r="F3987" t="s">
        <v>8219</v>
      </c>
      <c r="G3987" t="s">
        <v>8222</v>
      </c>
      <c r="H3987" t="s">
        <v>8244</v>
      </c>
      <c r="I3987" s="9">
        <v>1456002300</v>
      </c>
      <c r="J3987" s="9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310"/>
        <v>32.049999999999997</v>
      </c>
      <c r="P3987" s="17">
        <f t="shared" si="311"/>
        <v>33.74</v>
      </c>
      <c r="Q3987" s="13" t="s">
        <v>8314</v>
      </c>
      <c r="R3987" t="s">
        <v>8315</v>
      </c>
      <c r="S3987" s="18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11" t="s">
        <v>3981</v>
      </c>
      <c r="C3988" s="3" t="s">
        <v>8091</v>
      </c>
      <c r="D3988" s="5">
        <v>5000</v>
      </c>
      <c r="E3988" s="7">
        <v>488</v>
      </c>
      <c r="F3988" t="s">
        <v>8219</v>
      </c>
      <c r="G3988" t="s">
        <v>8223</v>
      </c>
      <c r="H3988" t="s">
        <v>8245</v>
      </c>
      <c r="I3988" s="9">
        <v>1462539840</v>
      </c>
      <c r="J3988" s="9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310"/>
        <v>9.76</v>
      </c>
      <c r="P3988" s="17">
        <f t="shared" si="311"/>
        <v>37.54</v>
      </c>
      <c r="Q3988" s="13" t="s">
        <v>8314</v>
      </c>
      <c r="R3988" t="s">
        <v>8315</v>
      </c>
      <c r="S3988" s="18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11" t="s">
        <v>3982</v>
      </c>
      <c r="C3989" s="3" t="s">
        <v>8092</v>
      </c>
      <c r="D3989" s="5">
        <v>400</v>
      </c>
      <c r="E3989" s="7">
        <v>151</v>
      </c>
      <c r="F3989" t="s">
        <v>8219</v>
      </c>
      <c r="G3989" t="s">
        <v>8223</v>
      </c>
      <c r="H3989" t="s">
        <v>8245</v>
      </c>
      <c r="I3989" s="9">
        <v>1400278290</v>
      </c>
      <c r="J3989" s="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310"/>
        <v>37.75</v>
      </c>
      <c r="P3989" s="17">
        <f t="shared" si="311"/>
        <v>11.62</v>
      </c>
      <c r="Q3989" s="13" t="s">
        <v>8314</v>
      </c>
      <c r="R3989" t="s">
        <v>8315</v>
      </c>
      <c r="S3989" s="18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11" t="s">
        <v>3983</v>
      </c>
      <c r="C3990" s="3" t="s">
        <v>8093</v>
      </c>
      <c r="D3990" s="5">
        <v>1500</v>
      </c>
      <c r="E3990" s="7">
        <v>32</v>
      </c>
      <c r="F3990" t="s">
        <v>8219</v>
      </c>
      <c r="G3990" t="s">
        <v>8222</v>
      </c>
      <c r="H3990" t="s">
        <v>8244</v>
      </c>
      <c r="I3990" s="9">
        <v>1440813413</v>
      </c>
      <c r="J3990" s="9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310"/>
        <v>2.13</v>
      </c>
      <c r="P3990" s="17">
        <f t="shared" si="311"/>
        <v>8</v>
      </c>
      <c r="Q3990" s="13" t="s">
        <v>8314</v>
      </c>
      <c r="R3990" t="s">
        <v>8315</v>
      </c>
      <c r="S3990" s="18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11" t="s">
        <v>3984</v>
      </c>
      <c r="C3991" s="3" t="s">
        <v>8094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 s="9">
        <v>1447009181</v>
      </c>
      <c r="J3991" s="9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310"/>
        <v>0</v>
      </c>
      <c r="P3991" s="17" t="str">
        <f t="shared" si="311"/>
        <v>N/A</v>
      </c>
      <c r="Q3991" s="13" t="s">
        <v>8314</v>
      </c>
      <c r="R3991" t="s">
        <v>8315</v>
      </c>
      <c r="S3991" s="18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11" t="s">
        <v>3985</v>
      </c>
      <c r="C3992" s="3" t="s">
        <v>8095</v>
      </c>
      <c r="D3992" s="5">
        <v>1650</v>
      </c>
      <c r="E3992" s="7">
        <v>69</v>
      </c>
      <c r="F3992" t="s">
        <v>8219</v>
      </c>
      <c r="G3992" t="s">
        <v>8223</v>
      </c>
      <c r="H3992" t="s">
        <v>8245</v>
      </c>
      <c r="I3992" s="9">
        <v>1456934893</v>
      </c>
      <c r="J3992" s="9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310"/>
        <v>4.18</v>
      </c>
      <c r="P3992" s="17">
        <f t="shared" si="311"/>
        <v>23</v>
      </c>
      <c r="Q3992" s="13" t="s">
        <v>8314</v>
      </c>
      <c r="R3992" t="s">
        <v>8315</v>
      </c>
      <c r="S3992" s="18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11" t="s">
        <v>3986</v>
      </c>
      <c r="C3993" s="3" t="s">
        <v>8096</v>
      </c>
      <c r="D3993" s="5">
        <v>500</v>
      </c>
      <c r="E3993" s="7">
        <v>100</v>
      </c>
      <c r="F3993" t="s">
        <v>8219</v>
      </c>
      <c r="G3993" t="s">
        <v>8222</v>
      </c>
      <c r="H3993" t="s">
        <v>8244</v>
      </c>
      <c r="I3993" s="9">
        <v>1433086082</v>
      </c>
      <c r="J3993" s="9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310"/>
        <v>20</v>
      </c>
      <c r="P3993" s="17">
        <f t="shared" si="311"/>
        <v>100</v>
      </c>
      <c r="Q3993" s="13" t="s">
        <v>8314</v>
      </c>
      <c r="R3993" t="s">
        <v>8315</v>
      </c>
      <c r="S3993" s="18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11" t="s">
        <v>3987</v>
      </c>
      <c r="C3994" s="3" t="s">
        <v>8097</v>
      </c>
      <c r="D3994" s="5">
        <v>10000</v>
      </c>
      <c r="E3994" s="7">
        <v>541</v>
      </c>
      <c r="F3994" t="s">
        <v>8219</v>
      </c>
      <c r="G3994" t="s">
        <v>8222</v>
      </c>
      <c r="H3994" t="s">
        <v>8244</v>
      </c>
      <c r="I3994" s="9">
        <v>1449876859</v>
      </c>
      <c r="J3994" s="9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310"/>
        <v>5.41</v>
      </c>
      <c r="P3994" s="17">
        <f t="shared" si="311"/>
        <v>60.11</v>
      </c>
      <c r="Q3994" s="13" t="s">
        <v>8314</v>
      </c>
      <c r="R3994" t="s">
        <v>8315</v>
      </c>
      <c r="S3994" s="18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11" t="s">
        <v>3988</v>
      </c>
      <c r="C3995" s="3" t="s">
        <v>8098</v>
      </c>
      <c r="D3995" s="5">
        <v>50000</v>
      </c>
      <c r="E3995" s="7">
        <v>3</v>
      </c>
      <c r="F3995" t="s">
        <v>8219</v>
      </c>
      <c r="G3995" t="s">
        <v>8222</v>
      </c>
      <c r="H3995" t="s">
        <v>8244</v>
      </c>
      <c r="I3995" s="9">
        <v>1431549912</v>
      </c>
      <c r="J3995" s="9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310"/>
        <v>0.01</v>
      </c>
      <c r="P3995" s="17">
        <f t="shared" si="311"/>
        <v>3</v>
      </c>
      <c r="Q3995" s="13" t="s">
        <v>8314</v>
      </c>
      <c r="R3995" t="s">
        <v>8315</v>
      </c>
      <c r="S3995" s="18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11" t="s">
        <v>3989</v>
      </c>
      <c r="C3996" s="3" t="s">
        <v>8099</v>
      </c>
      <c r="D3996" s="5">
        <v>2000</v>
      </c>
      <c r="E3996" s="7">
        <v>5</v>
      </c>
      <c r="F3996" t="s">
        <v>8219</v>
      </c>
      <c r="G3996" t="s">
        <v>8222</v>
      </c>
      <c r="H3996" t="s">
        <v>8244</v>
      </c>
      <c r="I3996" s="9">
        <v>1405761690</v>
      </c>
      <c r="J3996" s="9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310"/>
        <v>0.25</v>
      </c>
      <c r="P3996" s="17">
        <f t="shared" si="311"/>
        <v>5</v>
      </c>
      <c r="Q3996" s="13" t="s">
        <v>8314</v>
      </c>
      <c r="R3996" t="s">
        <v>8315</v>
      </c>
      <c r="S3996" s="18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11" t="s">
        <v>3990</v>
      </c>
      <c r="C3997" s="3" t="s">
        <v>8100</v>
      </c>
      <c r="D3997" s="5">
        <v>200</v>
      </c>
      <c r="E3997" s="7">
        <v>70</v>
      </c>
      <c r="F3997" t="s">
        <v>8219</v>
      </c>
      <c r="G3997" t="s">
        <v>8223</v>
      </c>
      <c r="H3997" t="s">
        <v>8245</v>
      </c>
      <c r="I3997" s="9">
        <v>1423913220</v>
      </c>
      <c r="J3997" s="9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310"/>
        <v>35</v>
      </c>
      <c r="P3997" s="17">
        <f t="shared" si="311"/>
        <v>17.5</v>
      </c>
      <c r="Q3997" s="13" t="s">
        <v>8314</v>
      </c>
      <c r="R3997" t="s">
        <v>8315</v>
      </c>
      <c r="S3997" s="18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11" t="s">
        <v>3991</v>
      </c>
      <c r="C3998" s="3" t="s">
        <v>8101</v>
      </c>
      <c r="D3998" s="5">
        <v>3000</v>
      </c>
      <c r="E3998" s="7">
        <v>497</v>
      </c>
      <c r="F3998" t="s">
        <v>8219</v>
      </c>
      <c r="G3998" t="s">
        <v>8222</v>
      </c>
      <c r="H3998" t="s">
        <v>8244</v>
      </c>
      <c r="I3998" s="9">
        <v>1416499440</v>
      </c>
      <c r="J3998" s="9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310"/>
        <v>16.57</v>
      </c>
      <c r="P3998" s="17">
        <f t="shared" si="311"/>
        <v>29.24</v>
      </c>
      <c r="Q3998" s="13" t="s">
        <v>8314</v>
      </c>
      <c r="R3998" t="s">
        <v>8315</v>
      </c>
      <c r="S3998" s="18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11" t="s">
        <v>3992</v>
      </c>
      <c r="C3999" s="3" t="s">
        <v>8102</v>
      </c>
      <c r="D3999" s="5">
        <v>3000</v>
      </c>
      <c r="E3999" s="7">
        <v>0</v>
      </c>
      <c r="F3999" t="s">
        <v>8219</v>
      </c>
      <c r="G3999" t="s">
        <v>8223</v>
      </c>
      <c r="H3999" t="s">
        <v>8245</v>
      </c>
      <c r="I3999" s="9">
        <v>1428222221</v>
      </c>
      <c r="J3999" s="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310"/>
        <v>0</v>
      </c>
      <c r="P3999" s="17" t="str">
        <f t="shared" si="311"/>
        <v>N/A</v>
      </c>
      <c r="Q3999" s="13" t="s">
        <v>8314</v>
      </c>
      <c r="R3999" t="s">
        <v>8315</v>
      </c>
      <c r="S3999" s="18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11" t="s">
        <v>3993</v>
      </c>
      <c r="C4000" s="3" t="s">
        <v>8103</v>
      </c>
      <c r="D4000" s="5">
        <v>1250</v>
      </c>
      <c r="E4000" s="7">
        <v>715</v>
      </c>
      <c r="F4000" t="s">
        <v>8219</v>
      </c>
      <c r="G4000" t="s">
        <v>8222</v>
      </c>
      <c r="H4000" t="s">
        <v>8244</v>
      </c>
      <c r="I4000" s="9">
        <v>1427580426</v>
      </c>
      <c r="J4000" s="9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310"/>
        <v>57.2</v>
      </c>
      <c r="P4000" s="17">
        <f t="shared" si="311"/>
        <v>59.58</v>
      </c>
      <c r="Q4000" s="13" t="s">
        <v>8314</v>
      </c>
      <c r="R4000" t="s">
        <v>8315</v>
      </c>
      <c r="S4000" s="18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11" t="s">
        <v>3994</v>
      </c>
      <c r="C4001" s="3" t="s">
        <v>8104</v>
      </c>
      <c r="D4001" s="5">
        <v>7000</v>
      </c>
      <c r="E4001" s="7">
        <v>1156</v>
      </c>
      <c r="F4001" t="s">
        <v>8219</v>
      </c>
      <c r="G4001" t="s">
        <v>8222</v>
      </c>
      <c r="H4001" t="s">
        <v>8244</v>
      </c>
      <c r="I4001" s="9">
        <v>1409514709</v>
      </c>
      <c r="J4001" s="9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310"/>
        <v>16.510000000000002</v>
      </c>
      <c r="P4001" s="17">
        <f t="shared" si="311"/>
        <v>82.57</v>
      </c>
      <c r="Q4001" s="13" t="s">
        <v>8314</v>
      </c>
      <c r="R4001" t="s">
        <v>8315</v>
      </c>
      <c r="S4001" s="18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11" t="s">
        <v>3995</v>
      </c>
      <c r="C4002" s="3" t="s">
        <v>8105</v>
      </c>
      <c r="D4002" s="5">
        <v>8000</v>
      </c>
      <c r="E4002" s="7">
        <v>10</v>
      </c>
      <c r="F4002" t="s">
        <v>8219</v>
      </c>
      <c r="G4002" t="s">
        <v>8222</v>
      </c>
      <c r="H4002" t="s">
        <v>8244</v>
      </c>
      <c r="I4002" s="9">
        <v>1462631358</v>
      </c>
      <c r="J4002" s="9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310"/>
        <v>0.13</v>
      </c>
      <c r="P4002" s="17">
        <f t="shared" si="311"/>
        <v>10</v>
      </c>
      <c r="Q4002" s="13" t="s">
        <v>8314</v>
      </c>
      <c r="R4002" t="s">
        <v>8315</v>
      </c>
      <c r="S4002" s="18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11" t="s">
        <v>3996</v>
      </c>
      <c r="C4003" s="3" t="s">
        <v>8106</v>
      </c>
      <c r="D4003" s="5">
        <v>1200</v>
      </c>
      <c r="E4003" s="7">
        <v>453</v>
      </c>
      <c r="F4003" t="s">
        <v>8219</v>
      </c>
      <c r="G4003" t="s">
        <v>8223</v>
      </c>
      <c r="H4003" t="s">
        <v>8245</v>
      </c>
      <c r="I4003" s="9">
        <v>1488394800</v>
      </c>
      <c r="J4003" s="9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310"/>
        <v>37.75</v>
      </c>
      <c r="P4003" s="17">
        <f t="shared" si="311"/>
        <v>32.36</v>
      </c>
      <c r="Q4003" s="13" t="s">
        <v>8314</v>
      </c>
      <c r="R4003" t="s">
        <v>8315</v>
      </c>
      <c r="S4003" s="18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11" t="s">
        <v>3997</v>
      </c>
      <c r="C4004" s="3" t="s">
        <v>8107</v>
      </c>
      <c r="D4004" s="5">
        <v>1250</v>
      </c>
      <c r="E4004" s="7">
        <v>23</v>
      </c>
      <c r="F4004" t="s">
        <v>8219</v>
      </c>
      <c r="G4004" t="s">
        <v>8222</v>
      </c>
      <c r="H4004" t="s">
        <v>8244</v>
      </c>
      <c r="I4004" s="9">
        <v>1411779761</v>
      </c>
      <c r="J4004" s="9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310"/>
        <v>1.84</v>
      </c>
      <c r="P4004" s="17">
        <f t="shared" si="311"/>
        <v>5.75</v>
      </c>
      <c r="Q4004" s="13" t="s">
        <v>8314</v>
      </c>
      <c r="R4004" t="s">
        <v>8315</v>
      </c>
      <c r="S4004" s="18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11" t="s">
        <v>3998</v>
      </c>
      <c r="C4005" s="3" t="s">
        <v>8070</v>
      </c>
      <c r="D4005" s="5">
        <v>2000</v>
      </c>
      <c r="E4005" s="7">
        <v>201</v>
      </c>
      <c r="F4005" t="s">
        <v>8219</v>
      </c>
      <c r="G4005" t="s">
        <v>8222</v>
      </c>
      <c r="H4005" t="s">
        <v>8244</v>
      </c>
      <c r="I4005" s="9">
        <v>1424009147</v>
      </c>
      <c r="J4005" s="9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310"/>
        <v>10.050000000000001</v>
      </c>
      <c r="P4005" s="17">
        <f t="shared" si="311"/>
        <v>100.5</v>
      </c>
      <c r="Q4005" s="13" t="s">
        <v>8314</v>
      </c>
      <c r="R4005" t="s">
        <v>8315</v>
      </c>
      <c r="S4005" s="18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11" t="s">
        <v>3999</v>
      </c>
      <c r="C4006" s="3" t="s">
        <v>8108</v>
      </c>
      <c r="D4006" s="5">
        <v>500</v>
      </c>
      <c r="E4006" s="7">
        <v>1</v>
      </c>
      <c r="F4006" t="s">
        <v>8219</v>
      </c>
      <c r="G4006" t="s">
        <v>8222</v>
      </c>
      <c r="H4006" t="s">
        <v>8244</v>
      </c>
      <c r="I4006" s="9">
        <v>1412740457</v>
      </c>
      <c r="J4006" s="9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310"/>
        <v>0.2</v>
      </c>
      <c r="P4006" s="17">
        <f t="shared" si="311"/>
        <v>1</v>
      </c>
      <c r="Q4006" s="13" t="s">
        <v>8314</v>
      </c>
      <c r="R4006" t="s">
        <v>8315</v>
      </c>
      <c r="S4006" s="18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11" t="s">
        <v>4000</v>
      </c>
      <c r="C4007" s="3" t="s">
        <v>8109</v>
      </c>
      <c r="D4007" s="5">
        <v>3000</v>
      </c>
      <c r="E4007" s="7">
        <v>40</v>
      </c>
      <c r="F4007" t="s">
        <v>8219</v>
      </c>
      <c r="G4007" t="s">
        <v>8222</v>
      </c>
      <c r="H4007" t="s">
        <v>8244</v>
      </c>
      <c r="I4007" s="9">
        <v>1413832985</v>
      </c>
      <c r="J4007" s="9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310"/>
        <v>1.33</v>
      </c>
      <c r="P4007" s="17">
        <f t="shared" si="311"/>
        <v>20</v>
      </c>
      <c r="Q4007" s="13" t="s">
        <v>8314</v>
      </c>
      <c r="R4007" t="s">
        <v>8315</v>
      </c>
      <c r="S4007" s="18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11" t="s">
        <v>4001</v>
      </c>
      <c r="C4008" s="3" t="s">
        <v>8110</v>
      </c>
      <c r="D4008" s="5">
        <v>30000</v>
      </c>
      <c r="E4008" s="7">
        <v>2</v>
      </c>
      <c r="F4008" t="s">
        <v>8219</v>
      </c>
      <c r="G4008" t="s">
        <v>8222</v>
      </c>
      <c r="H4008" t="s">
        <v>8244</v>
      </c>
      <c r="I4008" s="9">
        <v>1455647587</v>
      </c>
      <c r="J4008" s="9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310"/>
        <v>0.01</v>
      </c>
      <c r="P4008" s="17">
        <f t="shared" si="311"/>
        <v>2</v>
      </c>
      <c r="Q4008" s="13" t="s">
        <v>8314</v>
      </c>
      <c r="R4008" t="s">
        <v>8315</v>
      </c>
      <c r="S4008" s="18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11" t="s">
        <v>4002</v>
      </c>
      <c r="C4009" s="3" t="s">
        <v>8111</v>
      </c>
      <c r="D4009" s="5">
        <v>2000</v>
      </c>
      <c r="E4009" s="7">
        <v>5</v>
      </c>
      <c r="F4009" t="s">
        <v>8219</v>
      </c>
      <c r="G4009" t="s">
        <v>8222</v>
      </c>
      <c r="H4009" t="s">
        <v>8244</v>
      </c>
      <c r="I4009" s="9">
        <v>1409070480</v>
      </c>
      <c r="J4009" s="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310"/>
        <v>0.25</v>
      </c>
      <c r="P4009" s="17">
        <f t="shared" si="311"/>
        <v>5</v>
      </c>
      <c r="Q4009" s="13" t="s">
        <v>8314</v>
      </c>
      <c r="R4009" t="s">
        <v>8315</v>
      </c>
      <c r="S4009" s="18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11" t="s">
        <v>4003</v>
      </c>
      <c r="C4010" s="3" t="s">
        <v>8112</v>
      </c>
      <c r="D4010" s="5">
        <v>1000</v>
      </c>
      <c r="E4010" s="7">
        <v>60</v>
      </c>
      <c r="F4010" t="s">
        <v>8219</v>
      </c>
      <c r="G4010" t="s">
        <v>8223</v>
      </c>
      <c r="H4010" t="s">
        <v>8245</v>
      </c>
      <c r="I4010" s="9">
        <v>1437606507</v>
      </c>
      <c r="J4010" s="9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310"/>
        <v>6</v>
      </c>
      <c r="P4010" s="17">
        <f t="shared" si="311"/>
        <v>15</v>
      </c>
      <c r="Q4010" s="13" t="s">
        <v>8314</v>
      </c>
      <c r="R4010" t="s">
        <v>8315</v>
      </c>
      <c r="S4010" s="18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11" t="s">
        <v>4004</v>
      </c>
      <c r="C4011" s="3" t="s">
        <v>8113</v>
      </c>
      <c r="D4011" s="5">
        <v>1930</v>
      </c>
      <c r="E4011" s="7">
        <v>75</v>
      </c>
      <c r="F4011" t="s">
        <v>8219</v>
      </c>
      <c r="G4011" t="s">
        <v>8223</v>
      </c>
      <c r="H4011" t="s">
        <v>8245</v>
      </c>
      <c r="I4011" s="9">
        <v>1410281360</v>
      </c>
      <c r="J4011" s="9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310"/>
        <v>3.89</v>
      </c>
      <c r="P4011" s="17">
        <f t="shared" si="311"/>
        <v>25</v>
      </c>
      <c r="Q4011" s="13" t="s">
        <v>8314</v>
      </c>
      <c r="R4011" t="s">
        <v>8315</v>
      </c>
      <c r="S4011" s="18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11" t="s">
        <v>4005</v>
      </c>
      <c r="C4012" s="3" t="s">
        <v>8114</v>
      </c>
      <c r="D4012" s="5">
        <v>7200</v>
      </c>
      <c r="E4012" s="7">
        <v>1742</v>
      </c>
      <c r="F4012" t="s">
        <v>8219</v>
      </c>
      <c r="G4012" t="s">
        <v>8222</v>
      </c>
      <c r="H4012" t="s">
        <v>8244</v>
      </c>
      <c r="I4012" s="9">
        <v>1414348166</v>
      </c>
      <c r="J4012" s="9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310"/>
        <v>24.19</v>
      </c>
      <c r="P4012" s="17">
        <f t="shared" si="311"/>
        <v>45.84</v>
      </c>
      <c r="Q4012" s="13" t="s">
        <v>8314</v>
      </c>
      <c r="R4012" t="s">
        <v>8315</v>
      </c>
      <c r="S4012" s="18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11" t="s">
        <v>4006</v>
      </c>
      <c r="C4013" s="3" t="s">
        <v>8115</v>
      </c>
      <c r="D4013" s="5">
        <v>250</v>
      </c>
      <c r="E4013" s="7">
        <v>19</v>
      </c>
      <c r="F4013" t="s">
        <v>8219</v>
      </c>
      <c r="G4013" t="s">
        <v>8223</v>
      </c>
      <c r="H4013" t="s">
        <v>8245</v>
      </c>
      <c r="I4013" s="9">
        <v>1422450278</v>
      </c>
      <c r="J4013" s="9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310"/>
        <v>7.6</v>
      </c>
      <c r="P4013" s="17">
        <f t="shared" si="311"/>
        <v>4.75</v>
      </c>
      <c r="Q4013" s="13" t="s">
        <v>8314</v>
      </c>
      <c r="R4013" t="s">
        <v>8315</v>
      </c>
      <c r="S4013" s="18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11" t="s">
        <v>4007</v>
      </c>
      <c r="C4014" s="3" t="s">
        <v>8116</v>
      </c>
      <c r="D4014" s="5">
        <v>575</v>
      </c>
      <c r="E4014" s="7">
        <v>0</v>
      </c>
      <c r="F4014" t="s">
        <v>8219</v>
      </c>
      <c r="G4014" t="s">
        <v>8223</v>
      </c>
      <c r="H4014" t="s">
        <v>8245</v>
      </c>
      <c r="I4014" s="9">
        <v>1430571849</v>
      </c>
      <c r="J4014" s="9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310"/>
        <v>0</v>
      </c>
      <c r="P4014" s="17" t="str">
        <f t="shared" si="311"/>
        <v>N/A</v>
      </c>
      <c r="Q4014" s="13" t="s">
        <v>8314</v>
      </c>
      <c r="R4014" t="s">
        <v>8315</v>
      </c>
      <c r="S4014" s="18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11" t="s">
        <v>4008</v>
      </c>
      <c r="C4015" s="3" t="s">
        <v>8117</v>
      </c>
      <c r="D4015" s="5">
        <v>2000</v>
      </c>
      <c r="E4015" s="7">
        <v>26</v>
      </c>
      <c r="F4015" t="s">
        <v>8219</v>
      </c>
      <c r="G4015" t="s">
        <v>8222</v>
      </c>
      <c r="H4015" t="s">
        <v>8244</v>
      </c>
      <c r="I4015" s="9">
        <v>1424070823</v>
      </c>
      <c r="J4015" s="9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310"/>
        <v>1.3</v>
      </c>
      <c r="P4015" s="17">
        <f t="shared" si="311"/>
        <v>13</v>
      </c>
      <c r="Q4015" s="13" t="s">
        <v>8314</v>
      </c>
      <c r="R4015" t="s">
        <v>8315</v>
      </c>
      <c r="S4015" s="18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11" t="s">
        <v>4009</v>
      </c>
      <c r="C4016" s="3" t="s">
        <v>8118</v>
      </c>
      <c r="D4016" s="5">
        <v>9000</v>
      </c>
      <c r="E4016" s="7">
        <v>0</v>
      </c>
      <c r="F4016" t="s">
        <v>8219</v>
      </c>
      <c r="G4016" t="s">
        <v>8222</v>
      </c>
      <c r="H4016" t="s">
        <v>8244</v>
      </c>
      <c r="I4016" s="9">
        <v>1457157269</v>
      </c>
      <c r="J4016" s="9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310"/>
        <v>0</v>
      </c>
      <c r="P4016" s="17" t="str">
        <f t="shared" si="311"/>
        <v>N/A</v>
      </c>
      <c r="Q4016" s="13" t="s">
        <v>8314</v>
      </c>
      <c r="R4016" t="s">
        <v>8315</v>
      </c>
      <c r="S4016" s="18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11" t="s">
        <v>4010</v>
      </c>
      <c r="C4017" s="3" t="s">
        <v>8119</v>
      </c>
      <c r="D4017" s="5">
        <v>7000</v>
      </c>
      <c r="E4017" s="7">
        <v>1</v>
      </c>
      <c r="F4017" t="s">
        <v>8219</v>
      </c>
      <c r="G4017" t="s">
        <v>8222</v>
      </c>
      <c r="H4017" t="s">
        <v>8244</v>
      </c>
      <c r="I4017" s="9">
        <v>1437331463</v>
      </c>
      <c r="J4017" s="9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310"/>
        <v>0.01</v>
      </c>
      <c r="P4017" s="17">
        <f t="shared" si="311"/>
        <v>1</v>
      </c>
      <c r="Q4017" s="13" t="s">
        <v>8314</v>
      </c>
      <c r="R4017" t="s">
        <v>8315</v>
      </c>
      <c r="S4017" s="18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11" t="s">
        <v>4011</v>
      </c>
      <c r="C4018" s="3" t="s">
        <v>8120</v>
      </c>
      <c r="D4018" s="5">
        <v>500</v>
      </c>
      <c r="E4018" s="7">
        <v>70</v>
      </c>
      <c r="F4018" t="s">
        <v>8219</v>
      </c>
      <c r="G4018" t="s">
        <v>8223</v>
      </c>
      <c r="H4018" t="s">
        <v>8245</v>
      </c>
      <c r="I4018" s="9">
        <v>1410987400</v>
      </c>
      <c r="J4018" s="9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310"/>
        <v>14</v>
      </c>
      <c r="P4018" s="17">
        <f t="shared" si="311"/>
        <v>10</v>
      </c>
      <c r="Q4018" s="13" t="s">
        <v>8314</v>
      </c>
      <c r="R4018" t="s">
        <v>8315</v>
      </c>
      <c r="S4018" s="18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11" t="s">
        <v>4012</v>
      </c>
      <c r="C4019" s="3" t="s">
        <v>8121</v>
      </c>
      <c r="D4019" s="5">
        <v>10000</v>
      </c>
      <c r="E4019" s="7">
        <v>105</v>
      </c>
      <c r="F4019" t="s">
        <v>8219</v>
      </c>
      <c r="G4019" t="s">
        <v>8222</v>
      </c>
      <c r="H4019" t="s">
        <v>8244</v>
      </c>
      <c r="I4019" s="9">
        <v>1409846874</v>
      </c>
      <c r="J4019" s="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310"/>
        <v>1.05</v>
      </c>
      <c r="P4019" s="17">
        <f t="shared" si="311"/>
        <v>52.5</v>
      </c>
      <c r="Q4019" s="13" t="s">
        <v>8314</v>
      </c>
      <c r="R4019" t="s">
        <v>8315</v>
      </c>
      <c r="S4019" s="18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11" t="s">
        <v>4013</v>
      </c>
      <c r="C4020" s="3" t="s">
        <v>8122</v>
      </c>
      <c r="D4020" s="5">
        <v>1500</v>
      </c>
      <c r="E4020" s="7">
        <v>130</v>
      </c>
      <c r="F4020" t="s">
        <v>8219</v>
      </c>
      <c r="G4020" t="s">
        <v>8223</v>
      </c>
      <c r="H4020" t="s">
        <v>8245</v>
      </c>
      <c r="I4020" s="9">
        <v>1475877108</v>
      </c>
      <c r="J4020" s="9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310"/>
        <v>8.67</v>
      </c>
      <c r="P4020" s="17">
        <f t="shared" si="311"/>
        <v>32.5</v>
      </c>
      <c r="Q4020" s="13" t="s">
        <v>8314</v>
      </c>
      <c r="R4020" t="s">
        <v>8315</v>
      </c>
      <c r="S4020" s="18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11" t="s">
        <v>4014</v>
      </c>
      <c r="C4021" s="3" t="s">
        <v>8123</v>
      </c>
      <c r="D4021" s="5">
        <v>3500</v>
      </c>
      <c r="E4021" s="7">
        <v>29</v>
      </c>
      <c r="F4021" t="s">
        <v>8219</v>
      </c>
      <c r="G4021" t="s">
        <v>8222</v>
      </c>
      <c r="H4021" t="s">
        <v>8244</v>
      </c>
      <c r="I4021" s="9">
        <v>1460737680</v>
      </c>
      <c r="J4021" s="9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310"/>
        <v>0.83</v>
      </c>
      <c r="P4021" s="17">
        <f t="shared" si="311"/>
        <v>7.25</v>
      </c>
      <c r="Q4021" s="13" t="s">
        <v>8314</v>
      </c>
      <c r="R4021" t="s">
        <v>8315</v>
      </c>
      <c r="S4021" s="18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11" t="s">
        <v>4015</v>
      </c>
      <c r="C4022" s="3" t="s">
        <v>8124</v>
      </c>
      <c r="D4022" s="5">
        <v>600</v>
      </c>
      <c r="E4022" s="7">
        <v>100</v>
      </c>
      <c r="F4022" t="s">
        <v>8219</v>
      </c>
      <c r="G4022" t="s">
        <v>8222</v>
      </c>
      <c r="H4022" t="s">
        <v>8244</v>
      </c>
      <c r="I4022" s="9">
        <v>1427168099</v>
      </c>
      <c r="J4022" s="9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310"/>
        <v>16.670000000000002</v>
      </c>
      <c r="P4022" s="17">
        <f t="shared" si="311"/>
        <v>33.33</v>
      </c>
      <c r="Q4022" s="13" t="s">
        <v>8314</v>
      </c>
      <c r="R4022" t="s">
        <v>8315</v>
      </c>
      <c r="S4022" s="18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11" t="s">
        <v>4016</v>
      </c>
      <c r="C4023" s="3" t="s">
        <v>8125</v>
      </c>
      <c r="D4023" s="5">
        <v>15000</v>
      </c>
      <c r="E4023" s="7">
        <v>125</v>
      </c>
      <c r="F4023" t="s">
        <v>8219</v>
      </c>
      <c r="G4023" t="s">
        <v>8222</v>
      </c>
      <c r="H4023" t="s">
        <v>8244</v>
      </c>
      <c r="I4023" s="9">
        <v>1414360358</v>
      </c>
      <c r="J4023" s="9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310"/>
        <v>0.83</v>
      </c>
      <c r="P4023" s="17">
        <f t="shared" si="311"/>
        <v>62.5</v>
      </c>
      <c r="Q4023" s="13" t="s">
        <v>8314</v>
      </c>
      <c r="R4023" t="s">
        <v>8315</v>
      </c>
      <c r="S4023" s="18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11" t="s">
        <v>4017</v>
      </c>
      <c r="C4024" s="3" t="s">
        <v>8126</v>
      </c>
      <c r="D4024" s="5">
        <v>18000</v>
      </c>
      <c r="E4024" s="7">
        <v>12521</v>
      </c>
      <c r="F4024" t="s">
        <v>8219</v>
      </c>
      <c r="G4024" t="s">
        <v>8222</v>
      </c>
      <c r="H4024" t="s">
        <v>8244</v>
      </c>
      <c r="I4024" s="9">
        <v>1422759240</v>
      </c>
      <c r="J4024" s="9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310"/>
        <v>69.56</v>
      </c>
      <c r="P4024" s="17">
        <f t="shared" si="311"/>
        <v>63.56</v>
      </c>
      <c r="Q4024" s="13" t="s">
        <v>8314</v>
      </c>
      <c r="R4024" t="s">
        <v>8315</v>
      </c>
      <c r="S4024" s="18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11" t="s">
        <v>4018</v>
      </c>
      <c r="C4025" s="3" t="s">
        <v>8127</v>
      </c>
      <c r="D4025" s="5">
        <v>7000</v>
      </c>
      <c r="E4025" s="7">
        <v>0</v>
      </c>
      <c r="F4025" t="s">
        <v>8219</v>
      </c>
      <c r="G4025" t="s">
        <v>8222</v>
      </c>
      <c r="H4025" t="s">
        <v>8244</v>
      </c>
      <c r="I4025" s="9">
        <v>1458860363</v>
      </c>
      <c r="J4025" s="9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310"/>
        <v>0</v>
      </c>
      <c r="P4025" s="17" t="str">
        <f t="shared" si="311"/>
        <v>N/A</v>
      </c>
      <c r="Q4025" s="13" t="s">
        <v>8314</v>
      </c>
      <c r="R4025" t="s">
        <v>8315</v>
      </c>
      <c r="S4025" s="18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11" t="s">
        <v>4019</v>
      </c>
      <c r="C4026" s="3" t="s">
        <v>8128</v>
      </c>
      <c r="D4026" s="5">
        <v>800</v>
      </c>
      <c r="E4026" s="7">
        <v>10</v>
      </c>
      <c r="F4026" t="s">
        <v>8219</v>
      </c>
      <c r="G4026" t="s">
        <v>8222</v>
      </c>
      <c r="H4026" t="s">
        <v>8244</v>
      </c>
      <c r="I4026" s="9">
        <v>1441037097</v>
      </c>
      <c r="J4026" s="9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310"/>
        <v>1.25</v>
      </c>
      <c r="P4026" s="17">
        <f t="shared" si="311"/>
        <v>10</v>
      </c>
      <c r="Q4026" s="13" t="s">
        <v>8314</v>
      </c>
      <c r="R4026" t="s">
        <v>8315</v>
      </c>
      <c r="S4026" s="18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11" t="s">
        <v>4020</v>
      </c>
      <c r="C4027" s="3" t="s">
        <v>8129</v>
      </c>
      <c r="D4027" s="5">
        <v>5000</v>
      </c>
      <c r="E4027" s="7">
        <v>250</v>
      </c>
      <c r="F4027" t="s">
        <v>8219</v>
      </c>
      <c r="G4027" t="s">
        <v>8228</v>
      </c>
      <c r="H4027" t="s">
        <v>8247</v>
      </c>
      <c r="I4027" s="9">
        <v>1437889336</v>
      </c>
      <c r="J4027" s="9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310"/>
        <v>5</v>
      </c>
      <c r="P4027" s="17">
        <f t="shared" si="311"/>
        <v>62.5</v>
      </c>
      <c r="Q4027" s="13" t="s">
        <v>8314</v>
      </c>
      <c r="R4027" t="s">
        <v>8315</v>
      </c>
      <c r="S4027" s="18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11" t="s">
        <v>4021</v>
      </c>
      <c r="C4028" s="3" t="s">
        <v>8130</v>
      </c>
      <c r="D4028" s="5">
        <v>4000</v>
      </c>
      <c r="E4028" s="7">
        <v>0</v>
      </c>
      <c r="F4028" t="s">
        <v>8219</v>
      </c>
      <c r="G4028" t="s">
        <v>8222</v>
      </c>
      <c r="H4028" t="s">
        <v>8244</v>
      </c>
      <c r="I4028" s="9">
        <v>1449247439</v>
      </c>
      <c r="J4028" s="9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310"/>
        <v>0</v>
      </c>
      <c r="P4028" s="17" t="str">
        <f t="shared" si="311"/>
        <v>N/A</v>
      </c>
      <c r="Q4028" s="13" t="s">
        <v>8314</v>
      </c>
      <c r="R4028" t="s">
        <v>8315</v>
      </c>
      <c r="S4028" s="18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11" t="s">
        <v>4022</v>
      </c>
      <c r="C4029" s="3" t="s">
        <v>8131</v>
      </c>
      <c r="D4029" s="5">
        <v>3000</v>
      </c>
      <c r="E4029" s="7">
        <v>215</v>
      </c>
      <c r="F4029" t="s">
        <v>8219</v>
      </c>
      <c r="G4029" t="s">
        <v>8222</v>
      </c>
      <c r="H4029" t="s">
        <v>8244</v>
      </c>
      <c r="I4029" s="9">
        <v>1487811600</v>
      </c>
      <c r="J4029" s="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310"/>
        <v>7.17</v>
      </c>
      <c r="P4029" s="17">
        <f t="shared" si="311"/>
        <v>30.71</v>
      </c>
      <c r="Q4029" s="13" t="s">
        <v>8314</v>
      </c>
      <c r="R4029" t="s">
        <v>8315</v>
      </c>
      <c r="S4029" s="18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11" t="s">
        <v>4023</v>
      </c>
      <c r="C4030" s="3" t="s">
        <v>8132</v>
      </c>
      <c r="D4030" s="5">
        <v>2000</v>
      </c>
      <c r="E4030" s="7">
        <v>561</v>
      </c>
      <c r="F4030" t="s">
        <v>8219</v>
      </c>
      <c r="G4030" t="s">
        <v>8222</v>
      </c>
      <c r="H4030" t="s">
        <v>8244</v>
      </c>
      <c r="I4030" s="9">
        <v>1402007500</v>
      </c>
      <c r="J4030" s="9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310"/>
        <v>28.05</v>
      </c>
      <c r="P4030" s="17">
        <f t="shared" si="311"/>
        <v>51</v>
      </c>
      <c r="Q4030" s="13" t="s">
        <v>8314</v>
      </c>
      <c r="R4030" t="s">
        <v>8315</v>
      </c>
      <c r="S4030" s="18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11" t="s">
        <v>4024</v>
      </c>
      <c r="C4031" s="3" t="s">
        <v>8133</v>
      </c>
      <c r="D4031" s="5">
        <v>20000</v>
      </c>
      <c r="E4031" s="7">
        <v>0</v>
      </c>
      <c r="F4031" t="s">
        <v>8219</v>
      </c>
      <c r="G4031" t="s">
        <v>8222</v>
      </c>
      <c r="H4031" t="s">
        <v>8244</v>
      </c>
      <c r="I4031" s="9">
        <v>1450053370</v>
      </c>
      <c r="J4031" s="9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310"/>
        <v>0</v>
      </c>
      <c r="P4031" s="17" t="str">
        <f t="shared" si="311"/>
        <v>N/A</v>
      </c>
      <c r="Q4031" s="13" t="s">
        <v>8314</v>
      </c>
      <c r="R4031" t="s">
        <v>8315</v>
      </c>
      <c r="S4031" s="18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11" t="s">
        <v>4025</v>
      </c>
      <c r="C4032" s="3" t="s">
        <v>8134</v>
      </c>
      <c r="D4032" s="5">
        <v>2500</v>
      </c>
      <c r="E4032" s="7">
        <v>400</v>
      </c>
      <c r="F4032" t="s">
        <v>8219</v>
      </c>
      <c r="G4032" t="s">
        <v>8222</v>
      </c>
      <c r="H4032" t="s">
        <v>8244</v>
      </c>
      <c r="I4032" s="9">
        <v>1454525340</v>
      </c>
      <c r="J4032" s="9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310"/>
        <v>16</v>
      </c>
      <c r="P4032" s="17">
        <f t="shared" si="311"/>
        <v>66.67</v>
      </c>
      <c r="Q4032" s="13" t="s">
        <v>8314</v>
      </c>
      <c r="R4032" t="s">
        <v>8315</v>
      </c>
      <c r="S4032" s="18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11" t="s">
        <v>4026</v>
      </c>
      <c r="C4033" s="3" t="s">
        <v>8135</v>
      </c>
      <c r="D4033" s="5">
        <v>5000</v>
      </c>
      <c r="E4033" s="7">
        <v>0</v>
      </c>
      <c r="F4033" t="s">
        <v>8219</v>
      </c>
      <c r="G4033" t="s">
        <v>8222</v>
      </c>
      <c r="H4033" t="s">
        <v>8244</v>
      </c>
      <c r="I4033" s="9">
        <v>1418914964</v>
      </c>
      <c r="J4033" s="9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310"/>
        <v>0</v>
      </c>
      <c r="P4033" s="17" t="str">
        <f t="shared" si="311"/>
        <v>N/A</v>
      </c>
      <c r="Q4033" s="13" t="s">
        <v>8314</v>
      </c>
      <c r="R4033" t="s">
        <v>8315</v>
      </c>
      <c r="S4033" s="18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11" t="s">
        <v>4027</v>
      </c>
      <c r="C4034" s="3" t="s">
        <v>8136</v>
      </c>
      <c r="D4034" s="5">
        <v>6048</v>
      </c>
      <c r="E4034" s="7">
        <v>413</v>
      </c>
      <c r="F4034" t="s">
        <v>8219</v>
      </c>
      <c r="G4034" t="s">
        <v>8222</v>
      </c>
      <c r="H4034" t="s">
        <v>8244</v>
      </c>
      <c r="I4034" s="9">
        <v>1450211116</v>
      </c>
      <c r="J4034" s="9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si="310"/>
        <v>6.83</v>
      </c>
      <c r="P4034" s="17">
        <f t="shared" si="311"/>
        <v>59</v>
      </c>
      <c r="Q4034" s="13" t="s">
        <v>8314</v>
      </c>
      <c r="R4034" t="s">
        <v>8315</v>
      </c>
      <c r="S4034" s="18">
        <f t="shared" si="312"/>
        <v>42293.809212962966</v>
      </c>
      <c r="T4034" s="18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11" t="s">
        <v>4028</v>
      </c>
      <c r="C4035" s="3" t="s">
        <v>8137</v>
      </c>
      <c r="D4035" s="5">
        <v>23900</v>
      </c>
      <c r="E4035" s="7">
        <v>6141.99</v>
      </c>
      <c r="F4035" t="s">
        <v>8219</v>
      </c>
      <c r="G4035" t="s">
        <v>8223</v>
      </c>
      <c r="H4035" t="s">
        <v>8245</v>
      </c>
      <c r="I4035" s="9">
        <v>1475398800</v>
      </c>
      <c r="J4035" s="9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ref="O4035:O4098" si="315">IFERROR(ROUND(E4035/D4035*100,2),0)</f>
        <v>25.7</v>
      </c>
      <c r="P4035" s="17">
        <f t="shared" ref="P4035:P4098" si="316">IFERROR(ROUND(E4035/L4035,2),"N/A")</f>
        <v>65.34</v>
      </c>
      <c r="Q4035" s="13" t="s">
        <v>8314</v>
      </c>
      <c r="R4035" t="s">
        <v>8315</v>
      </c>
      <c r="S4035" s="18">
        <f t="shared" ref="S4035:S4098" si="317">(((J4035/60)/60)/24)+DATE(1970,1,1)</f>
        <v>42614.268796296295</v>
      </c>
      <c r="T4035" s="18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11" t="s">
        <v>4029</v>
      </c>
      <c r="C4036" s="3" t="s">
        <v>8138</v>
      </c>
      <c r="D4036" s="5">
        <v>13500</v>
      </c>
      <c r="E4036" s="7">
        <v>200</v>
      </c>
      <c r="F4036" t="s">
        <v>8219</v>
      </c>
      <c r="G4036" t="s">
        <v>8222</v>
      </c>
      <c r="H4036" t="s">
        <v>8244</v>
      </c>
      <c r="I4036" s="9">
        <v>1428097450</v>
      </c>
      <c r="J4036" s="9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315"/>
        <v>1.48</v>
      </c>
      <c r="P4036" s="17">
        <f t="shared" si="316"/>
        <v>100</v>
      </c>
      <c r="Q4036" s="13" t="s">
        <v>8314</v>
      </c>
      <c r="R4036" t="s">
        <v>8315</v>
      </c>
      <c r="S4036" s="18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11" t="s">
        <v>4030</v>
      </c>
      <c r="C4037" s="3" t="s">
        <v>8139</v>
      </c>
      <c r="D4037" s="5">
        <v>10000</v>
      </c>
      <c r="E4037" s="7">
        <v>3685</v>
      </c>
      <c r="F4037" t="s">
        <v>8219</v>
      </c>
      <c r="G4037" t="s">
        <v>8222</v>
      </c>
      <c r="H4037" t="s">
        <v>8244</v>
      </c>
      <c r="I4037" s="9">
        <v>1413925887</v>
      </c>
      <c r="J4037" s="9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315"/>
        <v>36.85</v>
      </c>
      <c r="P4037" s="17">
        <f t="shared" si="316"/>
        <v>147.4</v>
      </c>
      <c r="Q4037" s="13" t="s">
        <v>8314</v>
      </c>
      <c r="R4037" t="s">
        <v>8315</v>
      </c>
      <c r="S4037" s="18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11" t="s">
        <v>4031</v>
      </c>
      <c r="C4038" s="3" t="s">
        <v>7437</v>
      </c>
      <c r="D4038" s="5">
        <v>6000</v>
      </c>
      <c r="E4038" s="7">
        <v>2823</v>
      </c>
      <c r="F4038" t="s">
        <v>8219</v>
      </c>
      <c r="G4038" t="s">
        <v>8222</v>
      </c>
      <c r="H4038" t="s">
        <v>8244</v>
      </c>
      <c r="I4038" s="9">
        <v>1404253800</v>
      </c>
      <c r="J4038" s="9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315"/>
        <v>47.05</v>
      </c>
      <c r="P4038" s="17">
        <f t="shared" si="316"/>
        <v>166.06</v>
      </c>
      <c r="Q4038" s="13" t="s">
        <v>8314</v>
      </c>
      <c r="R4038" t="s">
        <v>8315</v>
      </c>
      <c r="S4038" s="18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11" t="s">
        <v>4032</v>
      </c>
      <c r="C4039" s="3" t="s">
        <v>8140</v>
      </c>
      <c r="D4039" s="5">
        <v>700</v>
      </c>
      <c r="E4039" s="7">
        <v>80</v>
      </c>
      <c r="F4039" t="s">
        <v>8219</v>
      </c>
      <c r="G4039" t="s">
        <v>8222</v>
      </c>
      <c r="H4039" t="s">
        <v>8244</v>
      </c>
      <c r="I4039" s="9">
        <v>1464099900</v>
      </c>
      <c r="J4039" s="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315"/>
        <v>11.43</v>
      </c>
      <c r="P4039" s="17">
        <f t="shared" si="316"/>
        <v>40</v>
      </c>
      <c r="Q4039" s="13" t="s">
        <v>8314</v>
      </c>
      <c r="R4039" t="s">
        <v>8315</v>
      </c>
      <c r="S4039" s="18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11" t="s">
        <v>4033</v>
      </c>
      <c r="C4040" s="3" t="s">
        <v>8141</v>
      </c>
      <c r="D4040" s="5">
        <v>2500</v>
      </c>
      <c r="E4040" s="7">
        <v>301</v>
      </c>
      <c r="F4040" t="s">
        <v>8219</v>
      </c>
      <c r="G4040" t="s">
        <v>8222</v>
      </c>
      <c r="H4040" t="s">
        <v>8244</v>
      </c>
      <c r="I4040" s="9">
        <v>1413573010</v>
      </c>
      <c r="J4040" s="9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315"/>
        <v>12.04</v>
      </c>
      <c r="P4040" s="17">
        <f t="shared" si="316"/>
        <v>75.25</v>
      </c>
      <c r="Q4040" s="13" t="s">
        <v>8314</v>
      </c>
      <c r="R4040" t="s">
        <v>8315</v>
      </c>
      <c r="S4040" s="18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11" t="s">
        <v>4034</v>
      </c>
      <c r="C4041" s="3" t="s">
        <v>8142</v>
      </c>
      <c r="D4041" s="5">
        <v>500</v>
      </c>
      <c r="E4041" s="7">
        <v>300</v>
      </c>
      <c r="F4041" t="s">
        <v>8219</v>
      </c>
      <c r="G4041" t="s">
        <v>8222</v>
      </c>
      <c r="H4041" t="s">
        <v>8244</v>
      </c>
      <c r="I4041" s="9">
        <v>1448949540</v>
      </c>
      <c r="J4041" s="9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315"/>
        <v>60</v>
      </c>
      <c r="P4041" s="17">
        <f t="shared" si="316"/>
        <v>60</v>
      </c>
      <c r="Q4041" s="13" t="s">
        <v>8314</v>
      </c>
      <c r="R4041" t="s">
        <v>8315</v>
      </c>
      <c r="S4041" s="18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11" t="s">
        <v>4035</v>
      </c>
      <c r="C4042" s="3" t="s">
        <v>8143</v>
      </c>
      <c r="D4042" s="5">
        <v>8000</v>
      </c>
      <c r="E4042" s="7">
        <v>2500</v>
      </c>
      <c r="F4042" t="s">
        <v>8219</v>
      </c>
      <c r="G4042" t="s">
        <v>8222</v>
      </c>
      <c r="H4042" t="s">
        <v>8244</v>
      </c>
      <c r="I4042" s="9">
        <v>1437188400</v>
      </c>
      <c r="J4042" s="9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315"/>
        <v>31.25</v>
      </c>
      <c r="P4042" s="17">
        <f t="shared" si="316"/>
        <v>1250</v>
      </c>
      <c r="Q4042" s="13" t="s">
        <v>8314</v>
      </c>
      <c r="R4042" t="s">
        <v>8315</v>
      </c>
      <c r="S4042" s="18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11" t="s">
        <v>4036</v>
      </c>
      <c r="C4043" s="3" t="s">
        <v>8144</v>
      </c>
      <c r="D4043" s="5">
        <v>5000</v>
      </c>
      <c r="E4043" s="7">
        <v>21</v>
      </c>
      <c r="F4043" t="s">
        <v>8219</v>
      </c>
      <c r="G4043" t="s">
        <v>8223</v>
      </c>
      <c r="H4043" t="s">
        <v>8245</v>
      </c>
      <c r="I4043" s="9">
        <v>1473160954</v>
      </c>
      <c r="J4043" s="9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315"/>
        <v>0.42</v>
      </c>
      <c r="P4043" s="17">
        <f t="shared" si="316"/>
        <v>10.5</v>
      </c>
      <c r="Q4043" s="13" t="s">
        <v>8314</v>
      </c>
      <c r="R4043" t="s">
        <v>8315</v>
      </c>
      <c r="S4043" s="18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11" t="s">
        <v>4037</v>
      </c>
      <c r="C4044" s="3" t="s">
        <v>8145</v>
      </c>
      <c r="D4044" s="5">
        <v>10000</v>
      </c>
      <c r="E4044" s="7">
        <v>21</v>
      </c>
      <c r="F4044" t="s">
        <v>8219</v>
      </c>
      <c r="G4044" t="s">
        <v>8222</v>
      </c>
      <c r="H4044" t="s">
        <v>8244</v>
      </c>
      <c r="I4044" s="9">
        <v>1421781360</v>
      </c>
      <c r="J4044" s="9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315"/>
        <v>0.21</v>
      </c>
      <c r="P4044" s="17">
        <f t="shared" si="316"/>
        <v>7</v>
      </c>
      <c r="Q4044" s="13" t="s">
        <v>8314</v>
      </c>
      <c r="R4044" t="s">
        <v>8315</v>
      </c>
      <c r="S4044" s="18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11" t="s">
        <v>4038</v>
      </c>
      <c r="C4045" s="3" t="s">
        <v>8146</v>
      </c>
      <c r="D4045" s="5">
        <v>300</v>
      </c>
      <c r="E4045" s="7">
        <v>0</v>
      </c>
      <c r="F4045" t="s">
        <v>8219</v>
      </c>
      <c r="G4045" t="s">
        <v>8227</v>
      </c>
      <c r="H4045" t="s">
        <v>8249</v>
      </c>
      <c r="I4045" s="9">
        <v>1416524325</v>
      </c>
      <c r="J4045" s="9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315"/>
        <v>0</v>
      </c>
      <c r="P4045" s="17" t="str">
        <f t="shared" si="316"/>
        <v>N/A</v>
      </c>
      <c r="Q4045" s="13" t="s">
        <v>8314</v>
      </c>
      <c r="R4045" t="s">
        <v>8315</v>
      </c>
      <c r="S4045" s="18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11" t="s">
        <v>4039</v>
      </c>
      <c r="C4046" s="3" t="s">
        <v>8147</v>
      </c>
      <c r="D4046" s="5">
        <v>600</v>
      </c>
      <c r="E4046" s="7">
        <v>225</v>
      </c>
      <c r="F4046" t="s">
        <v>8219</v>
      </c>
      <c r="G4046" t="s">
        <v>8222</v>
      </c>
      <c r="H4046" t="s">
        <v>8244</v>
      </c>
      <c r="I4046" s="9">
        <v>1428642000</v>
      </c>
      <c r="J4046" s="9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315"/>
        <v>37.5</v>
      </c>
      <c r="P4046" s="17">
        <f t="shared" si="316"/>
        <v>56.25</v>
      </c>
      <c r="Q4046" s="13" t="s">
        <v>8314</v>
      </c>
      <c r="R4046" t="s">
        <v>8315</v>
      </c>
      <c r="S4046" s="18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11" t="s">
        <v>4040</v>
      </c>
      <c r="C4047" s="3" t="s">
        <v>8148</v>
      </c>
      <c r="D4047" s="5">
        <v>5000</v>
      </c>
      <c r="E4047" s="7">
        <v>1</v>
      </c>
      <c r="F4047" t="s">
        <v>8219</v>
      </c>
      <c r="G4047" t="s">
        <v>8224</v>
      </c>
      <c r="H4047" t="s">
        <v>8246</v>
      </c>
      <c r="I4047" s="9">
        <v>1408596589</v>
      </c>
      <c r="J4047" s="9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315"/>
        <v>0.02</v>
      </c>
      <c r="P4047" s="17">
        <f t="shared" si="316"/>
        <v>1</v>
      </c>
      <c r="Q4047" s="13" t="s">
        <v>8314</v>
      </c>
      <c r="R4047" t="s">
        <v>8315</v>
      </c>
      <c r="S4047" s="18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11" t="s">
        <v>4041</v>
      </c>
      <c r="C4048" s="3" t="s">
        <v>8149</v>
      </c>
      <c r="D4048" s="5">
        <v>5600</v>
      </c>
      <c r="E4048" s="7">
        <v>460</v>
      </c>
      <c r="F4048" t="s">
        <v>8219</v>
      </c>
      <c r="G4048" t="s">
        <v>8222</v>
      </c>
      <c r="H4048" t="s">
        <v>8244</v>
      </c>
      <c r="I4048" s="9">
        <v>1413992210</v>
      </c>
      <c r="J4048" s="9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315"/>
        <v>8.2100000000000009</v>
      </c>
      <c r="P4048" s="17">
        <f t="shared" si="316"/>
        <v>38.33</v>
      </c>
      <c r="Q4048" s="13" t="s">
        <v>8314</v>
      </c>
      <c r="R4048" t="s">
        <v>8315</v>
      </c>
      <c r="S4048" s="18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11" t="s">
        <v>4042</v>
      </c>
      <c r="C4049" s="3" t="s">
        <v>8150</v>
      </c>
      <c r="D4049" s="5">
        <v>5000</v>
      </c>
      <c r="E4049" s="7">
        <v>110</v>
      </c>
      <c r="F4049" t="s">
        <v>8219</v>
      </c>
      <c r="G4049" t="s">
        <v>8222</v>
      </c>
      <c r="H4049" t="s">
        <v>8244</v>
      </c>
      <c r="I4049" s="9">
        <v>1420938000</v>
      </c>
      <c r="J4049" s="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315"/>
        <v>2.2000000000000002</v>
      </c>
      <c r="P4049" s="17">
        <f t="shared" si="316"/>
        <v>27.5</v>
      </c>
      <c r="Q4049" s="13" t="s">
        <v>8314</v>
      </c>
      <c r="R4049" t="s">
        <v>8315</v>
      </c>
      <c r="S4049" s="18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11" t="s">
        <v>4043</v>
      </c>
      <c r="C4050" s="3" t="s">
        <v>8151</v>
      </c>
      <c r="D4050" s="5">
        <v>17000</v>
      </c>
      <c r="E4050" s="7">
        <v>3001</v>
      </c>
      <c r="F4050" t="s">
        <v>8219</v>
      </c>
      <c r="G4050" t="s">
        <v>8223</v>
      </c>
      <c r="H4050" t="s">
        <v>8245</v>
      </c>
      <c r="I4050" s="9">
        <v>1460373187</v>
      </c>
      <c r="J4050" s="9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315"/>
        <v>17.649999999999999</v>
      </c>
      <c r="P4050" s="17">
        <f t="shared" si="316"/>
        <v>32.979999999999997</v>
      </c>
      <c r="Q4050" s="13" t="s">
        <v>8314</v>
      </c>
      <c r="R4050" t="s">
        <v>8315</v>
      </c>
      <c r="S4050" s="18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11" t="s">
        <v>4044</v>
      </c>
      <c r="C4051" s="3" t="s">
        <v>8152</v>
      </c>
      <c r="D4051" s="5">
        <v>20000</v>
      </c>
      <c r="E4051" s="7">
        <v>16</v>
      </c>
      <c r="F4051" t="s">
        <v>8219</v>
      </c>
      <c r="G4051" t="s">
        <v>8222</v>
      </c>
      <c r="H4051" t="s">
        <v>8244</v>
      </c>
      <c r="I4051" s="9">
        <v>1436914815</v>
      </c>
      <c r="J4051" s="9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315"/>
        <v>0.08</v>
      </c>
      <c r="P4051" s="17">
        <f t="shared" si="316"/>
        <v>16</v>
      </c>
      <c r="Q4051" s="13" t="s">
        <v>8314</v>
      </c>
      <c r="R4051" t="s">
        <v>8315</v>
      </c>
      <c r="S4051" s="18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11" t="s">
        <v>4045</v>
      </c>
      <c r="C4052" s="3" t="s">
        <v>8153</v>
      </c>
      <c r="D4052" s="5">
        <v>1500</v>
      </c>
      <c r="E4052" s="7">
        <v>1</v>
      </c>
      <c r="F4052" t="s">
        <v>8219</v>
      </c>
      <c r="G4052" t="s">
        <v>8222</v>
      </c>
      <c r="H4052" t="s">
        <v>8244</v>
      </c>
      <c r="I4052" s="9">
        <v>1414077391</v>
      </c>
      <c r="J4052" s="9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315"/>
        <v>7.0000000000000007E-2</v>
      </c>
      <c r="P4052" s="17">
        <f t="shared" si="316"/>
        <v>1</v>
      </c>
      <c r="Q4052" s="13" t="s">
        <v>8314</v>
      </c>
      <c r="R4052" t="s">
        <v>8315</v>
      </c>
      <c r="S4052" s="18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11" t="s">
        <v>4046</v>
      </c>
      <c r="C4053" s="3" t="s">
        <v>8154</v>
      </c>
      <c r="D4053" s="5">
        <v>500</v>
      </c>
      <c r="E4053" s="7">
        <v>0</v>
      </c>
      <c r="F4053" t="s">
        <v>8219</v>
      </c>
      <c r="G4053" t="s">
        <v>8222</v>
      </c>
      <c r="H4053" t="s">
        <v>8244</v>
      </c>
      <c r="I4053" s="9">
        <v>1399618380</v>
      </c>
      <c r="J4053" s="9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315"/>
        <v>0</v>
      </c>
      <c r="P4053" s="17" t="str">
        <f t="shared" si="316"/>
        <v>N/A</v>
      </c>
      <c r="Q4053" s="13" t="s">
        <v>8314</v>
      </c>
      <c r="R4053" t="s">
        <v>8315</v>
      </c>
      <c r="S4053" s="18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11" t="s">
        <v>4047</v>
      </c>
      <c r="C4054" s="3" t="s">
        <v>8155</v>
      </c>
      <c r="D4054" s="5">
        <v>3000</v>
      </c>
      <c r="E4054" s="7">
        <v>1126</v>
      </c>
      <c r="F4054" t="s">
        <v>8219</v>
      </c>
      <c r="G4054" t="s">
        <v>8222</v>
      </c>
      <c r="H4054" t="s">
        <v>8244</v>
      </c>
      <c r="I4054" s="9">
        <v>1413234316</v>
      </c>
      <c r="J4054" s="9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315"/>
        <v>37.53</v>
      </c>
      <c r="P4054" s="17">
        <f t="shared" si="316"/>
        <v>86.62</v>
      </c>
      <c r="Q4054" s="13" t="s">
        <v>8314</v>
      </c>
      <c r="R4054" t="s">
        <v>8315</v>
      </c>
      <c r="S4054" s="18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11" t="s">
        <v>4048</v>
      </c>
      <c r="C4055" s="3" t="s">
        <v>8156</v>
      </c>
      <c r="D4055" s="5">
        <v>500</v>
      </c>
      <c r="E4055" s="7">
        <v>110</v>
      </c>
      <c r="F4055" t="s">
        <v>8219</v>
      </c>
      <c r="G4055" t="s">
        <v>8223</v>
      </c>
      <c r="H4055" t="s">
        <v>8245</v>
      </c>
      <c r="I4055" s="9">
        <v>1416081600</v>
      </c>
      <c r="J4055" s="9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315"/>
        <v>22</v>
      </c>
      <c r="P4055" s="17">
        <f t="shared" si="316"/>
        <v>55</v>
      </c>
      <c r="Q4055" s="13" t="s">
        <v>8314</v>
      </c>
      <c r="R4055" t="s">
        <v>8315</v>
      </c>
      <c r="S4055" s="18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11" t="s">
        <v>4049</v>
      </c>
      <c r="C4056" s="3" t="s">
        <v>8157</v>
      </c>
      <c r="D4056" s="5">
        <v>8880</v>
      </c>
      <c r="E4056" s="7">
        <v>0</v>
      </c>
      <c r="F4056" t="s">
        <v>8219</v>
      </c>
      <c r="G4056" t="s">
        <v>8222</v>
      </c>
      <c r="H4056" t="s">
        <v>8244</v>
      </c>
      <c r="I4056" s="9">
        <v>1475294400</v>
      </c>
      <c r="J4056" s="9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315"/>
        <v>0</v>
      </c>
      <c r="P4056" s="17" t="str">
        <f t="shared" si="316"/>
        <v>N/A</v>
      </c>
      <c r="Q4056" s="13" t="s">
        <v>8314</v>
      </c>
      <c r="R4056" t="s">
        <v>8315</v>
      </c>
      <c r="S4056" s="18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11" t="s">
        <v>4050</v>
      </c>
      <c r="C4057" s="3" t="s">
        <v>8158</v>
      </c>
      <c r="D4057" s="5">
        <v>5000</v>
      </c>
      <c r="E4057" s="7">
        <v>881</v>
      </c>
      <c r="F4057" t="s">
        <v>8219</v>
      </c>
      <c r="G4057" t="s">
        <v>8223</v>
      </c>
      <c r="H4057" t="s">
        <v>8245</v>
      </c>
      <c r="I4057" s="9">
        <v>1403192031</v>
      </c>
      <c r="J4057" s="9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315"/>
        <v>17.62</v>
      </c>
      <c r="P4057" s="17">
        <f t="shared" si="316"/>
        <v>41.95</v>
      </c>
      <c r="Q4057" s="13" t="s">
        <v>8314</v>
      </c>
      <c r="R4057" t="s">
        <v>8315</v>
      </c>
      <c r="S4057" s="18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11" t="s">
        <v>4051</v>
      </c>
      <c r="C4058" s="3" t="s">
        <v>8159</v>
      </c>
      <c r="D4058" s="5">
        <v>1500</v>
      </c>
      <c r="E4058" s="7">
        <v>795</v>
      </c>
      <c r="F4058" t="s">
        <v>8219</v>
      </c>
      <c r="G4058" t="s">
        <v>8222</v>
      </c>
      <c r="H4058" t="s">
        <v>8244</v>
      </c>
      <c r="I4058" s="9">
        <v>1467575940</v>
      </c>
      <c r="J4058" s="9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315"/>
        <v>53</v>
      </c>
      <c r="P4058" s="17">
        <f t="shared" si="316"/>
        <v>88.33</v>
      </c>
      <c r="Q4058" s="13" t="s">
        <v>8314</v>
      </c>
      <c r="R4058" t="s">
        <v>8315</v>
      </c>
      <c r="S4058" s="18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11" t="s">
        <v>4052</v>
      </c>
      <c r="C4059" s="3" t="s">
        <v>8160</v>
      </c>
      <c r="D4059" s="5">
        <v>3500</v>
      </c>
      <c r="E4059" s="7">
        <v>775</v>
      </c>
      <c r="F4059" t="s">
        <v>8219</v>
      </c>
      <c r="G4059" t="s">
        <v>8223</v>
      </c>
      <c r="H4059" t="s">
        <v>8245</v>
      </c>
      <c r="I4059" s="9">
        <v>1448492400</v>
      </c>
      <c r="J4059" s="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315"/>
        <v>22.14</v>
      </c>
      <c r="P4059" s="17">
        <f t="shared" si="316"/>
        <v>129.16999999999999</v>
      </c>
      <c r="Q4059" s="13" t="s">
        <v>8314</v>
      </c>
      <c r="R4059" t="s">
        <v>8315</v>
      </c>
      <c r="S4059" s="18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11" t="s">
        <v>4053</v>
      </c>
      <c r="C4060" s="3" t="s">
        <v>8161</v>
      </c>
      <c r="D4060" s="5">
        <v>3750</v>
      </c>
      <c r="E4060" s="7">
        <v>95</v>
      </c>
      <c r="F4060" t="s">
        <v>8219</v>
      </c>
      <c r="G4060" t="s">
        <v>8222</v>
      </c>
      <c r="H4060" t="s">
        <v>8244</v>
      </c>
      <c r="I4060" s="9">
        <v>1459483140</v>
      </c>
      <c r="J4060" s="9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315"/>
        <v>2.5299999999999998</v>
      </c>
      <c r="P4060" s="17">
        <f t="shared" si="316"/>
        <v>23.75</v>
      </c>
      <c r="Q4060" s="13" t="s">
        <v>8314</v>
      </c>
      <c r="R4060" t="s">
        <v>8315</v>
      </c>
      <c r="S4060" s="18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11" t="s">
        <v>4054</v>
      </c>
      <c r="C4061" s="3" t="s">
        <v>8162</v>
      </c>
      <c r="D4061" s="5">
        <v>10000</v>
      </c>
      <c r="E4061" s="7">
        <v>250</v>
      </c>
      <c r="F4061" t="s">
        <v>8219</v>
      </c>
      <c r="G4061" t="s">
        <v>8227</v>
      </c>
      <c r="H4061" t="s">
        <v>8249</v>
      </c>
      <c r="I4061" s="9">
        <v>1410836400</v>
      </c>
      <c r="J4061" s="9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315"/>
        <v>2.5</v>
      </c>
      <c r="P4061" s="17">
        <f t="shared" si="316"/>
        <v>35.71</v>
      </c>
      <c r="Q4061" s="13" t="s">
        <v>8314</v>
      </c>
      <c r="R4061" t="s">
        <v>8315</v>
      </c>
      <c r="S4061" s="18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11" t="s">
        <v>4055</v>
      </c>
      <c r="C4062" s="3" t="s">
        <v>8163</v>
      </c>
      <c r="D4062" s="5">
        <v>10000</v>
      </c>
      <c r="E4062" s="7">
        <v>285</v>
      </c>
      <c r="F4062" t="s">
        <v>8219</v>
      </c>
      <c r="G4062" t="s">
        <v>8227</v>
      </c>
      <c r="H4062" t="s">
        <v>8249</v>
      </c>
      <c r="I4062" s="9">
        <v>1403539200</v>
      </c>
      <c r="J4062" s="9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315"/>
        <v>2.85</v>
      </c>
      <c r="P4062" s="17">
        <f t="shared" si="316"/>
        <v>57</v>
      </c>
      <c r="Q4062" s="13" t="s">
        <v>8314</v>
      </c>
      <c r="R4062" t="s">
        <v>8315</v>
      </c>
      <c r="S4062" s="18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11" t="s">
        <v>4056</v>
      </c>
      <c r="C4063" s="3" t="s">
        <v>8164</v>
      </c>
      <c r="D4063" s="5">
        <v>525</v>
      </c>
      <c r="E4063" s="7">
        <v>0</v>
      </c>
      <c r="F4063" t="s">
        <v>8219</v>
      </c>
      <c r="G4063" t="s">
        <v>8222</v>
      </c>
      <c r="H4063" t="s">
        <v>8244</v>
      </c>
      <c r="I4063" s="9">
        <v>1461205423</v>
      </c>
      <c r="J4063" s="9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315"/>
        <v>0</v>
      </c>
      <c r="P4063" s="17" t="str">
        <f t="shared" si="316"/>
        <v>N/A</v>
      </c>
      <c r="Q4063" s="13" t="s">
        <v>8314</v>
      </c>
      <c r="R4063" t="s">
        <v>8315</v>
      </c>
      <c r="S4063" s="18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11" t="s">
        <v>4057</v>
      </c>
      <c r="C4064" s="3" t="s">
        <v>8165</v>
      </c>
      <c r="D4064" s="5">
        <v>20000</v>
      </c>
      <c r="E4064" s="7">
        <v>490</v>
      </c>
      <c r="F4064" t="s">
        <v>8219</v>
      </c>
      <c r="G4064" t="s">
        <v>8222</v>
      </c>
      <c r="H4064" t="s">
        <v>8244</v>
      </c>
      <c r="I4064" s="9">
        <v>1467481468</v>
      </c>
      <c r="J4064" s="9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315"/>
        <v>2.4500000000000002</v>
      </c>
      <c r="P4064" s="17">
        <f t="shared" si="316"/>
        <v>163.33000000000001</v>
      </c>
      <c r="Q4064" s="13" t="s">
        <v>8314</v>
      </c>
      <c r="R4064" t="s">
        <v>8315</v>
      </c>
      <c r="S4064" s="18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11" t="s">
        <v>4058</v>
      </c>
      <c r="C4065" s="3" t="s">
        <v>8166</v>
      </c>
      <c r="D4065" s="5">
        <v>9500</v>
      </c>
      <c r="E4065" s="7">
        <v>135</v>
      </c>
      <c r="F4065" t="s">
        <v>8219</v>
      </c>
      <c r="G4065" t="s">
        <v>8223</v>
      </c>
      <c r="H4065" t="s">
        <v>8245</v>
      </c>
      <c r="I4065" s="9">
        <v>1403886084</v>
      </c>
      <c r="J4065" s="9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315"/>
        <v>1.42</v>
      </c>
      <c r="P4065" s="17">
        <f t="shared" si="316"/>
        <v>15</v>
      </c>
      <c r="Q4065" s="13" t="s">
        <v>8314</v>
      </c>
      <c r="R4065" t="s">
        <v>8315</v>
      </c>
      <c r="S4065" s="18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11" t="s">
        <v>4059</v>
      </c>
      <c r="C4066" s="3" t="s">
        <v>8167</v>
      </c>
      <c r="D4066" s="5">
        <v>2000</v>
      </c>
      <c r="E4066" s="7">
        <v>385</v>
      </c>
      <c r="F4066" t="s">
        <v>8219</v>
      </c>
      <c r="G4066" t="s">
        <v>8224</v>
      </c>
      <c r="H4066" t="s">
        <v>8246</v>
      </c>
      <c r="I4066" s="9">
        <v>1430316426</v>
      </c>
      <c r="J4066" s="9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315"/>
        <v>19.25</v>
      </c>
      <c r="P4066" s="17">
        <f t="shared" si="316"/>
        <v>64.17</v>
      </c>
      <c r="Q4066" s="13" t="s">
        <v>8314</v>
      </c>
      <c r="R4066" t="s">
        <v>8315</v>
      </c>
      <c r="S4066" s="18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11" t="s">
        <v>4060</v>
      </c>
      <c r="C4067" s="3" t="s">
        <v>8168</v>
      </c>
      <c r="D4067" s="5">
        <v>4000</v>
      </c>
      <c r="E4067" s="7">
        <v>27</v>
      </c>
      <c r="F4067" t="s">
        <v>8219</v>
      </c>
      <c r="G4067" t="s">
        <v>8222</v>
      </c>
      <c r="H4067" t="s">
        <v>8244</v>
      </c>
      <c r="I4067" s="9">
        <v>1407883811</v>
      </c>
      <c r="J4067" s="9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315"/>
        <v>0.68</v>
      </c>
      <c r="P4067" s="17">
        <f t="shared" si="316"/>
        <v>6.75</v>
      </c>
      <c r="Q4067" s="13" t="s">
        <v>8314</v>
      </c>
      <c r="R4067" t="s">
        <v>8315</v>
      </c>
      <c r="S4067" s="18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11" t="s">
        <v>4061</v>
      </c>
      <c r="C4068" s="3" t="s">
        <v>8169</v>
      </c>
      <c r="D4068" s="5">
        <v>15000</v>
      </c>
      <c r="E4068" s="7">
        <v>25</v>
      </c>
      <c r="F4068" t="s">
        <v>8219</v>
      </c>
      <c r="G4068" t="s">
        <v>8222</v>
      </c>
      <c r="H4068" t="s">
        <v>8244</v>
      </c>
      <c r="I4068" s="9">
        <v>1463619388</v>
      </c>
      <c r="J4068" s="9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315"/>
        <v>0.17</v>
      </c>
      <c r="P4068" s="17">
        <f t="shared" si="316"/>
        <v>25</v>
      </c>
      <c r="Q4068" s="13" t="s">
        <v>8314</v>
      </c>
      <c r="R4068" t="s">
        <v>8315</v>
      </c>
      <c r="S4068" s="18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11" t="s">
        <v>4062</v>
      </c>
      <c r="C4069" s="3" t="s">
        <v>7997</v>
      </c>
      <c r="D4069" s="5">
        <v>5000</v>
      </c>
      <c r="E4069" s="7">
        <v>3045</v>
      </c>
      <c r="F4069" t="s">
        <v>8219</v>
      </c>
      <c r="G4069" t="s">
        <v>8222</v>
      </c>
      <c r="H4069" t="s">
        <v>8244</v>
      </c>
      <c r="I4069" s="9">
        <v>1443408550</v>
      </c>
      <c r="J4069" s="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315"/>
        <v>60.9</v>
      </c>
      <c r="P4069" s="17">
        <f t="shared" si="316"/>
        <v>179.12</v>
      </c>
      <c r="Q4069" s="13" t="s">
        <v>8314</v>
      </c>
      <c r="R4069" t="s">
        <v>8315</v>
      </c>
      <c r="S4069" s="18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11" t="s">
        <v>4063</v>
      </c>
      <c r="C4070" s="3" t="s">
        <v>8170</v>
      </c>
      <c r="D4070" s="5">
        <v>3495</v>
      </c>
      <c r="E4070" s="7">
        <v>34.950000000000003</v>
      </c>
      <c r="F4070" t="s">
        <v>8219</v>
      </c>
      <c r="G4070" t="s">
        <v>8222</v>
      </c>
      <c r="H4070" t="s">
        <v>8244</v>
      </c>
      <c r="I4070" s="9">
        <v>1484348700</v>
      </c>
      <c r="J4070" s="9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315"/>
        <v>1</v>
      </c>
      <c r="P4070" s="17">
        <f t="shared" si="316"/>
        <v>34.950000000000003</v>
      </c>
      <c r="Q4070" s="13" t="s">
        <v>8314</v>
      </c>
      <c r="R4070" t="s">
        <v>8315</v>
      </c>
      <c r="S4070" s="18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11" t="s">
        <v>4064</v>
      </c>
      <c r="C4071" s="3" t="s">
        <v>8171</v>
      </c>
      <c r="D4071" s="5">
        <v>1250</v>
      </c>
      <c r="E4071" s="7">
        <v>430</v>
      </c>
      <c r="F4071" t="s">
        <v>8219</v>
      </c>
      <c r="G4071" t="s">
        <v>8223</v>
      </c>
      <c r="H4071" t="s">
        <v>8245</v>
      </c>
      <c r="I4071" s="9">
        <v>1425124800</v>
      </c>
      <c r="J4071" s="9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315"/>
        <v>34.4</v>
      </c>
      <c r="P4071" s="17">
        <f t="shared" si="316"/>
        <v>33.08</v>
      </c>
      <c r="Q4071" s="13" t="s">
        <v>8314</v>
      </c>
      <c r="R4071" t="s">
        <v>8315</v>
      </c>
      <c r="S4071" s="18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11" t="s">
        <v>4065</v>
      </c>
      <c r="C4072" s="3" t="s">
        <v>8172</v>
      </c>
      <c r="D4072" s="5">
        <v>1000</v>
      </c>
      <c r="E4072" s="7">
        <v>165</v>
      </c>
      <c r="F4072" t="s">
        <v>8219</v>
      </c>
      <c r="G4072" t="s">
        <v>8222</v>
      </c>
      <c r="H4072" t="s">
        <v>8244</v>
      </c>
      <c r="I4072" s="9">
        <v>1425178800</v>
      </c>
      <c r="J4072" s="9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315"/>
        <v>16.5</v>
      </c>
      <c r="P4072" s="17">
        <f t="shared" si="316"/>
        <v>27.5</v>
      </c>
      <c r="Q4072" s="13" t="s">
        <v>8314</v>
      </c>
      <c r="R4072" t="s">
        <v>8315</v>
      </c>
      <c r="S4072" s="18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11" t="s">
        <v>4066</v>
      </c>
      <c r="C4073" s="3" t="s">
        <v>8173</v>
      </c>
      <c r="D4073" s="5">
        <v>20000</v>
      </c>
      <c r="E4073" s="7">
        <v>0</v>
      </c>
      <c r="F4073" t="s">
        <v>8219</v>
      </c>
      <c r="G4073" t="s">
        <v>8236</v>
      </c>
      <c r="H4073" t="s">
        <v>8254</v>
      </c>
      <c r="I4073" s="9">
        <v>1482779931</v>
      </c>
      <c r="J4073" s="9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315"/>
        <v>0</v>
      </c>
      <c r="P4073" s="17" t="str">
        <f t="shared" si="316"/>
        <v>N/A</v>
      </c>
      <c r="Q4073" s="13" t="s">
        <v>8314</v>
      </c>
      <c r="R4073" t="s">
        <v>8315</v>
      </c>
      <c r="S4073" s="18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11" t="s">
        <v>4067</v>
      </c>
      <c r="C4074" s="3" t="s">
        <v>8174</v>
      </c>
      <c r="D4074" s="5">
        <v>1000</v>
      </c>
      <c r="E4074" s="7">
        <v>4</v>
      </c>
      <c r="F4074" t="s">
        <v>8219</v>
      </c>
      <c r="G4074" t="s">
        <v>8223</v>
      </c>
      <c r="H4074" t="s">
        <v>8245</v>
      </c>
      <c r="I4074" s="9">
        <v>1408646111</v>
      </c>
      <c r="J4074" s="9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315"/>
        <v>0.4</v>
      </c>
      <c r="P4074" s="17">
        <f t="shared" si="316"/>
        <v>2</v>
      </c>
      <c r="Q4074" s="13" t="s">
        <v>8314</v>
      </c>
      <c r="R4074" t="s">
        <v>8315</v>
      </c>
      <c r="S4074" s="18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11" t="s">
        <v>4068</v>
      </c>
      <c r="C4075" s="3" t="s">
        <v>8175</v>
      </c>
      <c r="D4075" s="5">
        <v>3500</v>
      </c>
      <c r="E4075" s="7">
        <v>37</v>
      </c>
      <c r="F4075" t="s">
        <v>8219</v>
      </c>
      <c r="G4075" t="s">
        <v>8222</v>
      </c>
      <c r="H4075" t="s">
        <v>8244</v>
      </c>
      <c r="I4075" s="9">
        <v>1431144000</v>
      </c>
      <c r="J4075" s="9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315"/>
        <v>1.06</v>
      </c>
      <c r="P4075" s="17">
        <f t="shared" si="316"/>
        <v>18.5</v>
      </c>
      <c r="Q4075" s="13" t="s">
        <v>8314</v>
      </c>
      <c r="R4075" t="s">
        <v>8315</v>
      </c>
      <c r="S4075" s="18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11" t="s">
        <v>4069</v>
      </c>
      <c r="C4076" s="3" t="s">
        <v>8176</v>
      </c>
      <c r="D4076" s="5">
        <v>2750</v>
      </c>
      <c r="E4076" s="7">
        <v>735</v>
      </c>
      <c r="F4076" t="s">
        <v>8219</v>
      </c>
      <c r="G4076" t="s">
        <v>8223</v>
      </c>
      <c r="H4076" t="s">
        <v>8245</v>
      </c>
      <c r="I4076" s="9">
        <v>1446732975</v>
      </c>
      <c r="J4076" s="9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315"/>
        <v>26.73</v>
      </c>
      <c r="P4076" s="17">
        <f t="shared" si="316"/>
        <v>35</v>
      </c>
      <c r="Q4076" s="13" t="s">
        <v>8314</v>
      </c>
      <c r="R4076" t="s">
        <v>8315</v>
      </c>
      <c r="S4076" s="18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11" t="s">
        <v>4070</v>
      </c>
      <c r="C4077" s="3" t="s">
        <v>8177</v>
      </c>
      <c r="D4077" s="5">
        <v>2000</v>
      </c>
      <c r="E4077" s="7">
        <v>576</v>
      </c>
      <c r="F4077" t="s">
        <v>8219</v>
      </c>
      <c r="G4077" t="s">
        <v>8223</v>
      </c>
      <c r="H4077" t="s">
        <v>8245</v>
      </c>
      <c r="I4077" s="9">
        <v>1404149280</v>
      </c>
      <c r="J4077" s="9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315"/>
        <v>28.8</v>
      </c>
      <c r="P4077" s="17">
        <f t="shared" si="316"/>
        <v>44.31</v>
      </c>
      <c r="Q4077" s="13" t="s">
        <v>8314</v>
      </c>
      <c r="R4077" t="s">
        <v>8315</v>
      </c>
      <c r="S4077" s="18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11" t="s">
        <v>4071</v>
      </c>
      <c r="C4078" s="3" t="s">
        <v>8178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 s="9">
        <v>1413921060</v>
      </c>
      <c r="J4078" s="9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315"/>
        <v>0</v>
      </c>
      <c r="P4078" s="17" t="str">
        <f t="shared" si="316"/>
        <v>N/A</v>
      </c>
      <c r="Q4078" s="13" t="s">
        <v>8314</v>
      </c>
      <c r="R4078" t="s">
        <v>8315</v>
      </c>
      <c r="S4078" s="18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11" t="s">
        <v>4072</v>
      </c>
      <c r="C4079" s="3" t="s">
        <v>8179</v>
      </c>
      <c r="D4079" s="5">
        <v>15000</v>
      </c>
      <c r="E4079" s="7">
        <v>1335</v>
      </c>
      <c r="F4079" t="s">
        <v>8219</v>
      </c>
      <c r="G4079" t="s">
        <v>8222</v>
      </c>
      <c r="H4079" t="s">
        <v>8244</v>
      </c>
      <c r="I4079" s="9">
        <v>1482339794</v>
      </c>
      <c r="J4079" s="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315"/>
        <v>8.9</v>
      </c>
      <c r="P4079" s="17">
        <f t="shared" si="316"/>
        <v>222.5</v>
      </c>
      <c r="Q4079" s="13" t="s">
        <v>8314</v>
      </c>
      <c r="R4079" t="s">
        <v>8315</v>
      </c>
      <c r="S4079" s="18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11" t="s">
        <v>4073</v>
      </c>
      <c r="C4080" s="3" t="s">
        <v>8180</v>
      </c>
      <c r="D4080" s="5">
        <v>250</v>
      </c>
      <c r="E4080" s="7">
        <v>0</v>
      </c>
      <c r="F4080" t="s">
        <v>8219</v>
      </c>
      <c r="G4080" t="s">
        <v>8223</v>
      </c>
      <c r="H4080" t="s">
        <v>8245</v>
      </c>
      <c r="I4080" s="9">
        <v>1485543242</v>
      </c>
      <c r="J4080" s="9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315"/>
        <v>0</v>
      </c>
      <c r="P4080" s="17" t="str">
        <f t="shared" si="316"/>
        <v>N/A</v>
      </c>
      <c r="Q4080" s="13" t="s">
        <v>8314</v>
      </c>
      <c r="R4080" t="s">
        <v>8315</v>
      </c>
      <c r="S4080" s="18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11" t="s">
        <v>4074</v>
      </c>
      <c r="C4081" s="3" t="s">
        <v>8181</v>
      </c>
      <c r="D4081" s="5">
        <v>3000</v>
      </c>
      <c r="E4081" s="7">
        <v>5</v>
      </c>
      <c r="F4081" t="s">
        <v>8219</v>
      </c>
      <c r="G4081" t="s">
        <v>8222</v>
      </c>
      <c r="H4081" t="s">
        <v>8244</v>
      </c>
      <c r="I4081" s="9">
        <v>1466375521</v>
      </c>
      <c r="J4081" s="9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315"/>
        <v>0.17</v>
      </c>
      <c r="P4081" s="17">
        <f t="shared" si="316"/>
        <v>5</v>
      </c>
      <c r="Q4081" s="13" t="s">
        <v>8314</v>
      </c>
      <c r="R4081" t="s">
        <v>8315</v>
      </c>
      <c r="S4081" s="18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11" t="s">
        <v>4075</v>
      </c>
      <c r="C4082" s="3" t="s">
        <v>8182</v>
      </c>
      <c r="D4082" s="5">
        <v>3000</v>
      </c>
      <c r="E4082" s="7">
        <v>0</v>
      </c>
      <c r="F4082" t="s">
        <v>8219</v>
      </c>
      <c r="G4082" t="s">
        <v>8222</v>
      </c>
      <c r="H4082" t="s">
        <v>8244</v>
      </c>
      <c r="I4082" s="9">
        <v>1465930440</v>
      </c>
      <c r="J4082" s="9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315"/>
        <v>0</v>
      </c>
      <c r="P4082" s="17" t="str">
        <f t="shared" si="316"/>
        <v>N/A</v>
      </c>
      <c r="Q4082" s="13" t="s">
        <v>8314</v>
      </c>
      <c r="R4082" t="s">
        <v>8315</v>
      </c>
      <c r="S4082" s="18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11" t="s">
        <v>4076</v>
      </c>
      <c r="C4083" s="3" t="s">
        <v>8183</v>
      </c>
      <c r="D4083" s="5">
        <v>2224</v>
      </c>
      <c r="E4083" s="7">
        <v>350</v>
      </c>
      <c r="F4083" t="s">
        <v>8219</v>
      </c>
      <c r="G4083" t="s">
        <v>8222</v>
      </c>
      <c r="H4083" t="s">
        <v>8244</v>
      </c>
      <c r="I4083" s="9">
        <v>1425819425</v>
      </c>
      <c r="J4083" s="9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315"/>
        <v>15.74</v>
      </c>
      <c r="P4083" s="17">
        <f t="shared" si="316"/>
        <v>29.17</v>
      </c>
      <c r="Q4083" s="13" t="s">
        <v>8314</v>
      </c>
      <c r="R4083" t="s">
        <v>8315</v>
      </c>
      <c r="S4083" s="18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11" t="s">
        <v>4077</v>
      </c>
      <c r="C4084" s="3" t="s">
        <v>8184</v>
      </c>
      <c r="D4084" s="5">
        <v>150</v>
      </c>
      <c r="E4084" s="7">
        <v>3</v>
      </c>
      <c r="F4084" t="s">
        <v>8219</v>
      </c>
      <c r="G4084" t="s">
        <v>8222</v>
      </c>
      <c r="H4084" t="s">
        <v>8244</v>
      </c>
      <c r="I4084" s="9">
        <v>1447542000</v>
      </c>
      <c r="J4084" s="9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315"/>
        <v>2</v>
      </c>
      <c r="P4084" s="17">
        <f t="shared" si="316"/>
        <v>1.5</v>
      </c>
      <c r="Q4084" s="13" t="s">
        <v>8314</v>
      </c>
      <c r="R4084" t="s">
        <v>8315</v>
      </c>
      <c r="S4084" s="18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11" t="s">
        <v>4078</v>
      </c>
      <c r="C4085" s="3" t="s">
        <v>8185</v>
      </c>
      <c r="D4085" s="5">
        <v>3500</v>
      </c>
      <c r="E4085" s="7">
        <v>759</v>
      </c>
      <c r="F4085" t="s">
        <v>8219</v>
      </c>
      <c r="G4085" t="s">
        <v>8222</v>
      </c>
      <c r="H4085" t="s">
        <v>8244</v>
      </c>
      <c r="I4085" s="9">
        <v>1452795416</v>
      </c>
      <c r="J4085" s="9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315"/>
        <v>21.69</v>
      </c>
      <c r="P4085" s="17">
        <f t="shared" si="316"/>
        <v>126.5</v>
      </c>
      <c r="Q4085" s="13" t="s">
        <v>8314</v>
      </c>
      <c r="R4085" t="s">
        <v>8315</v>
      </c>
      <c r="S4085" s="18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11" t="s">
        <v>4079</v>
      </c>
      <c r="C4086" s="3" t="s">
        <v>8186</v>
      </c>
      <c r="D4086" s="5">
        <v>3000</v>
      </c>
      <c r="E4086" s="7">
        <v>10</v>
      </c>
      <c r="F4086" t="s">
        <v>8219</v>
      </c>
      <c r="G4086" t="s">
        <v>8235</v>
      </c>
      <c r="H4086" t="s">
        <v>8247</v>
      </c>
      <c r="I4086" s="9">
        <v>1476008906</v>
      </c>
      <c r="J4086" s="9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315"/>
        <v>0.33</v>
      </c>
      <c r="P4086" s="17">
        <f t="shared" si="316"/>
        <v>10</v>
      </c>
      <c r="Q4086" s="13" t="s">
        <v>8314</v>
      </c>
      <c r="R4086" t="s">
        <v>8315</v>
      </c>
      <c r="S4086" s="18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11" t="s">
        <v>4080</v>
      </c>
      <c r="C4087" s="3" t="s">
        <v>8187</v>
      </c>
      <c r="D4087" s="5">
        <v>3500</v>
      </c>
      <c r="E4087" s="7">
        <v>10</v>
      </c>
      <c r="F4087" t="s">
        <v>8219</v>
      </c>
      <c r="G4087" t="s">
        <v>8222</v>
      </c>
      <c r="H4087" t="s">
        <v>8244</v>
      </c>
      <c r="I4087" s="9">
        <v>1427169540</v>
      </c>
      <c r="J4087" s="9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315"/>
        <v>0.28999999999999998</v>
      </c>
      <c r="P4087" s="17">
        <f t="shared" si="316"/>
        <v>10</v>
      </c>
      <c r="Q4087" s="13" t="s">
        <v>8314</v>
      </c>
      <c r="R4087" t="s">
        <v>8315</v>
      </c>
      <c r="S4087" s="18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11" t="s">
        <v>4081</v>
      </c>
      <c r="C4088" s="3" t="s">
        <v>8188</v>
      </c>
      <c r="D4088" s="5">
        <v>1000</v>
      </c>
      <c r="E4088" s="7">
        <v>47</v>
      </c>
      <c r="F4088" t="s">
        <v>8219</v>
      </c>
      <c r="G4088" t="s">
        <v>8222</v>
      </c>
      <c r="H4088" t="s">
        <v>8244</v>
      </c>
      <c r="I4088" s="9">
        <v>1448078400</v>
      </c>
      <c r="J4088" s="9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315"/>
        <v>4.7</v>
      </c>
      <c r="P4088" s="17">
        <f t="shared" si="316"/>
        <v>9.4</v>
      </c>
      <c r="Q4088" s="13" t="s">
        <v>8314</v>
      </c>
      <c r="R4088" t="s">
        <v>8315</v>
      </c>
      <c r="S4088" s="18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11" t="s">
        <v>4082</v>
      </c>
      <c r="C4089" s="3" t="s">
        <v>8189</v>
      </c>
      <c r="D4089" s="5">
        <v>9600</v>
      </c>
      <c r="E4089" s="7">
        <v>0</v>
      </c>
      <c r="F4089" t="s">
        <v>8219</v>
      </c>
      <c r="G4089" t="s">
        <v>8222</v>
      </c>
      <c r="H4089" t="s">
        <v>8244</v>
      </c>
      <c r="I4089" s="9">
        <v>1468777786</v>
      </c>
      <c r="J4089" s="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315"/>
        <v>0</v>
      </c>
      <c r="P4089" s="17" t="str">
        <f t="shared" si="316"/>
        <v>N/A</v>
      </c>
      <c r="Q4089" s="13" t="s">
        <v>8314</v>
      </c>
      <c r="R4089" t="s">
        <v>8315</v>
      </c>
      <c r="S4089" s="18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11" t="s">
        <v>4083</v>
      </c>
      <c r="C4090" s="3" t="s">
        <v>8190</v>
      </c>
      <c r="D4090" s="5">
        <v>2000</v>
      </c>
      <c r="E4090" s="7">
        <v>216</v>
      </c>
      <c r="F4090" t="s">
        <v>8219</v>
      </c>
      <c r="G4090" t="s">
        <v>8223</v>
      </c>
      <c r="H4090" t="s">
        <v>8245</v>
      </c>
      <c r="I4090" s="9">
        <v>1421403960</v>
      </c>
      <c r="J4090" s="9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315"/>
        <v>10.8</v>
      </c>
      <c r="P4090" s="17">
        <f t="shared" si="316"/>
        <v>72</v>
      </c>
      <c r="Q4090" s="13" t="s">
        <v>8314</v>
      </c>
      <c r="R4090" t="s">
        <v>8315</v>
      </c>
      <c r="S4090" s="18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11" t="s">
        <v>4084</v>
      </c>
      <c r="C4091" s="3" t="s">
        <v>8191</v>
      </c>
      <c r="D4091" s="5">
        <v>5000</v>
      </c>
      <c r="E4091" s="7">
        <v>240</v>
      </c>
      <c r="F4091" t="s">
        <v>8219</v>
      </c>
      <c r="G4091" t="s">
        <v>8222</v>
      </c>
      <c r="H4091" t="s">
        <v>8244</v>
      </c>
      <c r="I4091" s="9">
        <v>1433093700</v>
      </c>
      <c r="J4091" s="9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315"/>
        <v>4.8</v>
      </c>
      <c r="P4091" s="17">
        <f t="shared" si="316"/>
        <v>30</v>
      </c>
      <c r="Q4091" s="13" t="s">
        <v>8314</v>
      </c>
      <c r="R4091" t="s">
        <v>8315</v>
      </c>
      <c r="S4091" s="18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11" t="s">
        <v>4085</v>
      </c>
      <c r="C4092" s="3" t="s">
        <v>8192</v>
      </c>
      <c r="D4092" s="5">
        <v>1000</v>
      </c>
      <c r="E4092" s="7">
        <v>32</v>
      </c>
      <c r="F4092" t="s">
        <v>8219</v>
      </c>
      <c r="G4092" t="s">
        <v>8222</v>
      </c>
      <c r="H4092" t="s">
        <v>8244</v>
      </c>
      <c r="I4092" s="9">
        <v>1438959600</v>
      </c>
      <c r="J4092" s="9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315"/>
        <v>3.2</v>
      </c>
      <c r="P4092" s="17">
        <f t="shared" si="316"/>
        <v>10.67</v>
      </c>
      <c r="Q4092" s="13" t="s">
        <v>8314</v>
      </c>
      <c r="R4092" t="s">
        <v>8315</v>
      </c>
      <c r="S4092" s="18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11" t="s">
        <v>4086</v>
      </c>
      <c r="C4093" s="3" t="s">
        <v>8193</v>
      </c>
      <c r="D4093" s="5">
        <v>1600</v>
      </c>
      <c r="E4093" s="7">
        <v>204</v>
      </c>
      <c r="F4093" t="s">
        <v>8219</v>
      </c>
      <c r="G4093" t="s">
        <v>8222</v>
      </c>
      <c r="H4093" t="s">
        <v>8244</v>
      </c>
      <c r="I4093" s="9">
        <v>1421410151</v>
      </c>
      <c r="J4093" s="9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315"/>
        <v>12.75</v>
      </c>
      <c r="P4093" s="17">
        <f t="shared" si="316"/>
        <v>25.5</v>
      </c>
      <c r="Q4093" s="13" t="s">
        <v>8314</v>
      </c>
      <c r="R4093" t="s">
        <v>8315</v>
      </c>
      <c r="S4093" s="18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11" t="s">
        <v>4087</v>
      </c>
      <c r="C4094" s="3" t="s">
        <v>8194</v>
      </c>
      <c r="D4094" s="5">
        <v>110000</v>
      </c>
      <c r="E4094" s="7">
        <v>20</v>
      </c>
      <c r="F4094" t="s">
        <v>8219</v>
      </c>
      <c r="G4094" t="s">
        <v>8222</v>
      </c>
      <c r="H4094" t="s">
        <v>8244</v>
      </c>
      <c r="I4094" s="9">
        <v>1428205247</v>
      </c>
      <c r="J4094" s="9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315"/>
        <v>0.02</v>
      </c>
      <c r="P4094" s="17">
        <f t="shared" si="316"/>
        <v>20</v>
      </c>
      <c r="Q4094" s="13" t="s">
        <v>8314</v>
      </c>
      <c r="R4094" t="s">
        <v>8315</v>
      </c>
      <c r="S4094" s="18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11" t="s">
        <v>4088</v>
      </c>
      <c r="C4095" s="3" t="s">
        <v>8195</v>
      </c>
      <c r="D4095" s="5">
        <v>2500</v>
      </c>
      <c r="E4095" s="7">
        <v>60</v>
      </c>
      <c r="F4095" t="s">
        <v>8219</v>
      </c>
      <c r="G4095" t="s">
        <v>8223</v>
      </c>
      <c r="H4095" t="s">
        <v>8245</v>
      </c>
      <c r="I4095" s="9">
        <v>1440272093</v>
      </c>
      <c r="J4095" s="9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315"/>
        <v>2.4</v>
      </c>
      <c r="P4095" s="17">
        <f t="shared" si="316"/>
        <v>15</v>
      </c>
      <c r="Q4095" s="13" t="s">
        <v>8314</v>
      </c>
      <c r="R4095" t="s">
        <v>8315</v>
      </c>
      <c r="S4095" s="18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11" t="s">
        <v>4089</v>
      </c>
      <c r="C4096" s="3" t="s">
        <v>8196</v>
      </c>
      <c r="D4096" s="5">
        <v>2000</v>
      </c>
      <c r="E4096" s="7">
        <v>730</v>
      </c>
      <c r="F4096" t="s">
        <v>8219</v>
      </c>
      <c r="G4096" t="s">
        <v>8222</v>
      </c>
      <c r="H4096" t="s">
        <v>8244</v>
      </c>
      <c r="I4096" s="9">
        <v>1413953940</v>
      </c>
      <c r="J4096" s="9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315"/>
        <v>36.5</v>
      </c>
      <c r="P4096" s="17">
        <f t="shared" si="316"/>
        <v>91.25</v>
      </c>
      <c r="Q4096" s="13" t="s">
        <v>8314</v>
      </c>
      <c r="R4096" t="s">
        <v>8315</v>
      </c>
      <c r="S4096" s="18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11" t="s">
        <v>4090</v>
      </c>
      <c r="C4097" s="3" t="s">
        <v>8197</v>
      </c>
      <c r="D4097" s="5">
        <v>30000</v>
      </c>
      <c r="E4097" s="7">
        <v>800</v>
      </c>
      <c r="F4097" t="s">
        <v>8219</v>
      </c>
      <c r="G4097" t="s">
        <v>8236</v>
      </c>
      <c r="H4097" t="s">
        <v>8254</v>
      </c>
      <c r="I4097" s="9">
        <v>1482108350</v>
      </c>
      <c r="J4097" s="9">
        <v>1479516350</v>
      </c>
      <c r="K4097" t="s">
        <v>8366</v>
      </c>
      <c r="L4097">
        <v>1</v>
      </c>
      <c r="M4097" t="b">
        <v>0</v>
      </c>
      <c r="N4097" t="s">
        <v>8268</v>
      </c>
      <c r="O4097">
        <f t="shared" si="315"/>
        <v>2.67</v>
      </c>
      <c r="P4097" s="17">
        <f t="shared" si="316"/>
        <v>800</v>
      </c>
      <c r="Q4097" s="13" t="s">
        <v>8314</v>
      </c>
      <c r="R4097" t="s">
        <v>8315</v>
      </c>
      <c r="S4097" s="18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11" t="s">
        <v>4091</v>
      </c>
      <c r="C4098" s="3" t="s">
        <v>8198</v>
      </c>
      <c r="D4098" s="5">
        <v>3500</v>
      </c>
      <c r="E4098" s="7">
        <v>400</v>
      </c>
      <c r="F4098" t="s">
        <v>8219</v>
      </c>
      <c r="G4098" t="s">
        <v>8223</v>
      </c>
      <c r="H4098" t="s">
        <v>8245</v>
      </c>
      <c r="I4098" s="9">
        <v>1488271860</v>
      </c>
      <c r="J4098" s="9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si="315"/>
        <v>11.43</v>
      </c>
      <c r="P4098" s="17">
        <f t="shared" si="316"/>
        <v>80</v>
      </c>
      <c r="Q4098" s="13" t="s">
        <v>8314</v>
      </c>
      <c r="R4098" t="s">
        <v>8315</v>
      </c>
      <c r="S4098" s="18">
        <f t="shared" si="317"/>
        <v>42750.530312499999</v>
      </c>
      <c r="T4098" s="18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11" t="s">
        <v>4092</v>
      </c>
      <c r="C4099" s="3" t="s">
        <v>8199</v>
      </c>
      <c r="D4099" s="5">
        <v>10000</v>
      </c>
      <c r="E4099" s="7">
        <v>0</v>
      </c>
      <c r="F4099" t="s">
        <v>8219</v>
      </c>
      <c r="G4099" t="s">
        <v>8223</v>
      </c>
      <c r="H4099" t="s">
        <v>8245</v>
      </c>
      <c r="I4099" s="9">
        <v>1454284500</v>
      </c>
      <c r="J4099" s="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ref="O4099:O4115" si="320">IFERROR(ROUND(E4099/D4099*100,2),0)</f>
        <v>0</v>
      </c>
      <c r="P4099" s="17" t="str">
        <f t="shared" ref="P4099:P4115" si="321">IFERROR(ROUND(E4099/L4099,2),"N/A")</f>
        <v>N/A</v>
      </c>
      <c r="Q4099" s="13" t="s">
        <v>8314</v>
      </c>
      <c r="R4099" t="s">
        <v>8315</v>
      </c>
      <c r="S4099" s="18">
        <f t="shared" ref="S4099:S4115" si="322">(((J4099/60)/60)/24)+DATE(1970,1,1)</f>
        <v>42344.824502314819</v>
      </c>
      <c r="T4099" s="18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11" t="s">
        <v>4093</v>
      </c>
      <c r="C4100" s="3" t="s">
        <v>8200</v>
      </c>
      <c r="D4100" s="5">
        <v>75000</v>
      </c>
      <c r="E4100" s="7">
        <v>0</v>
      </c>
      <c r="F4100" t="s">
        <v>8219</v>
      </c>
      <c r="G4100" t="s">
        <v>8222</v>
      </c>
      <c r="H4100" t="s">
        <v>8244</v>
      </c>
      <c r="I4100" s="9">
        <v>1465060797</v>
      </c>
      <c r="J4100" s="9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320"/>
        <v>0</v>
      </c>
      <c r="P4100" s="17" t="str">
        <f t="shared" si="321"/>
        <v>N/A</v>
      </c>
      <c r="Q4100" s="13" t="s">
        <v>8314</v>
      </c>
      <c r="R4100" t="s">
        <v>8315</v>
      </c>
      <c r="S4100" s="18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11" t="s">
        <v>4094</v>
      </c>
      <c r="C4101" s="3" t="s">
        <v>8201</v>
      </c>
      <c r="D4101" s="5">
        <v>4500</v>
      </c>
      <c r="E4101" s="7">
        <v>50</v>
      </c>
      <c r="F4101" t="s">
        <v>8219</v>
      </c>
      <c r="G4101" t="s">
        <v>8222</v>
      </c>
      <c r="H4101" t="s">
        <v>8244</v>
      </c>
      <c r="I4101" s="9">
        <v>1472847873</v>
      </c>
      <c r="J4101" s="9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320"/>
        <v>1.1100000000000001</v>
      </c>
      <c r="P4101" s="17">
        <f t="shared" si="321"/>
        <v>50</v>
      </c>
      <c r="Q4101" s="13" t="s">
        <v>8314</v>
      </c>
      <c r="R4101" t="s">
        <v>8315</v>
      </c>
      <c r="S4101" s="18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11" t="s">
        <v>4095</v>
      </c>
      <c r="C4102" s="3" t="s">
        <v>8202</v>
      </c>
      <c r="D4102" s="5">
        <v>270</v>
      </c>
      <c r="E4102" s="7">
        <v>0</v>
      </c>
      <c r="F4102" t="s">
        <v>8219</v>
      </c>
      <c r="G4102" t="s">
        <v>8222</v>
      </c>
      <c r="H4102" t="s">
        <v>8244</v>
      </c>
      <c r="I4102" s="9">
        <v>1414205990</v>
      </c>
      <c r="J4102" s="9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320"/>
        <v>0</v>
      </c>
      <c r="P4102" s="17" t="str">
        <f t="shared" si="321"/>
        <v>N/A</v>
      </c>
      <c r="Q4102" s="13" t="s">
        <v>8314</v>
      </c>
      <c r="R4102" t="s">
        <v>8315</v>
      </c>
      <c r="S4102" s="18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11" t="s">
        <v>4096</v>
      </c>
      <c r="C4103" s="3" t="s">
        <v>8203</v>
      </c>
      <c r="D4103" s="5">
        <v>600</v>
      </c>
      <c r="E4103" s="7">
        <v>0</v>
      </c>
      <c r="F4103" t="s">
        <v>8219</v>
      </c>
      <c r="G4103" t="s">
        <v>8222</v>
      </c>
      <c r="H4103" t="s">
        <v>8244</v>
      </c>
      <c r="I4103" s="9">
        <v>1485380482</v>
      </c>
      <c r="J4103" s="9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320"/>
        <v>0</v>
      </c>
      <c r="P4103" s="17" t="str">
        <f t="shared" si="321"/>
        <v>N/A</v>
      </c>
      <c r="Q4103" s="13" t="s">
        <v>8314</v>
      </c>
      <c r="R4103" t="s">
        <v>8315</v>
      </c>
      <c r="S4103" s="18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11" t="s">
        <v>4097</v>
      </c>
      <c r="C4104" s="3" t="s">
        <v>8204</v>
      </c>
      <c r="D4104" s="5">
        <v>500</v>
      </c>
      <c r="E4104" s="7">
        <v>137</v>
      </c>
      <c r="F4104" t="s">
        <v>8219</v>
      </c>
      <c r="G4104" t="s">
        <v>8222</v>
      </c>
      <c r="H4104" t="s">
        <v>8244</v>
      </c>
      <c r="I4104" s="9">
        <v>1463343673</v>
      </c>
      <c r="J4104" s="9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320"/>
        <v>27.4</v>
      </c>
      <c r="P4104" s="17">
        <f t="shared" si="321"/>
        <v>22.83</v>
      </c>
      <c r="Q4104" s="13" t="s">
        <v>8314</v>
      </c>
      <c r="R4104" t="s">
        <v>8315</v>
      </c>
      <c r="S4104" s="18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11" t="s">
        <v>4098</v>
      </c>
      <c r="C4105" s="3" t="s">
        <v>8205</v>
      </c>
      <c r="D4105" s="5">
        <v>1000</v>
      </c>
      <c r="E4105" s="7">
        <v>100</v>
      </c>
      <c r="F4105" t="s">
        <v>8219</v>
      </c>
      <c r="G4105" t="s">
        <v>8222</v>
      </c>
      <c r="H4105" t="s">
        <v>8244</v>
      </c>
      <c r="I4105" s="9">
        <v>1440613920</v>
      </c>
      <c r="J4105" s="9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320"/>
        <v>10</v>
      </c>
      <c r="P4105" s="17">
        <f t="shared" si="321"/>
        <v>16.670000000000002</v>
      </c>
      <c r="Q4105" s="13" t="s">
        <v>8314</v>
      </c>
      <c r="R4105" t="s">
        <v>8315</v>
      </c>
      <c r="S4105" s="18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11" t="s">
        <v>4099</v>
      </c>
      <c r="C4106" s="3" t="s">
        <v>8206</v>
      </c>
      <c r="D4106" s="5">
        <v>3000</v>
      </c>
      <c r="E4106" s="7">
        <v>641</v>
      </c>
      <c r="F4106" t="s">
        <v>8219</v>
      </c>
      <c r="G4106" t="s">
        <v>8224</v>
      </c>
      <c r="H4106" t="s">
        <v>8246</v>
      </c>
      <c r="I4106" s="9">
        <v>1477550434</v>
      </c>
      <c r="J4106" s="9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320"/>
        <v>21.37</v>
      </c>
      <c r="P4106" s="17">
        <f t="shared" si="321"/>
        <v>45.79</v>
      </c>
      <c r="Q4106" s="13" t="s">
        <v>8314</v>
      </c>
      <c r="R4106" t="s">
        <v>8315</v>
      </c>
      <c r="S4106" s="18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11" t="s">
        <v>4100</v>
      </c>
      <c r="C4107" s="3" t="s">
        <v>8207</v>
      </c>
      <c r="D4107" s="5">
        <v>33000</v>
      </c>
      <c r="E4107" s="7">
        <v>2300</v>
      </c>
      <c r="F4107" t="s">
        <v>8219</v>
      </c>
      <c r="G4107" t="s">
        <v>8236</v>
      </c>
      <c r="H4107" t="s">
        <v>8254</v>
      </c>
      <c r="I4107" s="9">
        <v>1482711309</v>
      </c>
      <c r="J4107" s="9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320"/>
        <v>6.97</v>
      </c>
      <c r="P4107" s="17">
        <f t="shared" si="321"/>
        <v>383.33</v>
      </c>
      <c r="Q4107" s="13" t="s">
        <v>8314</v>
      </c>
      <c r="R4107" t="s">
        <v>8315</v>
      </c>
      <c r="S4107" s="18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11" t="s">
        <v>4101</v>
      </c>
      <c r="C4108" s="3" t="s">
        <v>8208</v>
      </c>
      <c r="D4108" s="5">
        <v>5000</v>
      </c>
      <c r="E4108" s="7">
        <v>3530</v>
      </c>
      <c r="F4108" t="s">
        <v>8219</v>
      </c>
      <c r="G4108" t="s">
        <v>8222</v>
      </c>
      <c r="H4108" t="s">
        <v>8244</v>
      </c>
      <c r="I4108" s="9">
        <v>1427936400</v>
      </c>
      <c r="J4108" s="9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320"/>
        <v>70.599999999999994</v>
      </c>
      <c r="P4108" s="17">
        <f t="shared" si="321"/>
        <v>106.97</v>
      </c>
      <c r="Q4108" s="13" t="s">
        <v>8314</v>
      </c>
      <c r="R4108" t="s">
        <v>8315</v>
      </c>
      <c r="S4108" s="18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11" t="s">
        <v>4102</v>
      </c>
      <c r="C4109" s="3" t="s">
        <v>8209</v>
      </c>
      <c r="D4109" s="5">
        <v>2000</v>
      </c>
      <c r="E4109" s="7">
        <v>41</v>
      </c>
      <c r="F4109" t="s">
        <v>8219</v>
      </c>
      <c r="G4109" t="s">
        <v>8222</v>
      </c>
      <c r="H4109" t="s">
        <v>8244</v>
      </c>
      <c r="I4109" s="9">
        <v>1411596001</v>
      </c>
      <c r="J4109" s="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320"/>
        <v>2.0499999999999998</v>
      </c>
      <c r="P4109" s="17">
        <f t="shared" si="321"/>
        <v>10.25</v>
      </c>
      <c r="Q4109" s="13" t="s">
        <v>8314</v>
      </c>
      <c r="R4109" t="s">
        <v>8315</v>
      </c>
      <c r="S4109" s="18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11" t="s">
        <v>4103</v>
      </c>
      <c r="C4110" s="3" t="s">
        <v>8210</v>
      </c>
      <c r="D4110" s="5">
        <v>3000</v>
      </c>
      <c r="E4110" s="7">
        <v>59</v>
      </c>
      <c r="F4110" t="s">
        <v>8219</v>
      </c>
      <c r="G4110" t="s">
        <v>8222</v>
      </c>
      <c r="H4110" t="s">
        <v>8244</v>
      </c>
      <c r="I4110" s="9">
        <v>1488517200</v>
      </c>
      <c r="J4110" s="9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320"/>
        <v>1.97</v>
      </c>
      <c r="P4110" s="17">
        <f t="shared" si="321"/>
        <v>59</v>
      </c>
      <c r="Q4110" s="13" t="s">
        <v>8314</v>
      </c>
      <c r="R4110" t="s">
        <v>8315</v>
      </c>
      <c r="S4110" s="18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11" t="s">
        <v>4104</v>
      </c>
      <c r="C4111" s="3" t="s">
        <v>8211</v>
      </c>
      <c r="D4111" s="5">
        <v>500</v>
      </c>
      <c r="E4111" s="7">
        <v>0</v>
      </c>
      <c r="F4111" t="s">
        <v>8219</v>
      </c>
      <c r="G4111" t="s">
        <v>8223</v>
      </c>
      <c r="H4111" t="s">
        <v>8245</v>
      </c>
      <c r="I4111" s="9">
        <v>1448805404</v>
      </c>
      <c r="J4111" s="9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320"/>
        <v>0</v>
      </c>
      <c r="P4111" s="17" t="str">
        <f t="shared" si="321"/>
        <v>N/A</v>
      </c>
      <c r="Q4111" s="13" t="s">
        <v>8314</v>
      </c>
      <c r="R4111" t="s">
        <v>8315</v>
      </c>
      <c r="S4111" s="18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11" t="s">
        <v>4105</v>
      </c>
      <c r="C4112" s="3" t="s">
        <v>8212</v>
      </c>
      <c r="D4112" s="5">
        <v>300</v>
      </c>
      <c r="E4112" s="7">
        <v>86</v>
      </c>
      <c r="F4112" t="s">
        <v>8219</v>
      </c>
      <c r="G4112" t="s">
        <v>8223</v>
      </c>
      <c r="H4112" t="s">
        <v>8245</v>
      </c>
      <c r="I4112" s="9">
        <v>1469113351</v>
      </c>
      <c r="J4112" s="9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320"/>
        <v>28.67</v>
      </c>
      <c r="P4112" s="17">
        <f t="shared" si="321"/>
        <v>14.33</v>
      </c>
      <c r="Q4112" s="13" t="s">
        <v>8314</v>
      </c>
      <c r="R4112" t="s">
        <v>8315</v>
      </c>
      <c r="S4112" s="18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11" t="s">
        <v>4106</v>
      </c>
      <c r="C4113" s="3" t="s">
        <v>8213</v>
      </c>
      <c r="D4113" s="5">
        <v>3000</v>
      </c>
      <c r="E4113" s="7">
        <v>94</v>
      </c>
      <c r="F4113" t="s">
        <v>8219</v>
      </c>
      <c r="G4113" t="s">
        <v>8222</v>
      </c>
      <c r="H4113" t="s">
        <v>8244</v>
      </c>
      <c r="I4113" s="9">
        <v>1424747740</v>
      </c>
      <c r="J4113" s="9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320"/>
        <v>3.13</v>
      </c>
      <c r="P4113" s="17">
        <f t="shared" si="321"/>
        <v>15.67</v>
      </c>
      <c r="Q4113" s="13" t="s">
        <v>8314</v>
      </c>
      <c r="R4113" t="s">
        <v>8315</v>
      </c>
      <c r="S4113" s="18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11" t="s">
        <v>4107</v>
      </c>
      <c r="C4114" s="3" t="s">
        <v>6960</v>
      </c>
      <c r="D4114" s="5">
        <v>2500</v>
      </c>
      <c r="E4114" s="7">
        <v>1</v>
      </c>
      <c r="F4114" t="s">
        <v>8219</v>
      </c>
      <c r="G4114" t="s">
        <v>8239</v>
      </c>
      <c r="H4114" t="s">
        <v>8247</v>
      </c>
      <c r="I4114" s="9">
        <v>1456617600</v>
      </c>
      <c r="J4114" s="9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320"/>
        <v>0.04</v>
      </c>
      <c r="P4114" s="17">
        <f t="shared" si="321"/>
        <v>1</v>
      </c>
      <c r="Q4114" s="13" t="s">
        <v>8314</v>
      </c>
      <c r="R4114" t="s">
        <v>8315</v>
      </c>
      <c r="S4114" s="18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11" t="s">
        <v>4108</v>
      </c>
      <c r="C4115" s="3" t="s">
        <v>8214</v>
      </c>
      <c r="D4115" s="5">
        <v>1500</v>
      </c>
      <c r="E4115" s="7">
        <v>3</v>
      </c>
      <c r="F4115" t="s">
        <v>8219</v>
      </c>
      <c r="G4115" t="s">
        <v>8222</v>
      </c>
      <c r="H4115" t="s">
        <v>8244</v>
      </c>
      <c r="I4115" s="9">
        <v>1452234840</v>
      </c>
      <c r="J4115" s="9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320"/>
        <v>0.2</v>
      </c>
      <c r="P4115" s="17">
        <f t="shared" si="321"/>
        <v>1</v>
      </c>
      <c r="Q4115" s="13" t="s">
        <v>8314</v>
      </c>
      <c r="R4115" t="s">
        <v>8315</v>
      </c>
      <c r="S4115" s="18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autoFilter ref="A1:T4115" xr:uid="{D8E48B6E-2556-4BD4-AA92-28E600E38632}"/>
  <conditionalFormatting sqref="F1:F1048576">
    <cfRule type="cellIs" dxfId="5" priority="5" operator="equal">
      <formula>"Live"</formula>
    </cfRule>
    <cfRule type="cellIs" dxfId="4" priority="6" operator="equal">
      <formula>"Successful"</formula>
    </cfRule>
    <cfRule type="cellIs" dxfId="3" priority="7" operator="equal">
      <formula>"Canceled"</formula>
    </cfRule>
    <cfRule type="cellIs" dxfId="2" priority="8" operator="equal">
      <formula>"Failed"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8" tint="-0.249977111117893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2AF2F-6A61-44FE-9574-B54E4C92731E}">
  <dimension ref="A1:H19"/>
  <sheetViews>
    <sheetView tabSelected="1" topLeftCell="A7" zoomScaleNormal="100" workbookViewId="0">
      <selection activeCell="H24" sqref="H24"/>
    </sheetView>
  </sheetViews>
  <sheetFormatPr defaultRowHeight="15" x14ac:dyDescent="0.25"/>
  <cols>
    <col min="1" max="1" width="10.140625" style="36" bestFit="1" customWidth="1"/>
    <col min="2" max="2" width="18" style="36" bestFit="1" customWidth="1"/>
    <col min="3" max="3" width="13.7109375" style="36" bestFit="1" customWidth="1"/>
    <col min="4" max="4" width="16.42578125" style="36" bestFit="1" customWidth="1"/>
    <col min="5" max="5" width="13.28515625" style="36" bestFit="1" customWidth="1"/>
    <col min="6" max="6" width="20.7109375" style="36" bestFit="1" customWidth="1"/>
    <col min="7" max="7" width="16.42578125" style="36" bestFit="1" customWidth="1"/>
    <col min="8" max="8" width="19.28515625" style="36" bestFit="1" customWidth="1"/>
  </cols>
  <sheetData>
    <row r="1" spans="1:8" x14ac:dyDescent="0.25">
      <c r="A1" s="38" t="s">
        <v>8384</v>
      </c>
      <c r="B1" s="37" t="s">
        <v>8404</v>
      </c>
      <c r="C1" s="37" t="s">
        <v>8405</v>
      </c>
      <c r="D1" s="37" t="s">
        <v>8406</v>
      </c>
      <c r="E1" s="37" t="s">
        <v>8407</v>
      </c>
      <c r="F1" s="37" t="s">
        <v>8408</v>
      </c>
      <c r="G1" s="37" t="s">
        <v>8409</v>
      </c>
      <c r="H1" s="37" t="s">
        <v>8410</v>
      </c>
    </row>
    <row r="2" spans="1:8" ht="24" x14ac:dyDescent="0.25">
      <c r="A2" s="39" t="s">
        <v>8411</v>
      </c>
      <c r="B2" s="40">
        <f>COUNTIFS(Kickstarter!$D:$D,"&lt;1000",Kickstarter!$F:$F,"successful",Kickstarter!$R:$R,"plays")</f>
        <v>141</v>
      </c>
      <c r="C2" s="40">
        <f>COUNTIFS(Kickstarter!$D:$D,"&lt;1000",Kickstarter!$F:$F,"failed",Kickstarter!$R:$R,"plays")</f>
        <v>45</v>
      </c>
      <c r="D2" s="40">
        <f>COUNTIFS(Kickstarter!$D:$D,"&lt;1000",Kickstarter!$F:$F,"canceled",Kickstarter!$R:$R,"plays")</f>
        <v>0</v>
      </c>
      <c r="E2" s="40">
        <f>SUM(B2:D2)</f>
        <v>186</v>
      </c>
      <c r="F2" s="41">
        <f>(B2/E2)</f>
        <v>0.75806451612903225</v>
      </c>
      <c r="G2" s="42">
        <f>(C2/E2)</f>
        <v>0.24193548387096775</v>
      </c>
      <c r="H2" s="43">
        <f>(D2/E2)</f>
        <v>0</v>
      </c>
    </row>
    <row r="3" spans="1:8" ht="24" x14ac:dyDescent="0.25">
      <c r="A3" s="39" t="s">
        <v>8412</v>
      </c>
      <c r="B3" s="40">
        <f>COUNTIFS(Kickstarter!$D:$D,"&gt;=1000",Kickstarter!$F:$F,"successful",Kickstarter!$D:$D,"&lt;=4999",Kickstarter!$R:$R,"plays")</f>
        <v>388</v>
      </c>
      <c r="C3" s="40">
        <f>COUNTIFS(Kickstarter!$D:$D,"&gt;=1000",Kickstarter!$F:$F,"failed",Kickstarter!$D:$D,"&lt;=4999",Kickstarter!$R:$R,"plays")</f>
        <v>146</v>
      </c>
      <c r="D3" s="40">
        <f>COUNTIFS(Kickstarter!$D:$D,"&gt;=1000",Kickstarter!$F:$F,"canceled",Kickstarter!$D:$D,"&lt;=4999",Kickstarter!$R:$R,"plays")</f>
        <v>0</v>
      </c>
      <c r="E3" s="40">
        <f t="shared" ref="E3:E13" si="0">SUM(B3:D3)</f>
        <v>534</v>
      </c>
      <c r="F3" s="41">
        <f t="shared" ref="F3:F13" si="1">(B3/E3)</f>
        <v>0.72659176029962547</v>
      </c>
      <c r="G3" s="42">
        <f t="shared" ref="G3:G13" si="2">(C3/E3)</f>
        <v>0.27340823970037453</v>
      </c>
      <c r="H3" s="43">
        <f t="shared" ref="H3:H13" si="3">(D3/E3)</f>
        <v>0</v>
      </c>
    </row>
    <row r="4" spans="1:8" ht="24" x14ac:dyDescent="0.25">
      <c r="A4" s="39" t="s">
        <v>8413</v>
      </c>
      <c r="B4" s="40">
        <f>COUNTIFS(Kickstarter!$D:$D,"&gt;=5000",Kickstarter!$F:$F,"successful",Kickstarter!$D:$D,"&lt;=9999",Kickstarter!$R:$R,"plays")</f>
        <v>93</v>
      </c>
      <c r="C4" s="40">
        <f>COUNTIFS(Kickstarter!$D:$D,"&gt;=5000",Kickstarter!$F:$F,"failed",Kickstarter!$D:$D,"&lt;=9999",Kickstarter!$R:$R,"plays")</f>
        <v>76</v>
      </c>
      <c r="D4" s="40">
        <f>COUNTIFS(Kickstarter!$D:$D,"&gt;=5000",Kickstarter!$F:$F,"canceled",Kickstarter!$D:$D,"&lt;=9999",Kickstarter!$R:$R,"plays")</f>
        <v>0</v>
      </c>
      <c r="E4" s="40">
        <f t="shared" si="0"/>
        <v>169</v>
      </c>
      <c r="F4" s="41">
        <f t="shared" si="1"/>
        <v>0.55029585798816572</v>
      </c>
      <c r="G4" s="42">
        <f t="shared" si="2"/>
        <v>0.44970414201183434</v>
      </c>
      <c r="H4" s="43">
        <f t="shared" si="3"/>
        <v>0</v>
      </c>
    </row>
    <row r="5" spans="1:8" ht="24" x14ac:dyDescent="0.25">
      <c r="A5" s="39" t="s">
        <v>8414</v>
      </c>
      <c r="B5" s="40">
        <f>COUNTIFS(Kickstarter!$D:$D,"&gt;=10000",Kickstarter!$F:$F,"successful",Kickstarter!$D:$D,"&lt;=14999",Kickstarter!$R:$R,"plays")</f>
        <v>39</v>
      </c>
      <c r="C5" s="40">
        <f>COUNTIFS(Kickstarter!$D:$D,"&gt;=10000",Kickstarter!$F:$F,"failed",Kickstarter!$D:$D,"&lt;=14999",Kickstarter!$R:$R,"plays")</f>
        <v>33</v>
      </c>
      <c r="D5" s="40">
        <f>COUNTIFS(Kickstarter!$D:$D,"&gt;=10000",Kickstarter!$F:$F,"canceled",Kickstarter!$D:$D,"&lt;=14999",Kickstarter!$R:$R,"plays")</f>
        <v>0</v>
      </c>
      <c r="E5" s="40">
        <f t="shared" si="0"/>
        <v>72</v>
      </c>
      <c r="F5" s="41">
        <f t="shared" si="1"/>
        <v>0.54166666666666663</v>
      </c>
      <c r="G5" s="42">
        <f t="shared" si="2"/>
        <v>0.45833333333333331</v>
      </c>
      <c r="H5" s="43">
        <f t="shared" si="3"/>
        <v>0</v>
      </c>
    </row>
    <row r="6" spans="1:8" ht="24" x14ac:dyDescent="0.25">
      <c r="A6" s="39" t="s">
        <v>8415</v>
      </c>
      <c r="B6" s="40">
        <f>COUNTIFS(Kickstarter!$D:$D,"&gt;=15000",Kickstarter!$F:$F,"successful",Kickstarter!$D:$D,"&lt;=19999",Kickstarter!$R:$R,"plays")</f>
        <v>12</v>
      </c>
      <c r="C6" s="40">
        <f>COUNTIFS(Kickstarter!$D:$D,"&gt;=15000",Kickstarter!$F:$F,"failed",Kickstarter!$D:$D,"&lt;=19999",Kickstarter!$R:$R,"plays")</f>
        <v>12</v>
      </c>
      <c r="D6" s="40">
        <f>COUNTIFS(Kickstarter!$D:$D,"&gt;=15000",Kickstarter!$F:$F,"canceled",Kickstarter!$D:$D,"&lt;=19999",Kickstarter!$R:$R,"plays")</f>
        <v>0</v>
      </c>
      <c r="E6" s="40">
        <f t="shared" si="0"/>
        <v>24</v>
      </c>
      <c r="F6" s="41">
        <f t="shared" si="1"/>
        <v>0.5</v>
      </c>
      <c r="G6" s="42">
        <f t="shared" si="2"/>
        <v>0.5</v>
      </c>
      <c r="H6" s="43">
        <f t="shared" si="3"/>
        <v>0</v>
      </c>
    </row>
    <row r="7" spans="1:8" ht="24" x14ac:dyDescent="0.25">
      <c r="A7" s="39" t="s">
        <v>8416</v>
      </c>
      <c r="B7" s="40">
        <f>COUNTIFS(Kickstarter!$D:$D,"&gt;=20000",Kickstarter!$F:$F,"successful",Kickstarter!$D:$D,"&lt;=24999",Kickstarter!$R:$R,"plays")</f>
        <v>9</v>
      </c>
      <c r="C7" s="40">
        <f>COUNTIFS(Kickstarter!$D:$D,"&gt;=20000",Kickstarter!$F:$F,"failed",Kickstarter!$D:$D,"&lt;=24999",Kickstarter!$R:$R,"plays")</f>
        <v>11</v>
      </c>
      <c r="D7" s="40">
        <f>COUNTIFS(Kickstarter!$D:$D,"&gt;=20000",Kickstarter!$F:$F,"canceled",Kickstarter!$D:$D,"&lt;=24999",Kickstarter!$R:$R,"plays")</f>
        <v>0</v>
      </c>
      <c r="E7" s="40">
        <f t="shared" si="0"/>
        <v>20</v>
      </c>
      <c r="F7" s="41">
        <f t="shared" si="1"/>
        <v>0.45</v>
      </c>
      <c r="G7" s="42">
        <f t="shared" si="2"/>
        <v>0.55000000000000004</v>
      </c>
      <c r="H7" s="43">
        <f t="shared" si="3"/>
        <v>0</v>
      </c>
    </row>
    <row r="8" spans="1:8" ht="24" x14ac:dyDescent="0.25">
      <c r="A8" s="39" t="s">
        <v>8417</v>
      </c>
      <c r="B8" s="40">
        <f>COUNTIFS(Kickstarter!$D:$D,"&gt;=25000",Kickstarter!$F:$F,"successful",Kickstarter!$D:$D,"&lt;=29999",Kickstarter!$R:$R,"plays")</f>
        <v>1</v>
      </c>
      <c r="C8" s="40">
        <f>COUNTIFS(Kickstarter!$D:$D,"&gt;=25000",Kickstarter!$F:$F,"failed",Kickstarter!$D:$D,"&lt;=29999",Kickstarter!$R:$R,"plays")</f>
        <v>4</v>
      </c>
      <c r="D8" s="40">
        <f>COUNTIFS(Kickstarter!$D:$D,"&gt;=25000",Kickstarter!$F:$F,"canceled",Kickstarter!$D:$D,"&lt;=29999",Kickstarter!$R:$R,"plays")</f>
        <v>0</v>
      </c>
      <c r="E8" s="40">
        <f t="shared" si="0"/>
        <v>5</v>
      </c>
      <c r="F8" s="41">
        <f t="shared" si="1"/>
        <v>0.2</v>
      </c>
      <c r="G8" s="42">
        <f t="shared" si="2"/>
        <v>0.8</v>
      </c>
      <c r="H8" s="43">
        <f t="shared" si="3"/>
        <v>0</v>
      </c>
    </row>
    <row r="9" spans="1:8" ht="24" x14ac:dyDescent="0.25">
      <c r="A9" s="39" t="s">
        <v>8418</v>
      </c>
      <c r="B9" s="40">
        <f>COUNTIFS(Kickstarter!$D:$D,"&gt;=30000",Kickstarter!$F:$F,"successful",Kickstarter!$D:$D,"&lt;=34999",Kickstarter!$R:$R,"plays")</f>
        <v>3</v>
      </c>
      <c r="C9" s="40">
        <f>COUNTIFS(Kickstarter!$D:$D,"&gt;=30000",Kickstarter!$F:$F,"failed",Kickstarter!$D:$D,"&lt;=34999",Kickstarter!$R:$R,"plays")</f>
        <v>8</v>
      </c>
      <c r="D9" s="40">
        <f>COUNTIFS(Kickstarter!$D:$D,"&gt;=30000",Kickstarter!$F:$F,"canceled",Kickstarter!$D:$D,"&lt;=34999",Kickstarter!$R:$R,"plays")</f>
        <v>0</v>
      </c>
      <c r="E9" s="40">
        <f t="shared" si="0"/>
        <v>11</v>
      </c>
      <c r="F9" s="41">
        <f t="shared" si="1"/>
        <v>0.27272727272727271</v>
      </c>
      <c r="G9" s="42">
        <f t="shared" si="2"/>
        <v>0.72727272727272729</v>
      </c>
      <c r="H9" s="43">
        <f t="shared" si="3"/>
        <v>0</v>
      </c>
    </row>
    <row r="10" spans="1:8" ht="24" x14ac:dyDescent="0.25">
      <c r="A10" s="39" t="s">
        <v>8419</v>
      </c>
      <c r="B10" s="40">
        <f>COUNTIFS(Kickstarter!$D:$D,"&gt;=35000",Kickstarter!$F:$F,"successful",Kickstarter!$D:$D,"&lt;=39999",Kickstarter!$R:$R,"plays")</f>
        <v>4</v>
      </c>
      <c r="C10" s="40">
        <f>COUNTIFS(Kickstarter!$D:$D,"&gt;=35000",Kickstarter!$F:$F,"failed",Kickstarter!$D:$D,"&lt;=39999",Kickstarter!$R:$R,"plays")</f>
        <v>2</v>
      </c>
      <c r="D10" s="40">
        <f>COUNTIFS(Kickstarter!$D:$D,"&gt;=35000",Kickstarter!$F:$F,"canceled",Kickstarter!$D:$D,"&lt;=39999",Kickstarter!$R:$R,"plays")</f>
        <v>0</v>
      </c>
      <c r="E10" s="40">
        <f t="shared" si="0"/>
        <v>6</v>
      </c>
      <c r="F10" s="41">
        <f t="shared" si="1"/>
        <v>0.66666666666666663</v>
      </c>
      <c r="G10" s="42">
        <f t="shared" si="2"/>
        <v>0.33333333333333331</v>
      </c>
      <c r="H10" s="43">
        <f t="shared" si="3"/>
        <v>0</v>
      </c>
    </row>
    <row r="11" spans="1:8" ht="24" x14ac:dyDescent="0.25">
      <c r="A11" s="39" t="s">
        <v>8420</v>
      </c>
      <c r="B11" s="40">
        <f>COUNTIFS(Kickstarter!$D:$D,"&gt;=40000",Kickstarter!$F:$F,"successful",Kickstarter!$D:$D,"&lt;=44999",Kickstarter!$R:$R,"plays")</f>
        <v>2</v>
      </c>
      <c r="C11" s="40">
        <f>COUNTIFS(Kickstarter!$D:$D,"&gt;=40000",Kickstarter!$F:$F,"failed",Kickstarter!$D:$D,"&lt;=44999",Kickstarter!$R:$R,"plays")</f>
        <v>1</v>
      </c>
      <c r="D11" s="40">
        <f>COUNTIFS(Kickstarter!$D:$D,"&gt;=40000",Kickstarter!$F:$F,"canceled",Kickstarter!$D:$D,"&lt;=44999",Kickstarter!$R:$R,"plays")</f>
        <v>0</v>
      </c>
      <c r="E11" s="40">
        <f t="shared" si="0"/>
        <v>3</v>
      </c>
      <c r="F11" s="41">
        <f t="shared" si="1"/>
        <v>0.66666666666666663</v>
      </c>
      <c r="G11" s="42">
        <f t="shared" si="2"/>
        <v>0.33333333333333331</v>
      </c>
      <c r="H11" s="43">
        <f t="shared" si="3"/>
        <v>0</v>
      </c>
    </row>
    <row r="12" spans="1:8" ht="24" x14ac:dyDescent="0.25">
      <c r="A12" s="39" t="s">
        <v>8422</v>
      </c>
      <c r="B12" s="40">
        <f>COUNTIFS(Kickstarter!$D:$D,"&gt;=45000",Kickstarter!$F:$F,"successful",Kickstarter!$D:$D,"&lt;=49999",Kickstarter!$R:$R,"plays")</f>
        <v>0</v>
      </c>
      <c r="C12" s="40">
        <f>COUNTIFS(Kickstarter!$D:$D,"&gt;=45000",Kickstarter!$F:$F,"failed",Kickstarter!$D:$D,"&lt;=49999",Kickstarter!$R:$R,"plays")</f>
        <v>1</v>
      </c>
      <c r="D12" s="40">
        <f>COUNTIFS(Kickstarter!$D:$D,"&gt;=45000",Kickstarter!$F:$F,"canceled",Kickstarter!$D:$D,"&lt;=49999",Kickstarter!$R:$R,"plays")</f>
        <v>0</v>
      </c>
      <c r="E12" s="40">
        <f t="shared" si="0"/>
        <v>1</v>
      </c>
      <c r="F12" s="41">
        <f t="shared" si="1"/>
        <v>0</v>
      </c>
      <c r="G12" s="42">
        <f t="shared" si="2"/>
        <v>1</v>
      </c>
      <c r="H12" s="43">
        <f t="shared" si="3"/>
        <v>0</v>
      </c>
    </row>
    <row r="13" spans="1:8" ht="24" x14ac:dyDescent="0.25">
      <c r="A13" s="39" t="s">
        <v>8421</v>
      </c>
      <c r="B13" s="40">
        <f>COUNTIFS(Kickstarter!$D:$D,"&gt;=50000",Kickstarter!$F:$F,"successful",Kickstarter!$R:$R,"plays")</f>
        <v>2</v>
      </c>
      <c r="C13" s="40">
        <f>COUNTIFS(Kickstarter!$D:$D,"&gt;=50000",Kickstarter!$F:$F,"failed",Kickstarter!$R:$R,"plays")</f>
        <v>14</v>
      </c>
      <c r="D13" s="40">
        <f>COUNTIFS(Kickstarter!$D:$D,"&gt;=50000",Kickstarter!$F:$F,"canceled",Kickstarter!$R:$R,"plays")</f>
        <v>0</v>
      </c>
      <c r="E13" s="40">
        <f t="shared" si="0"/>
        <v>16</v>
      </c>
      <c r="F13" s="41">
        <f t="shared" si="1"/>
        <v>0.125</v>
      </c>
      <c r="G13" s="42">
        <f t="shared" si="2"/>
        <v>0.875</v>
      </c>
      <c r="H13" s="43">
        <f t="shared" si="3"/>
        <v>0</v>
      </c>
    </row>
    <row r="14" spans="1:8" x14ac:dyDescent="0.25">
      <c r="A14" s="35"/>
    </row>
    <row r="15" spans="1:8" x14ac:dyDescent="0.25">
      <c r="A15" s="35"/>
    </row>
    <row r="16" spans="1:8" x14ac:dyDescent="0.25">
      <c r="A16" s="35"/>
    </row>
    <row r="17" spans="1:1" x14ac:dyDescent="0.25">
      <c r="A17" s="35"/>
    </row>
    <row r="18" spans="1:1" x14ac:dyDescent="0.25">
      <c r="A18" s="35"/>
    </row>
    <row r="19" spans="1:1" x14ac:dyDescent="0.25">
      <c r="A19" s="35"/>
    </row>
  </sheetData>
  <phoneticPr fontId="6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76114-3532-43A2-AFD6-19C792658EBE}">
  <dimension ref="A1:E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8.5703125" style="32" bestFit="1" customWidth="1"/>
    <col min="3" max="3" width="6.140625" style="32" bestFit="1" customWidth="1"/>
    <col min="4" max="4" width="10" style="32" bestFit="1" customWidth="1"/>
    <col min="5" max="6" width="11.28515625" bestFit="1" customWidth="1"/>
  </cols>
  <sheetData>
    <row r="1" spans="1:5" x14ac:dyDescent="0.25">
      <c r="A1" s="14" t="s">
        <v>8357</v>
      </c>
      <c r="B1" t="s">
        <v>8314</v>
      </c>
    </row>
    <row r="2" spans="1:5" x14ac:dyDescent="0.25">
      <c r="A2" s="14" t="s">
        <v>8381</v>
      </c>
      <c r="B2" t="s">
        <v>8362</v>
      </c>
    </row>
    <row r="4" spans="1:5" x14ac:dyDescent="0.25">
      <c r="A4" s="14" t="s">
        <v>8364</v>
      </c>
      <c r="B4" s="33" t="s">
        <v>8361</v>
      </c>
      <c r="E4" s="32"/>
    </row>
    <row r="5" spans="1:5" x14ac:dyDescent="0.25">
      <c r="A5" s="14" t="s">
        <v>8359</v>
      </c>
      <c r="B5" s="32" t="s">
        <v>8218</v>
      </c>
      <c r="C5" s="32" t="s">
        <v>8219</v>
      </c>
      <c r="D5" s="32" t="s">
        <v>8217</v>
      </c>
      <c r="E5" t="s">
        <v>8360</v>
      </c>
    </row>
    <row r="6" spans="1:5" x14ac:dyDescent="0.25">
      <c r="A6" s="19" t="s">
        <v>8375</v>
      </c>
      <c r="B6" s="34">
        <v>7</v>
      </c>
      <c r="C6" s="34">
        <v>33</v>
      </c>
      <c r="D6" s="34">
        <v>56</v>
      </c>
      <c r="E6" s="9">
        <v>96</v>
      </c>
    </row>
    <row r="7" spans="1:5" x14ac:dyDescent="0.25">
      <c r="A7" s="19" t="s">
        <v>8376</v>
      </c>
      <c r="B7" s="34">
        <v>3</v>
      </c>
      <c r="C7" s="34">
        <v>39</v>
      </c>
      <c r="D7" s="34">
        <v>71</v>
      </c>
      <c r="E7" s="9">
        <v>113</v>
      </c>
    </row>
    <row r="8" spans="1:5" x14ac:dyDescent="0.25">
      <c r="A8" s="19" t="s">
        <v>8377</v>
      </c>
      <c r="B8" s="34">
        <v>3</v>
      </c>
      <c r="C8" s="34">
        <v>33</v>
      </c>
      <c r="D8" s="34">
        <v>56</v>
      </c>
      <c r="E8" s="9">
        <v>92</v>
      </c>
    </row>
    <row r="9" spans="1:5" x14ac:dyDescent="0.25">
      <c r="A9" s="19" t="s">
        <v>8378</v>
      </c>
      <c r="B9" s="34">
        <v>2</v>
      </c>
      <c r="C9" s="34">
        <v>40</v>
      </c>
      <c r="D9" s="34">
        <v>71</v>
      </c>
      <c r="E9" s="9">
        <v>113</v>
      </c>
    </row>
    <row r="10" spans="1:5" x14ac:dyDescent="0.25">
      <c r="A10" s="19" t="s">
        <v>8369</v>
      </c>
      <c r="B10" s="34">
        <v>3</v>
      </c>
      <c r="C10" s="34">
        <v>52</v>
      </c>
      <c r="D10" s="34">
        <v>111</v>
      </c>
      <c r="E10" s="9">
        <v>166</v>
      </c>
    </row>
    <row r="11" spans="1:5" x14ac:dyDescent="0.25">
      <c r="A11" s="19" t="s">
        <v>8379</v>
      </c>
      <c r="B11" s="34">
        <v>4</v>
      </c>
      <c r="C11" s="34">
        <v>49</v>
      </c>
      <c r="D11" s="34">
        <v>100</v>
      </c>
      <c r="E11" s="9">
        <v>153</v>
      </c>
    </row>
    <row r="12" spans="1:5" x14ac:dyDescent="0.25">
      <c r="A12" s="19" t="s">
        <v>8370</v>
      </c>
      <c r="B12" s="34">
        <v>1</v>
      </c>
      <c r="C12" s="34">
        <v>50</v>
      </c>
      <c r="D12" s="34">
        <v>87</v>
      </c>
      <c r="E12" s="9">
        <v>138</v>
      </c>
    </row>
    <row r="13" spans="1:5" x14ac:dyDescent="0.25">
      <c r="A13" s="19" t="s">
        <v>8371</v>
      </c>
      <c r="B13" s="34">
        <v>4</v>
      </c>
      <c r="C13" s="34">
        <v>47</v>
      </c>
      <c r="D13" s="34">
        <v>72</v>
      </c>
      <c r="E13" s="9">
        <v>123</v>
      </c>
    </row>
    <row r="14" spans="1:5" x14ac:dyDescent="0.25">
      <c r="A14" s="19" t="s">
        <v>8372</v>
      </c>
      <c r="B14" s="34">
        <v>4</v>
      </c>
      <c r="C14" s="34">
        <v>34</v>
      </c>
      <c r="D14" s="34">
        <v>59</v>
      </c>
      <c r="E14" s="9">
        <v>97</v>
      </c>
    </row>
    <row r="15" spans="1:5" x14ac:dyDescent="0.25">
      <c r="A15" s="19" t="s">
        <v>8373</v>
      </c>
      <c r="B15" s="34"/>
      <c r="C15" s="34">
        <v>50</v>
      </c>
      <c r="D15" s="34">
        <v>65</v>
      </c>
      <c r="E15" s="9">
        <v>115</v>
      </c>
    </row>
    <row r="16" spans="1:5" x14ac:dyDescent="0.25">
      <c r="A16" s="19" t="s">
        <v>8374</v>
      </c>
      <c r="B16" s="34">
        <v>3</v>
      </c>
      <c r="C16" s="34">
        <v>31</v>
      </c>
      <c r="D16" s="34">
        <v>54</v>
      </c>
      <c r="E16" s="9">
        <v>88</v>
      </c>
    </row>
    <row r="17" spans="1:5" x14ac:dyDescent="0.25">
      <c r="A17" s="19" t="s">
        <v>8380</v>
      </c>
      <c r="B17" s="34">
        <v>3</v>
      </c>
      <c r="C17" s="34">
        <v>35</v>
      </c>
      <c r="D17" s="34">
        <v>37</v>
      </c>
      <c r="E17" s="9">
        <v>75</v>
      </c>
    </row>
    <row r="18" spans="1:5" x14ac:dyDescent="0.25">
      <c r="A18" s="19" t="s">
        <v>8360</v>
      </c>
      <c r="B18" s="34">
        <v>37</v>
      </c>
      <c r="C18" s="34">
        <v>493</v>
      </c>
      <c r="D18" s="34">
        <v>839</v>
      </c>
      <c r="E18" s="9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77661-8EA6-49B2-A89D-850576A8E214}">
  <dimension ref="A1:F18"/>
  <sheetViews>
    <sheetView zoomScale="85" zoomScaleNormal="85"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8357</v>
      </c>
      <c r="B1" t="s">
        <v>8314</v>
      </c>
    </row>
    <row r="2" spans="1:6" x14ac:dyDescent="0.25">
      <c r="A2" s="14" t="s">
        <v>8381</v>
      </c>
      <c r="B2" t="s">
        <v>8362</v>
      </c>
    </row>
    <row r="4" spans="1:6" x14ac:dyDescent="0.25">
      <c r="A4" s="14" t="s">
        <v>8364</v>
      </c>
      <c r="B4" s="14" t="s">
        <v>8361</v>
      </c>
    </row>
    <row r="5" spans="1:6" x14ac:dyDescent="0.25">
      <c r="A5" s="14" t="s">
        <v>8359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5">
      <c r="A6" s="19" t="s">
        <v>8375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9" t="s">
        <v>8376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9" t="s">
        <v>8377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9" t="s">
        <v>8378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9" t="s">
        <v>8369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9" t="s">
        <v>8379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9" t="s">
        <v>8370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9" t="s">
        <v>8371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9" t="s">
        <v>8372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9" t="s">
        <v>8373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9" t="s">
        <v>8374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9" t="s">
        <v>8380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9" t="s">
        <v>8360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C2021-88D8-45A5-A95E-74D271AB6571}">
  <sheetPr filterMode="1"/>
  <dimension ref="A1:E246"/>
  <sheetViews>
    <sheetView workbookViewId="0">
      <selection activeCell="E4" sqref="E4"/>
    </sheetView>
  </sheetViews>
  <sheetFormatPr defaultRowHeight="15" x14ac:dyDescent="0.25"/>
  <cols>
    <col min="1" max="1" width="23.28515625" customWidth="1"/>
    <col min="2" max="3" width="11.7109375" customWidth="1"/>
    <col min="4" max="4" width="11.85546875" bestFit="1" customWidth="1"/>
    <col min="5" max="5" width="14.5703125" customWidth="1"/>
    <col min="6" max="6" width="10.85546875" bestFit="1" customWidth="1"/>
    <col min="7" max="7" width="11.5703125" bestFit="1" customWidth="1"/>
  </cols>
  <sheetData>
    <row r="1" spans="1:5" x14ac:dyDescent="0.25">
      <c r="B1" t="s">
        <v>8391</v>
      </c>
      <c r="C1" t="s">
        <v>8392</v>
      </c>
    </row>
    <row r="2" spans="1:5" x14ac:dyDescent="0.25">
      <c r="A2" s="27" t="s">
        <v>8387</v>
      </c>
      <c r="B2" s="29" t="e">
        <f>AVERAGE(#REF!)</f>
        <v>#REF!</v>
      </c>
      <c r="C2" s="30" t="e">
        <f>AVERAGE(#REF!)</f>
        <v>#REF!</v>
      </c>
    </row>
    <row r="3" spans="1:5" x14ac:dyDescent="0.25">
      <c r="A3" s="27" t="s">
        <v>8388</v>
      </c>
      <c r="B3" s="29" t="e">
        <f>MEDIAN(#REF!)</f>
        <v>#REF!</v>
      </c>
      <c r="C3" s="30" t="e">
        <f>MEDIAN(#REF!)</f>
        <v>#REF!</v>
      </c>
    </row>
    <row r="4" spans="1:5" x14ac:dyDescent="0.25">
      <c r="A4" s="28" t="s">
        <v>8393</v>
      </c>
      <c r="B4" s="29" t="e">
        <f>_xlfn.STDEV.P(#REF!)</f>
        <v>#REF!</v>
      </c>
      <c r="C4" s="30" t="e">
        <f>_xlfn.STDEV.P(#REF!)</f>
        <v>#REF!</v>
      </c>
    </row>
    <row r="5" spans="1:5" x14ac:dyDescent="0.25">
      <c r="A5" s="28" t="s">
        <v>8394</v>
      </c>
      <c r="B5" s="29" t="e">
        <f>_xlfn.QUARTILE.EXC(#REF!,3)</f>
        <v>#REF!</v>
      </c>
      <c r="C5" s="30" t="e">
        <f>_xlfn.QUARTILE.EXC(#REF!,3)</f>
        <v>#REF!</v>
      </c>
    </row>
    <row r="6" spans="1:5" x14ac:dyDescent="0.25">
      <c r="A6" s="28" t="s">
        <v>8395</v>
      </c>
      <c r="B6" s="29" t="e">
        <f>_xlfn.QUARTILE.EXC(#REF!,1)</f>
        <v>#REF!</v>
      </c>
      <c r="C6" s="30" t="e">
        <f>_xlfn.QUARTILE.EXC(#REF!,1)</f>
        <v>#REF!</v>
      </c>
    </row>
    <row r="7" spans="1:5" x14ac:dyDescent="0.25">
      <c r="A7" s="28" t="s">
        <v>8396</v>
      </c>
      <c r="B7" s="29" t="e">
        <f>B5-B6</f>
        <v>#REF!</v>
      </c>
      <c r="C7" s="30" t="e">
        <f>C5-C6</f>
        <v>#REF!</v>
      </c>
    </row>
    <row r="8" spans="1:5" x14ac:dyDescent="0.25">
      <c r="A8" s="26"/>
      <c r="B8" s="29"/>
      <c r="C8" s="30"/>
    </row>
    <row r="9" spans="1:5" x14ac:dyDescent="0.25">
      <c r="A9" s="27" t="s">
        <v>8389</v>
      </c>
      <c r="B9" s="29" t="e">
        <f>AVERAGE(#REF!)</f>
        <v>#REF!</v>
      </c>
      <c r="C9" s="30" t="e">
        <f>AVERAGE(#REF!)</f>
        <v>#REF!</v>
      </c>
    </row>
    <row r="10" spans="1:5" x14ac:dyDescent="0.25">
      <c r="A10" s="27" t="s">
        <v>8390</v>
      </c>
      <c r="B10" s="29" t="e">
        <f>MEDIAN(#REF!)</f>
        <v>#REF!</v>
      </c>
      <c r="C10" s="30" t="e">
        <f>MEDIAN(#REF!)</f>
        <v>#REF!</v>
      </c>
    </row>
    <row r="11" spans="1:5" x14ac:dyDescent="0.25">
      <c r="A11" s="28" t="s">
        <v>8397</v>
      </c>
      <c r="B11" s="29" t="e">
        <f>_xlfn.STDEV.P(#REF!)</f>
        <v>#REF!</v>
      </c>
      <c r="C11" s="30" t="e">
        <f>_xlfn.STDEV.P(#REF!)</f>
        <v>#REF!</v>
      </c>
    </row>
    <row r="12" spans="1:5" x14ac:dyDescent="0.25">
      <c r="A12" s="28" t="s">
        <v>8398</v>
      </c>
      <c r="B12" s="29" t="e">
        <f>_xlfn.QUARTILE.EXC(#REF!,3)</f>
        <v>#REF!</v>
      </c>
      <c r="C12" s="30" t="e">
        <f>_xlfn.QUARTILE.EXC(#REF!,3)</f>
        <v>#REF!</v>
      </c>
    </row>
    <row r="13" spans="1:5" x14ac:dyDescent="0.25">
      <c r="A13" s="28" t="s">
        <v>8399</v>
      </c>
      <c r="B13" s="29" t="e">
        <f>_xlfn.QUARTILE.EXC(#REF!,1)</f>
        <v>#REF!</v>
      </c>
      <c r="C13" s="30" t="e">
        <f>_xlfn.QUARTILE.EXC(#REF!,1)</f>
        <v>#REF!</v>
      </c>
    </row>
    <row r="14" spans="1:5" x14ac:dyDescent="0.25">
      <c r="A14" s="28" t="s">
        <v>8400</v>
      </c>
      <c r="B14" s="29" t="e">
        <f>B12-B13</f>
        <v>#REF!</v>
      </c>
      <c r="C14" s="30" t="e">
        <f>C12-C13</f>
        <v>#REF!</v>
      </c>
    </row>
    <row r="16" spans="1:5" x14ac:dyDescent="0.25">
      <c r="A16" s="31" t="s">
        <v>8403</v>
      </c>
      <c r="D16" s="31" t="s">
        <v>8401</v>
      </c>
      <c r="E16">
        <f>SUBTOTAL(102,A17:A246)</f>
        <v>11</v>
      </c>
    </row>
    <row r="17" spans="1:1" x14ac:dyDescent="0.25">
      <c r="A17" s="5">
        <v>20000</v>
      </c>
    </row>
    <row r="18" spans="1:1" x14ac:dyDescent="0.25">
      <c r="A18" s="5">
        <v>20000</v>
      </c>
    </row>
    <row r="19" spans="1:1" x14ac:dyDescent="0.25">
      <c r="A19" s="5">
        <v>20000</v>
      </c>
    </row>
    <row r="20" spans="1:1" x14ac:dyDescent="0.25">
      <c r="A20" s="5">
        <v>20000</v>
      </c>
    </row>
    <row r="21" spans="1:1" x14ac:dyDescent="0.25">
      <c r="A21" s="5">
        <v>20000</v>
      </c>
    </row>
    <row r="22" spans="1:1" x14ac:dyDescent="0.25">
      <c r="A22" s="5">
        <v>20000</v>
      </c>
    </row>
    <row r="23" spans="1:1" x14ac:dyDescent="0.25">
      <c r="A23" s="5">
        <v>17600</v>
      </c>
    </row>
    <row r="24" spans="1:1" x14ac:dyDescent="0.25">
      <c r="A24" s="5">
        <v>18000</v>
      </c>
    </row>
    <row r="25" spans="1:1" x14ac:dyDescent="0.25">
      <c r="A25" s="5">
        <v>20000</v>
      </c>
    </row>
    <row r="26" spans="1:1" x14ac:dyDescent="0.25">
      <c r="A26" s="5">
        <v>20000</v>
      </c>
    </row>
    <row r="27" spans="1:1" x14ac:dyDescent="0.25">
      <c r="A27" s="5">
        <v>20000</v>
      </c>
    </row>
    <row r="28" spans="1:1" hidden="1" x14ac:dyDescent="0.25">
      <c r="A28" s="25">
        <v>1200</v>
      </c>
    </row>
    <row r="29" spans="1:1" hidden="1" x14ac:dyDescent="0.25">
      <c r="A29" s="5">
        <v>7500</v>
      </c>
    </row>
    <row r="30" spans="1:1" hidden="1" x14ac:dyDescent="0.25">
      <c r="A30" s="5">
        <v>8000</v>
      </c>
    </row>
    <row r="31" spans="1:1" hidden="1" x14ac:dyDescent="0.25">
      <c r="A31" s="5">
        <v>2000</v>
      </c>
    </row>
    <row r="32" spans="1:1" hidden="1" x14ac:dyDescent="0.25">
      <c r="A32" s="5">
        <v>8000</v>
      </c>
    </row>
    <row r="33" spans="1:1" hidden="1" x14ac:dyDescent="0.25">
      <c r="A33" s="5">
        <v>5000</v>
      </c>
    </row>
    <row r="34" spans="1:1" hidden="1" x14ac:dyDescent="0.25">
      <c r="A34" s="5">
        <v>600</v>
      </c>
    </row>
    <row r="35" spans="1:1" hidden="1" x14ac:dyDescent="0.25">
      <c r="A35" s="5">
        <v>3000</v>
      </c>
    </row>
    <row r="36" spans="1:1" hidden="1" x14ac:dyDescent="0.25">
      <c r="A36" s="5">
        <v>4000</v>
      </c>
    </row>
    <row r="37" spans="1:1" hidden="1" x14ac:dyDescent="0.25">
      <c r="A37" s="5">
        <v>12700</v>
      </c>
    </row>
    <row r="38" spans="1:1" hidden="1" x14ac:dyDescent="0.25">
      <c r="A38" s="5">
        <v>2888</v>
      </c>
    </row>
    <row r="39" spans="1:1" hidden="1" x14ac:dyDescent="0.25">
      <c r="A39" s="5">
        <v>5000</v>
      </c>
    </row>
    <row r="40" spans="1:1" hidden="1" x14ac:dyDescent="0.25">
      <c r="A40" s="5">
        <v>2500</v>
      </c>
    </row>
    <row r="41" spans="1:1" hidden="1" x14ac:dyDescent="0.25">
      <c r="A41" s="5">
        <v>15000</v>
      </c>
    </row>
    <row r="42" spans="1:1" hidden="1" x14ac:dyDescent="0.25">
      <c r="A42" s="5">
        <v>5000</v>
      </c>
    </row>
    <row r="43" spans="1:1" hidden="1" x14ac:dyDescent="0.25">
      <c r="A43" s="5">
        <v>10000</v>
      </c>
    </row>
    <row r="44" spans="1:1" hidden="1" x14ac:dyDescent="0.25">
      <c r="A44" s="5">
        <v>3000</v>
      </c>
    </row>
    <row r="45" spans="1:1" hidden="1" x14ac:dyDescent="0.25">
      <c r="A45" s="5">
        <v>2500</v>
      </c>
    </row>
    <row r="46" spans="1:1" hidden="1" x14ac:dyDescent="0.25">
      <c r="A46" s="5">
        <v>5000</v>
      </c>
    </row>
    <row r="47" spans="1:1" hidden="1" x14ac:dyDescent="0.25">
      <c r="A47" s="5">
        <v>6000</v>
      </c>
    </row>
    <row r="48" spans="1:1" hidden="1" x14ac:dyDescent="0.25">
      <c r="A48" s="5">
        <v>11200</v>
      </c>
    </row>
    <row r="49" spans="1:1" hidden="1" x14ac:dyDescent="0.25">
      <c r="A49" s="5">
        <v>12000</v>
      </c>
    </row>
    <row r="50" spans="1:1" hidden="1" x14ac:dyDescent="0.25">
      <c r="A50" s="5">
        <v>5500</v>
      </c>
    </row>
    <row r="51" spans="1:1" hidden="1" x14ac:dyDescent="0.25">
      <c r="A51" s="5">
        <v>750</v>
      </c>
    </row>
    <row r="52" spans="1:1" hidden="1" x14ac:dyDescent="0.25">
      <c r="A52" s="5">
        <v>10000</v>
      </c>
    </row>
    <row r="53" spans="1:1" hidden="1" x14ac:dyDescent="0.25">
      <c r="A53" s="5">
        <v>400</v>
      </c>
    </row>
    <row r="54" spans="1:1" hidden="1" x14ac:dyDescent="0.25">
      <c r="A54" s="5">
        <v>200</v>
      </c>
    </row>
    <row r="55" spans="1:1" hidden="1" x14ac:dyDescent="0.25">
      <c r="A55" s="5">
        <v>3000</v>
      </c>
    </row>
    <row r="56" spans="1:1" hidden="1" x14ac:dyDescent="0.25">
      <c r="A56" s="5">
        <v>3000</v>
      </c>
    </row>
    <row r="57" spans="1:1" hidden="1" x14ac:dyDescent="0.25">
      <c r="A57" s="5">
        <v>2000</v>
      </c>
    </row>
    <row r="58" spans="1:1" hidden="1" x14ac:dyDescent="0.25">
      <c r="A58" s="5">
        <v>10000</v>
      </c>
    </row>
    <row r="59" spans="1:1" hidden="1" x14ac:dyDescent="0.25">
      <c r="A59" s="5">
        <v>5500</v>
      </c>
    </row>
    <row r="60" spans="1:1" hidden="1" x14ac:dyDescent="0.25">
      <c r="A60" s="5">
        <v>5000</v>
      </c>
    </row>
    <row r="61" spans="1:1" hidden="1" x14ac:dyDescent="0.25">
      <c r="A61" s="5">
        <v>500</v>
      </c>
    </row>
    <row r="62" spans="1:1" hidden="1" x14ac:dyDescent="0.25">
      <c r="A62" s="5">
        <v>3000</v>
      </c>
    </row>
    <row r="63" spans="1:1" hidden="1" x14ac:dyDescent="0.25">
      <c r="A63" s="5">
        <v>12000</v>
      </c>
    </row>
    <row r="64" spans="1:1" hidden="1" x14ac:dyDescent="0.25">
      <c r="A64" s="5">
        <v>7500</v>
      </c>
    </row>
    <row r="65" spans="1:1" hidden="1" x14ac:dyDescent="0.25">
      <c r="A65" s="5">
        <v>10000</v>
      </c>
    </row>
    <row r="66" spans="1:1" hidden="1" x14ac:dyDescent="0.25">
      <c r="A66" s="5">
        <v>5500</v>
      </c>
    </row>
    <row r="67" spans="1:1" hidden="1" x14ac:dyDescent="0.25">
      <c r="A67" s="5">
        <v>750</v>
      </c>
    </row>
    <row r="68" spans="1:1" hidden="1" x14ac:dyDescent="0.25">
      <c r="A68" s="5">
        <v>5000</v>
      </c>
    </row>
    <row r="69" spans="1:1" hidden="1" x14ac:dyDescent="0.25">
      <c r="A69" s="5">
        <v>3500</v>
      </c>
    </row>
    <row r="70" spans="1:1" hidden="1" x14ac:dyDescent="0.25">
      <c r="A70" s="5">
        <v>6000</v>
      </c>
    </row>
    <row r="71" spans="1:1" hidden="1" x14ac:dyDescent="0.25">
      <c r="A71" s="5">
        <v>2500</v>
      </c>
    </row>
    <row r="72" spans="1:1" hidden="1" x14ac:dyDescent="0.25">
      <c r="A72" s="5">
        <v>9600</v>
      </c>
    </row>
    <row r="73" spans="1:1" hidden="1" x14ac:dyDescent="0.25">
      <c r="A73" s="5">
        <v>1800</v>
      </c>
    </row>
    <row r="74" spans="1:1" hidden="1" x14ac:dyDescent="0.25">
      <c r="A74" s="5">
        <v>14440</v>
      </c>
    </row>
    <row r="75" spans="1:1" hidden="1" x14ac:dyDescent="0.25">
      <c r="A75" s="5">
        <v>10000</v>
      </c>
    </row>
    <row r="76" spans="1:1" hidden="1" x14ac:dyDescent="0.25">
      <c r="A76" s="5">
        <v>2000</v>
      </c>
    </row>
    <row r="77" spans="1:1" hidden="1" x14ac:dyDescent="0.25">
      <c r="A77" s="5">
        <v>5000</v>
      </c>
    </row>
    <row r="78" spans="1:1" hidden="1" x14ac:dyDescent="0.25">
      <c r="A78" s="5">
        <v>600</v>
      </c>
    </row>
    <row r="79" spans="1:1" hidden="1" x14ac:dyDescent="0.25">
      <c r="A79" s="5">
        <v>5000</v>
      </c>
    </row>
    <row r="80" spans="1:1" hidden="1" x14ac:dyDescent="0.25">
      <c r="A80" s="5">
        <v>1000</v>
      </c>
    </row>
    <row r="81" spans="1:1" hidden="1" x14ac:dyDescent="0.25">
      <c r="A81" s="5">
        <v>5500</v>
      </c>
    </row>
    <row r="82" spans="1:1" hidden="1" x14ac:dyDescent="0.25">
      <c r="A82" s="5">
        <v>1500</v>
      </c>
    </row>
    <row r="83" spans="1:1" hidden="1" x14ac:dyDescent="0.25">
      <c r="A83" s="5">
        <v>1500</v>
      </c>
    </row>
    <row r="84" spans="1:1" hidden="1" x14ac:dyDescent="0.25">
      <c r="A84" s="5">
        <v>700</v>
      </c>
    </row>
    <row r="85" spans="1:1" hidden="1" x14ac:dyDescent="0.25">
      <c r="A85" s="5">
        <v>2000</v>
      </c>
    </row>
    <row r="86" spans="1:1" hidden="1" x14ac:dyDescent="0.25">
      <c r="A86" s="5">
        <v>5000</v>
      </c>
    </row>
    <row r="87" spans="1:1" hidden="1" x14ac:dyDescent="0.25">
      <c r="A87" s="5">
        <v>2200</v>
      </c>
    </row>
    <row r="88" spans="1:1" hidden="1" x14ac:dyDescent="0.25">
      <c r="A88" s="5">
        <v>1200</v>
      </c>
    </row>
    <row r="89" spans="1:1" hidden="1" x14ac:dyDescent="0.25">
      <c r="A89" s="5">
        <v>100</v>
      </c>
    </row>
    <row r="90" spans="1:1" hidden="1" x14ac:dyDescent="0.25">
      <c r="A90" s="5">
        <v>8500</v>
      </c>
    </row>
    <row r="91" spans="1:1" hidden="1" x14ac:dyDescent="0.25">
      <c r="A91" s="5">
        <v>10000</v>
      </c>
    </row>
    <row r="92" spans="1:1" hidden="1" x14ac:dyDescent="0.25">
      <c r="A92" s="5">
        <v>5000</v>
      </c>
    </row>
    <row r="93" spans="1:1" hidden="1" x14ac:dyDescent="0.25">
      <c r="A93" s="5">
        <v>9800</v>
      </c>
    </row>
    <row r="94" spans="1:1" hidden="1" x14ac:dyDescent="0.25">
      <c r="A94" s="5">
        <v>7000</v>
      </c>
    </row>
    <row r="95" spans="1:1" hidden="1" x14ac:dyDescent="0.25">
      <c r="A95" s="5">
        <v>10500</v>
      </c>
    </row>
    <row r="96" spans="1:1" hidden="1" x14ac:dyDescent="0.25">
      <c r="A96" s="5">
        <v>13000</v>
      </c>
    </row>
    <row r="97" spans="1:1" hidden="1" x14ac:dyDescent="0.25">
      <c r="A97" s="5">
        <v>1000</v>
      </c>
    </row>
    <row r="98" spans="1:1" hidden="1" x14ac:dyDescent="0.25">
      <c r="A98" s="5">
        <v>10000</v>
      </c>
    </row>
    <row r="99" spans="1:1" hidden="1" x14ac:dyDescent="0.25">
      <c r="A99" s="5">
        <v>11000</v>
      </c>
    </row>
    <row r="100" spans="1:1" hidden="1" x14ac:dyDescent="0.25">
      <c r="A100" s="5">
        <v>1000</v>
      </c>
    </row>
    <row r="101" spans="1:1" hidden="1" x14ac:dyDescent="0.25">
      <c r="A101" s="5">
        <v>5000</v>
      </c>
    </row>
    <row r="102" spans="1:1" hidden="1" x14ac:dyDescent="0.25">
      <c r="A102" s="5">
        <v>5000</v>
      </c>
    </row>
    <row r="103" spans="1:1" hidden="1" x14ac:dyDescent="0.25">
      <c r="A103" s="5">
        <v>2500</v>
      </c>
    </row>
    <row r="104" spans="1:1" hidden="1" x14ac:dyDescent="0.25">
      <c r="A104" s="5">
        <v>6000</v>
      </c>
    </row>
    <row r="105" spans="1:1" hidden="1" x14ac:dyDescent="0.25">
      <c r="A105" s="5">
        <v>2000</v>
      </c>
    </row>
    <row r="106" spans="1:1" hidden="1" x14ac:dyDescent="0.25">
      <c r="A106" s="5">
        <v>7500</v>
      </c>
    </row>
    <row r="107" spans="1:1" hidden="1" x14ac:dyDescent="0.25">
      <c r="A107" s="5">
        <v>6000</v>
      </c>
    </row>
    <row r="108" spans="1:1" hidden="1" x14ac:dyDescent="0.25">
      <c r="A108" s="5">
        <v>5000</v>
      </c>
    </row>
    <row r="109" spans="1:1" hidden="1" x14ac:dyDescent="0.25">
      <c r="A109" s="5">
        <v>2000</v>
      </c>
    </row>
    <row r="110" spans="1:1" hidden="1" x14ac:dyDescent="0.25">
      <c r="A110" s="5">
        <v>2000</v>
      </c>
    </row>
    <row r="111" spans="1:1" hidden="1" x14ac:dyDescent="0.25">
      <c r="A111" s="5">
        <v>8000</v>
      </c>
    </row>
    <row r="112" spans="1:1" hidden="1" x14ac:dyDescent="0.25">
      <c r="A112" s="5">
        <v>15000</v>
      </c>
    </row>
    <row r="113" spans="1:1" hidden="1" x14ac:dyDescent="0.25">
      <c r="A113" s="5">
        <v>800</v>
      </c>
    </row>
    <row r="114" spans="1:1" hidden="1" x14ac:dyDescent="0.25">
      <c r="A114" s="5">
        <v>1000</v>
      </c>
    </row>
    <row r="115" spans="1:1" hidden="1" x14ac:dyDescent="0.25">
      <c r="A115" s="5">
        <v>15000</v>
      </c>
    </row>
    <row r="116" spans="1:1" hidden="1" x14ac:dyDescent="0.25">
      <c r="A116" s="5">
        <v>1000</v>
      </c>
    </row>
    <row r="117" spans="1:1" hidden="1" x14ac:dyDescent="0.25">
      <c r="A117" s="5">
        <v>1600</v>
      </c>
    </row>
    <row r="118" spans="1:1" hidden="1" x14ac:dyDescent="0.25">
      <c r="A118" s="5">
        <v>10000</v>
      </c>
    </row>
    <row r="119" spans="1:1" hidden="1" x14ac:dyDescent="0.25">
      <c r="A119" s="5">
        <v>2500</v>
      </c>
    </row>
    <row r="120" spans="1:1" hidden="1" x14ac:dyDescent="0.25">
      <c r="A120" s="5">
        <v>3000</v>
      </c>
    </row>
    <row r="121" spans="1:1" hidden="1" x14ac:dyDescent="0.25">
      <c r="A121" s="5">
        <v>1500</v>
      </c>
    </row>
    <row r="122" spans="1:1" hidden="1" x14ac:dyDescent="0.25">
      <c r="A122" s="5">
        <v>10000</v>
      </c>
    </row>
    <row r="123" spans="1:1" hidden="1" x14ac:dyDescent="0.25">
      <c r="A123" s="5">
        <v>1000</v>
      </c>
    </row>
    <row r="124" spans="1:1" hidden="1" x14ac:dyDescent="0.25">
      <c r="A124" s="5">
        <v>750</v>
      </c>
    </row>
    <row r="125" spans="1:1" hidden="1" x14ac:dyDescent="0.25">
      <c r="A125" s="5">
        <v>6000</v>
      </c>
    </row>
    <row r="126" spans="1:1" hidden="1" x14ac:dyDescent="0.25">
      <c r="A126" s="5">
        <v>8000</v>
      </c>
    </row>
    <row r="127" spans="1:1" hidden="1" x14ac:dyDescent="0.25">
      <c r="A127" s="5">
        <v>15000</v>
      </c>
    </row>
    <row r="128" spans="1:1" hidden="1" x14ac:dyDescent="0.25">
      <c r="A128" s="5">
        <v>10000</v>
      </c>
    </row>
    <row r="129" spans="1:1" hidden="1" x14ac:dyDescent="0.25">
      <c r="A129" s="5">
        <v>750</v>
      </c>
    </row>
    <row r="130" spans="1:1" hidden="1" x14ac:dyDescent="0.25">
      <c r="A130" s="5">
        <v>15000</v>
      </c>
    </row>
    <row r="131" spans="1:1" hidden="1" x14ac:dyDescent="0.25">
      <c r="A131" s="5">
        <v>150</v>
      </c>
    </row>
    <row r="132" spans="1:1" hidden="1" x14ac:dyDescent="0.25">
      <c r="A132" s="5">
        <v>5000</v>
      </c>
    </row>
    <row r="133" spans="1:1" hidden="1" x14ac:dyDescent="0.25">
      <c r="A133" s="5">
        <v>8000</v>
      </c>
    </row>
    <row r="134" spans="1:1" hidden="1" x14ac:dyDescent="0.25">
      <c r="A134" s="5">
        <v>12000</v>
      </c>
    </row>
    <row r="135" spans="1:1" hidden="1" x14ac:dyDescent="0.25">
      <c r="A135" s="5">
        <v>7000</v>
      </c>
    </row>
    <row r="136" spans="1:1" hidden="1" x14ac:dyDescent="0.25">
      <c r="A136" s="5">
        <v>5000</v>
      </c>
    </row>
    <row r="137" spans="1:1" hidden="1" x14ac:dyDescent="0.25">
      <c r="A137" s="5">
        <v>2885</v>
      </c>
    </row>
    <row r="138" spans="1:1" hidden="1" x14ac:dyDescent="0.25">
      <c r="A138" s="5">
        <v>3255</v>
      </c>
    </row>
    <row r="139" spans="1:1" hidden="1" x14ac:dyDescent="0.25">
      <c r="A139" s="5">
        <v>5000</v>
      </c>
    </row>
    <row r="140" spans="1:1" hidden="1" x14ac:dyDescent="0.25">
      <c r="A140" s="5">
        <v>5500</v>
      </c>
    </row>
    <row r="141" spans="1:1" hidden="1" x14ac:dyDescent="0.25">
      <c r="A141" s="5">
        <v>1200</v>
      </c>
    </row>
    <row r="142" spans="1:1" hidden="1" x14ac:dyDescent="0.25">
      <c r="A142" s="5">
        <v>5000</v>
      </c>
    </row>
    <row r="143" spans="1:1" hidden="1" x14ac:dyDescent="0.25">
      <c r="A143" s="5">
        <v>5000</v>
      </c>
    </row>
    <row r="144" spans="1:1" hidden="1" x14ac:dyDescent="0.25">
      <c r="A144" s="5">
        <v>2000</v>
      </c>
    </row>
    <row r="145" spans="1:1" hidden="1" x14ac:dyDescent="0.25">
      <c r="A145" s="5">
        <v>6000</v>
      </c>
    </row>
    <row r="146" spans="1:1" hidden="1" x14ac:dyDescent="0.25">
      <c r="A146" s="5">
        <v>3000</v>
      </c>
    </row>
    <row r="147" spans="1:1" hidden="1" x14ac:dyDescent="0.25">
      <c r="A147" s="5">
        <v>4000</v>
      </c>
    </row>
    <row r="148" spans="1:1" hidden="1" x14ac:dyDescent="0.25">
      <c r="A148" s="5">
        <v>1750</v>
      </c>
    </row>
    <row r="149" spans="1:1" hidden="1" x14ac:dyDescent="0.25">
      <c r="A149" s="5">
        <v>5500</v>
      </c>
    </row>
    <row r="150" spans="1:1" hidden="1" x14ac:dyDescent="0.25">
      <c r="A150" s="5">
        <v>2000</v>
      </c>
    </row>
    <row r="151" spans="1:1" hidden="1" x14ac:dyDescent="0.25">
      <c r="A151" s="5">
        <v>1200</v>
      </c>
    </row>
    <row r="152" spans="1:1" hidden="1" x14ac:dyDescent="0.25">
      <c r="A152" s="5">
        <v>3000</v>
      </c>
    </row>
    <row r="153" spans="1:1" hidden="1" x14ac:dyDescent="0.25">
      <c r="A153" s="5">
        <v>2000</v>
      </c>
    </row>
    <row r="154" spans="1:1" hidden="1" x14ac:dyDescent="0.25">
      <c r="A154" s="5">
        <v>2000</v>
      </c>
    </row>
    <row r="155" spans="1:1" hidden="1" x14ac:dyDescent="0.25">
      <c r="A155" s="5">
        <v>7500</v>
      </c>
    </row>
    <row r="156" spans="1:1" hidden="1" x14ac:dyDescent="0.25">
      <c r="A156" s="5">
        <v>1700</v>
      </c>
    </row>
    <row r="157" spans="1:1" hidden="1" x14ac:dyDescent="0.25">
      <c r="A157" s="5">
        <v>5000</v>
      </c>
    </row>
    <row r="158" spans="1:1" hidden="1" x14ac:dyDescent="0.25">
      <c r="A158" s="5">
        <v>2825</v>
      </c>
    </row>
    <row r="159" spans="1:1" hidden="1" x14ac:dyDescent="0.25">
      <c r="A159" s="5">
        <v>15000</v>
      </c>
    </row>
    <row r="160" spans="1:1" hidden="1" x14ac:dyDescent="0.25">
      <c r="A160" s="5">
        <v>14000</v>
      </c>
    </row>
    <row r="161" spans="1:1" hidden="1" x14ac:dyDescent="0.25">
      <c r="A161" s="5">
        <v>1000</v>
      </c>
    </row>
    <row r="162" spans="1:1" hidden="1" x14ac:dyDescent="0.25">
      <c r="A162" s="5">
        <v>5000</v>
      </c>
    </row>
    <row r="163" spans="1:1" hidden="1" x14ac:dyDescent="0.25">
      <c r="A163" s="5">
        <v>678</v>
      </c>
    </row>
    <row r="164" spans="1:1" hidden="1" x14ac:dyDescent="0.25">
      <c r="A164" s="5">
        <v>1300</v>
      </c>
    </row>
    <row r="165" spans="1:1" hidden="1" x14ac:dyDescent="0.25">
      <c r="A165" s="5">
        <v>2000</v>
      </c>
    </row>
    <row r="166" spans="1:1" hidden="1" x14ac:dyDescent="0.25">
      <c r="A166" s="5">
        <v>2500</v>
      </c>
    </row>
    <row r="167" spans="1:1" hidden="1" x14ac:dyDescent="0.25">
      <c r="A167" s="5">
        <v>11140</v>
      </c>
    </row>
    <row r="168" spans="1:1" hidden="1" x14ac:dyDescent="0.25">
      <c r="A168" s="5">
        <v>2000</v>
      </c>
    </row>
    <row r="169" spans="1:1" hidden="1" x14ac:dyDescent="0.25">
      <c r="A169" s="5">
        <v>1500</v>
      </c>
    </row>
    <row r="170" spans="1:1" hidden="1" x14ac:dyDescent="0.25">
      <c r="A170" s="5">
        <v>3000</v>
      </c>
    </row>
    <row r="171" spans="1:1" hidden="1" x14ac:dyDescent="0.25">
      <c r="A171" s="5">
        <v>500</v>
      </c>
    </row>
    <row r="172" spans="1:1" hidden="1" x14ac:dyDescent="0.25">
      <c r="A172" s="5">
        <v>10000</v>
      </c>
    </row>
    <row r="173" spans="1:1" hidden="1" x14ac:dyDescent="0.25">
      <c r="A173" s="5">
        <v>2000</v>
      </c>
    </row>
    <row r="174" spans="1:1" hidden="1" x14ac:dyDescent="0.25">
      <c r="A174" s="5">
        <v>3000</v>
      </c>
    </row>
    <row r="175" spans="1:1" hidden="1" x14ac:dyDescent="0.25">
      <c r="A175" s="5">
        <v>1250</v>
      </c>
    </row>
    <row r="176" spans="1:1" hidden="1" x14ac:dyDescent="0.25">
      <c r="A176" s="5">
        <v>7000</v>
      </c>
    </row>
    <row r="177" spans="1:1" hidden="1" x14ac:dyDescent="0.25">
      <c r="A177" s="5">
        <v>8000</v>
      </c>
    </row>
    <row r="178" spans="1:1" hidden="1" x14ac:dyDescent="0.25">
      <c r="A178" s="5">
        <v>1250</v>
      </c>
    </row>
    <row r="179" spans="1:1" hidden="1" x14ac:dyDescent="0.25">
      <c r="A179" s="5">
        <v>2000</v>
      </c>
    </row>
    <row r="180" spans="1:1" hidden="1" x14ac:dyDescent="0.25">
      <c r="A180" s="5">
        <v>500</v>
      </c>
    </row>
    <row r="181" spans="1:1" hidden="1" x14ac:dyDescent="0.25">
      <c r="A181" s="5">
        <v>3000</v>
      </c>
    </row>
    <row r="182" spans="1:1" hidden="1" x14ac:dyDescent="0.25">
      <c r="A182" s="5">
        <v>2000</v>
      </c>
    </row>
    <row r="183" spans="1:1" hidden="1" x14ac:dyDescent="0.25">
      <c r="A183" s="5">
        <v>7200</v>
      </c>
    </row>
    <row r="184" spans="1:1" hidden="1" x14ac:dyDescent="0.25">
      <c r="A184" s="5">
        <v>2000</v>
      </c>
    </row>
    <row r="185" spans="1:1" hidden="1" x14ac:dyDescent="0.25">
      <c r="A185" s="5">
        <v>9000</v>
      </c>
    </row>
    <row r="186" spans="1:1" hidden="1" x14ac:dyDescent="0.25">
      <c r="A186" s="5">
        <v>7000</v>
      </c>
    </row>
    <row r="187" spans="1:1" hidden="1" x14ac:dyDescent="0.25">
      <c r="A187" s="5">
        <v>10000</v>
      </c>
    </row>
    <row r="188" spans="1:1" hidden="1" x14ac:dyDescent="0.25">
      <c r="A188" s="5">
        <v>3500</v>
      </c>
    </row>
    <row r="189" spans="1:1" hidden="1" x14ac:dyDescent="0.25">
      <c r="A189" s="5">
        <v>600</v>
      </c>
    </row>
    <row r="190" spans="1:1" hidden="1" x14ac:dyDescent="0.25">
      <c r="A190" s="5">
        <v>15000</v>
      </c>
    </row>
    <row r="191" spans="1:1" hidden="1" x14ac:dyDescent="0.25">
      <c r="A191" s="5">
        <v>7000</v>
      </c>
    </row>
    <row r="192" spans="1:1" hidden="1" x14ac:dyDescent="0.25">
      <c r="A192" s="5">
        <v>800</v>
      </c>
    </row>
    <row r="193" spans="1:1" hidden="1" x14ac:dyDescent="0.25">
      <c r="A193" s="5">
        <v>4000</v>
      </c>
    </row>
    <row r="194" spans="1:1" hidden="1" x14ac:dyDescent="0.25">
      <c r="A194" s="5">
        <v>3000</v>
      </c>
    </row>
    <row r="195" spans="1:1" hidden="1" x14ac:dyDescent="0.25">
      <c r="A195" s="5">
        <v>2000</v>
      </c>
    </row>
    <row r="196" spans="1:1" hidden="1" x14ac:dyDescent="0.25">
      <c r="A196" s="5">
        <v>2500</v>
      </c>
    </row>
    <row r="197" spans="1:1" hidden="1" x14ac:dyDescent="0.25">
      <c r="A197" s="5">
        <v>5000</v>
      </c>
    </row>
    <row r="198" spans="1:1" hidden="1" x14ac:dyDescent="0.25">
      <c r="A198" s="5">
        <v>6048</v>
      </c>
    </row>
    <row r="199" spans="1:1" hidden="1" x14ac:dyDescent="0.25">
      <c r="A199" s="5">
        <v>13500</v>
      </c>
    </row>
    <row r="200" spans="1:1" hidden="1" x14ac:dyDescent="0.25">
      <c r="A200" s="5">
        <v>10000</v>
      </c>
    </row>
    <row r="201" spans="1:1" hidden="1" x14ac:dyDescent="0.25">
      <c r="A201" s="5">
        <v>6000</v>
      </c>
    </row>
    <row r="202" spans="1:1" hidden="1" x14ac:dyDescent="0.25">
      <c r="A202" s="5">
        <v>700</v>
      </c>
    </row>
    <row r="203" spans="1:1" hidden="1" x14ac:dyDescent="0.25">
      <c r="A203" s="5">
        <v>2500</v>
      </c>
    </row>
    <row r="204" spans="1:1" hidden="1" x14ac:dyDescent="0.25">
      <c r="A204" s="5">
        <v>500</v>
      </c>
    </row>
    <row r="205" spans="1:1" hidden="1" x14ac:dyDescent="0.25">
      <c r="A205" s="5">
        <v>8000</v>
      </c>
    </row>
    <row r="206" spans="1:1" hidden="1" x14ac:dyDescent="0.25">
      <c r="A206" s="5">
        <v>10000</v>
      </c>
    </row>
    <row r="207" spans="1:1" hidden="1" x14ac:dyDescent="0.25">
      <c r="A207" s="5">
        <v>600</v>
      </c>
    </row>
    <row r="208" spans="1:1" hidden="1" x14ac:dyDescent="0.25">
      <c r="A208" s="5">
        <v>5600</v>
      </c>
    </row>
    <row r="209" spans="1:1" hidden="1" x14ac:dyDescent="0.25">
      <c r="A209" s="5">
        <v>5000</v>
      </c>
    </row>
    <row r="210" spans="1:1" hidden="1" x14ac:dyDescent="0.25">
      <c r="A210" s="5">
        <v>1500</v>
      </c>
    </row>
    <row r="211" spans="1:1" hidden="1" x14ac:dyDescent="0.25">
      <c r="A211" s="5">
        <v>500</v>
      </c>
    </row>
    <row r="212" spans="1:1" hidden="1" x14ac:dyDescent="0.25">
      <c r="A212" s="5">
        <v>3000</v>
      </c>
    </row>
    <row r="213" spans="1:1" hidden="1" x14ac:dyDescent="0.25">
      <c r="A213" s="5">
        <v>8880</v>
      </c>
    </row>
    <row r="214" spans="1:1" hidden="1" x14ac:dyDescent="0.25">
      <c r="A214" s="5">
        <v>1500</v>
      </c>
    </row>
    <row r="215" spans="1:1" hidden="1" x14ac:dyDescent="0.25">
      <c r="A215" s="5">
        <v>3750</v>
      </c>
    </row>
    <row r="216" spans="1:1" hidden="1" x14ac:dyDescent="0.25">
      <c r="A216" s="5">
        <v>525</v>
      </c>
    </row>
    <row r="217" spans="1:1" hidden="1" x14ac:dyDescent="0.25">
      <c r="A217" s="5">
        <v>4000</v>
      </c>
    </row>
    <row r="218" spans="1:1" hidden="1" x14ac:dyDescent="0.25">
      <c r="A218" s="5">
        <v>15000</v>
      </c>
    </row>
    <row r="219" spans="1:1" hidden="1" x14ac:dyDescent="0.25">
      <c r="A219" s="5">
        <v>5000</v>
      </c>
    </row>
    <row r="220" spans="1:1" hidden="1" x14ac:dyDescent="0.25">
      <c r="A220" s="5">
        <v>3495</v>
      </c>
    </row>
    <row r="221" spans="1:1" hidden="1" x14ac:dyDescent="0.25">
      <c r="A221" s="5">
        <v>1000</v>
      </c>
    </row>
    <row r="222" spans="1:1" hidden="1" x14ac:dyDescent="0.25">
      <c r="A222" s="5">
        <v>3500</v>
      </c>
    </row>
    <row r="223" spans="1:1" hidden="1" x14ac:dyDescent="0.25">
      <c r="A223" s="5">
        <v>700</v>
      </c>
    </row>
    <row r="224" spans="1:1" hidden="1" x14ac:dyDescent="0.25">
      <c r="A224" s="5">
        <v>15000</v>
      </c>
    </row>
    <row r="225" spans="1:1" hidden="1" x14ac:dyDescent="0.25">
      <c r="A225" s="5">
        <v>3000</v>
      </c>
    </row>
    <row r="226" spans="1:1" hidden="1" x14ac:dyDescent="0.25">
      <c r="A226" s="5">
        <v>3000</v>
      </c>
    </row>
    <row r="227" spans="1:1" hidden="1" x14ac:dyDescent="0.25">
      <c r="A227" s="5">
        <v>2224</v>
      </c>
    </row>
    <row r="228" spans="1:1" hidden="1" x14ac:dyDescent="0.25">
      <c r="A228" s="5">
        <v>150</v>
      </c>
    </row>
    <row r="229" spans="1:1" hidden="1" x14ac:dyDescent="0.25">
      <c r="A229" s="5">
        <v>3500</v>
      </c>
    </row>
    <row r="230" spans="1:1" hidden="1" x14ac:dyDescent="0.25">
      <c r="A230" s="5">
        <v>3500</v>
      </c>
    </row>
    <row r="231" spans="1:1" hidden="1" x14ac:dyDescent="0.25">
      <c r="A231" s="5">
        <v>1000</v>
      </c>
    </row>
    <row r="232" spans="1:1" hidden="1" x14ac:dyDescent="0.25">
      <c r="A232" s="5">
        <v>9600</v>
      </c>
    </row>
    <row r="233" spans="1:1" hidden="1" x14ac:dyDescent="0.25">
      <c r="A233" s="5">
        <v>5000</v>
      </c>
    </row>
    <row r="234" spans="1:1" hidden="1" x14ac:dyDescent="0.25">
      <c r="A234" s="5">
        <v>1000</v>
      </c>
    </row>
    <row r="235" spans="1:1" hidden="1" x14ac:dyDescent="0.25">
      <c r="A235" s="5">
        <v>1600</v>
      </c>
    </row>
    <row r="236" spans="1:1" hidden="1" x14ac:dyDescent="0.25">
      <c r="A236" s="5">
        <v>2000</v>
      </c>
    </row>
    <row r="237" spans="1:1" hidden="1" x14ac:dyDescent="0.25">
      <c r="A237" s="5">
        <v>4500</v>
      </c>
    </row>
    <row r="238" spans="1:1" hidden="1" x14ac:dyDescent="0.25">
      <c r="A238" s="5">
        <v>270</v>
      </c>
    </row>
    <row r="239" spans="1:1" hidden="1" x14ac:dyDescent="0.25">
      <c r="A239" s="5">
        <v>600</v>
      </c>
    </row>
    <row r="240" spans="1:1" hidden="1" x14ac:dyDescent="0.25">
      <c r="A240" s="5">
        <v>500</v>
      </c>
    </row>
    <row r="241" spans="1:1" hidden="1" x14ac:dyDescent="0.25">
      <c r="A241" s="5">
        <v>1000</v>
      </c>
    </row>
    <row r="242" spans="1:1" hidden="1" x14ac:dyDescent="0.25">
      <c r="A242" s="5">
        <v>5000</v>
      </c>
    </row>
    <row r="243" spans="1:1" hidden="1" x14ac:dyDescent="0.25">
      <c r="A243" s="5">
        <v>2000</v>
      </c>
    </row>
    <row r="244" spans="1:1" hidden="1" x14ac:dyDescent="0.25">
      <c r="A244" s="5">
        <v>3000</v>
      </c>
    </row>
    <row r="245" spans="1:1" hidden="1" x14ac:dyDescent="0.25">
      <c r="A245" s="5">
        <v>3000</v>
      </c>
    </row>
    <row r="246" spans="1:1" hidden="1" x14ac:dyDescent="0.25">
      <c r="A246" s="5">
        <v>1500</v>
      </c>
    </row>
  </sheetData>
  <autoFilter ref="A16:A246" xr:uid="{9A883083-FA97-4865-98AA-C24204C1E262}">
    <filterColumn colId="0">
      <colorFilter dxfId="10"/>
    </filterColumn>
    <sortState xmlns:xlrd2="http://schemas.microsoft.com/office/spreadsheetml/2017/richdata2" ref="A17:A246">
      <sortCondition sortBy="cellColor" ref="A16:A246" dxfId="11"/>
    </sortState>
  </autoFilter>
  <conditionalFormatting sqref="A17:A246">
    <cfRule type="cellIs" dxfId="1" priority="1" operator="greaterThan">
      <formula>17318.75</formula>
    </cfRule>
    <cfRule type="cellIs" dxfId="0" priority="2" operator="greaterThan">
      <formula>22000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41284-106C-4E1F-B404-16C245B6B5D2}">
  <dimension ref="A1:F6"/>
  <sheetViews>
    <sheetView topLeftCell="A4" workbookViewId="0">
      <selection activeCell="A32" sqref="A32"/>
    </sheetView>
  </sheetViews>
  <sheetFormatPr defaultRowHeight="15" x14ac:dyDescent="0.25"/>
  <cols>
    <col min="1" max="1" width="2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6.28515625" bestFit="1" customWidth="1"/>
    <col min="8" max="8" width="13.85546875" bestFit="1" customWidth="1"/>
    <col min="9" max="16" width="12.28515625" bestFit="1" customWidth="1"/>
    <col min="17" max="17" width="11" bestFit="1" customWidth="1"/>
    <col min="18" max="20" width="7.5703125" bestFit="1" customWidth="1"/>
    <col min="22" max="29" width="12.28515625" bestFit="1" customWidth="1"/>
    <col min="30" max="30" width="15" bestFit="1" customWidth="1"/>
    <col min="31" max="31" width="11.28515625" bestFit="1" customWidth="1"/>
  </cols>
  <sheetData>
    <row r="1" spans="1:6" x14ac:dyDescent="0.25">
      <c r="A1" s="14" t="s">
        <v>8221</v>
      </c>
      <c r="B1" t="s">
        <v>8222</v>
      </c>
    </row>
    <row r="3" spans="1:6" x14ac:dyDescent="0.25">
      <c r="A3" s="14" t="s">
        <v>8363</v>
      </c>
      <c r="B3" s="14" t="s">
        <v>8361</v>
      </c>
    </row>
    <row r="4" spans="1:6" x14ac:dyDescent="0.25">
      <c r="A4" s="14" t="s">
        <v>8359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25">
      <c r="A5" s="15" t="s">
        <v>8314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15" t="s">
        <v>8360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44ADD-9865-495A-977C-939177FF806E}">
  <dimension ref="A1:F8"/>
  <sheetViews>
    <sheetView zoomScale="70" zoomScaleNormal="70" workbookViewId="0">
      <pane xSplit="2" topLeftCell="C1" activePane="topRight" state="frozen"/>
      <selection pane="topRight" activeCell="D10" sqref="D10"/>
    </sheetView>
  </sheetViews>
  <sheetFormatPr defaultRowHeight="15" x14ac:dyDescent="0.25"/>
  <cols>
    <col min="1" max="1" width="23.42578125" bestFit="1" customWidth="1"/>
    <col min="2" max="2" width="21.7109375" bestFit="1" customWidth="1"/>
    <col min="3" max="3" width="5.7109375" bestFit="1" customWidth="1"/>
    <col min="4" max="4" width="14" bestFit="1" customWidth="1"/>
    <col min="5" max="5" width="23.42578125" bestFit="1" customWidth="1"/>
    <col min="6" max="6" width="15" bestFit="1" customWidth="1"/>
    <col min="7" max="7" width="5.7109375" bestFit="1" customWidth="1"/>
    <col min="8" max="8" width="14" bestFit="1" customWidth="1"/>
    <col min="9" max="9" width="23.42578125" bestFit="1" customWidth="1"/>
    <col min="10" max="10" width="20.5703125" bestFit="1" customWidth="1"/>
    <col min="11" max="11" width="8.140625" bestFit="1" customWidth="1"/>
    <col min="12" max="12" width="14" bestFit="1" customWidth="1"/>
    <col min="13" max="13" width="25.7109375" bestFit="1" customWidth="1"/>
    <col min="14" max="14" width="15" bestFit="1" customWidth="1"/>
    <col min="15" max="15" width="8.140625" bestFit="1" customWidth="1"/>
    <col min="16" max="16" width="27.28515625" bestFit="1" customWidth="1"/>
    <col min="17" max="17" width="22.140625" bestFit="1" customWidth="1"/>
    <col min="18" max="18" width="27.42578125" bestFit="1" customWidth="1"/>
    <col min="19" max="19" width="22.140625" bestFit="1" customWidth="1"/>
    <col min="20" max="20" width="27.42578125" bestFit="1" customWidth="1"/>
    <col min="21" max="21" width="27.140625" bestFit="1" customWidth="1"/>
    <col min="22" max="22" width="32.42578125" bestFit="1" customWidth="1"/>
    <col min="23" max="23" width="29.28515625" bestFit="1" customWidth="1"/>
    <col min="24" max="24" width="34.42578125" bestFit="1" customWidth="1"/>
    <col min="25" max="25" width="25.85546875" bestFit="1" customWidth="1"/>
    <col min="26" max="26" width="31" bestFit="1" customWidth="1"/>
    <col min="27" max="27" width="28.28515625" bestFit="1" customWidth="1"/>
    <col min="28" max="28" width="33.42578125" bestFit="1" customWidth="1"/>
    <col min="29" max="29" width="29.7109375" bestFit="1" customWidth="1"/>
    <col min="30" max="30" width="34.85546875" bestFit="1" customWidth="1"/>
    <col min="31" max="31" width="15.7109375" bestFit="1" customWidth="1"/>
    <col min="32" max="32" width="5.7109375" bestFit="1" customWidth="1"/>
    <col min="33" max="33" width="20.7109375" bestFit="1" customWidth="1"/>
    <col min="34" max="34" width="15" bestFit="1" customWidth="1"/>
    <col min="35" max="35" width="20.140625" bestFit="1" customWidth="1"/>
    <col min="36" max="36" width="16.7109375" bestFit="1" customWidth="1"/>
    <col min="37" max="37" width="22" bestFit="1" customWidth="1"/>
    <col min="38" max="38" width="14.85546875" bestFit="1" customWidth="1"/>
    <col min="39" max="39" width="20" bestFit="1" customWidth="1"/>
    <col min="40" max="40" width="15.42578125" bestFit="1" customWidth="1"/>
    <col min="41" max="41" width="20.5703125" bestFit="1" customWidth="1"/>
    <col min="42" max="42" width="24" bestFit="1" customWidth="1"/>
    <col min="43" max="43" width="29.140625" bestFit="1" customWidth="1"/>
    <col min="44" max="44" width="26" bestFit="1" customWidth="1"/>
    <col min="45" max="45" width="31.140625" bestFit="1" customWidth="1"/>
    <col min="46" max="46" width="26.42578125" bestFit="1" customWidth="1"/>
    <col min="47" max="47" width="31.7109375" bestFit="1" customWidth="1"/>
    <col min="48" max="48" width="32.140625" bestFit="1" customWidth="1"/>
    <col min="49" max="49" width="14" bestFit="1" customWidth="1"/>
    <col min="50" max="50" width="37.42578125" bestFit="1" customWidth="1"/>
    <col min="51" max="51" width="26.28515625" bestFit="1" customWidth="1"/>
    <col min="52" max="52" width="31.42578125" bestFit="1" customWidth="1"/>
    <col min="53" max="53" width="26.42578125" bestFit="1" customWidth="1"/>
    <col min="54" max="54" width="31.7109375" bestFit="1" customWidth="1"/>
    <col min="55" max="55" width="34.85546875" bestFit="1" customWidth="1"/>
    <col min="56" max="56" width="40" bestFit="1" customWidth="1"/>
    <col min="57" max="57" width="23.140625" bestFit="1" customWidth="1"/>
    <col min="58" max="58" width="28.28515625" bestFit="1" customWidth="1"/>
    <col min="59" max="59" width="27.42578125" bestFit="1" customWidth="1"/>
    <col min="60" max="60" width="32.85546875" bestFit="1" customWidth="1"/>
    <col min="61" max="61" width="29.5703125" bestFit="1" customWidth="1"/>
    <col min="62" max="62" width="34.5703125" bestFit="1" customWidth="1"/>
    <col min="63" max="63" width="26.28515625" bestFit="1" customWidth="1"/>
    <col min="64" max="64" width="31.42578125" bestFit="1" customWidth="1"/>
    <col min="65" max="65" width="27.42578125" bestFit="1" customWidth="1"/>
    <col min="66" max="66" width="32.85546875" bestFit="1" customWidth="1"/>
    <col min="67" max="67" width="37.7109375" bestFit="1" customWidth="1"/>
    <col min="68" max="68" width="43" bestFit="1" customWidth="1"/>
    <col min="69" max="69" width="28.7109375" bestFit="1" customWidth="1"/>
    <col min="70" max="70" width="8.140625" bestFit="1" customWidth="1"/>
    <col min="71" max="71" width="33.85546875" bestFit="1" customWidth="1"/>
    <col min="72" max="72" width="21.42578125" bestFit="1" customWidth="1"/>
    <col min="73" max="73" width="8.140625" bestFit="1" customWidth="1"/>
    <col min="74" max="74" width="26.7109375" bestFit="1" customWidth="1"/>
    <col min="75" max="75" width="21" bestFit="1" customWidth="1"/>
    <col min="76" max="76" width="8.140625" bestFit="1" customWidth="1"/>
    <col min="77" max="77" width="14" bestFit="1" customWidth="1"/>
    <col min="78" max="78" width="26" bestFit="1" customWidth="1"/>
    <col min="79" max="79" width="18.28515625" bestFit="1" customWidth="1"/>
    <col min="80" max="80" width="5.7109375" bestFit="1" customWidth="1"/>
    <col min="81" max="81" width="14" bestFit="1" customWidth="1"/>
    <col min="82" max="82" width="23.42578125" bestFit="1" customWidth="1"/>
    <col min="83" max="83" width="20.5703125" bestFit="1" customWidth="1"/>
    <col min="84" max="84" width="8.140625" bestFit="1" customWidth="1"/>
    <col min="85" max="85" width="14" bestFit="1" customWidth="1"/>
    <col min="86" max="86" width="25.7109375" bestFit="1" customWidth="1"/>
    <col min="87" max="87" width="15" bestFit="1" customWidth="1"/>
    <col min="88" max="88" width="8.140625" bestFit="1" customWidth="1"/>
    <col min="89" max="89" width="26.7109375" bestFit="1" customWidth="1"/>
    <col min="90" max="90" width="21" bestFit="1" customWidth="1"/>
    <col min="91" max="91" width="8.140625" bestFit="1" customWidth="1"/>
    <col min="92" max="92" width="14" bestFit="1" customWidth="1"/>
    <col min="93" max="93" width="26" bestFit="1" customWidth="1"/>
    <col min="94" max="94" width="18.28515625" bestFit="1" customWidth="1"/>
    <col min="95" max="95" width="5.7109375" bestFit="1" customWidth="1"/>
    <col min="96" max="96" width="14" bestFit="1" customWidth="1"/>
    <col min="97" max="97" width="23.42578125" bestFit="1" customWidth="1"/>
    <col min="98" max="98" width="20.5703125" bestFit="1" customWidth="1"/>
    <col min="99" max="99" width="8.140625" bestFit="1" customWidth="1"/>
    <col min="100" max="100" width="5.7109375" bestFit="1" customWidth="1"/>
    <col min="101" max="101" width="14" bestFit="1" customWidth="1"/>
    <col min="102" max="102" width="25.7109375" bestFit="1" customWidth="1"/>
    <col min="103" max="103" width="15" bestFit="1" customWidth="1"/>
  </cols>
  <sheetData>
    <row r="1" spans="1:6" x14ac:dyDescent="0.25">
      <c r="A1" s="14" t="s">
        <v>8221</v>
      </c>
      <c r="B1" t="s">
        <v>8223</v>
      </c>
    </row>
    <row r="2" spans="1:6" x14ac:dyDescent="0.25">
      <c r="A2" s="14" t="s">
        <v>8357</v>
      </c>
      <c r="B2" t="s">
        <v>8314</v>
      </c>
    </row>
    <row r="4" spans="1:6" x14ac:dyDescent="0.25">
      <c r="A4" s="14" t="s">
        <v>8364</v>
      </c>
      <c r="B4" s="14" t="s">
        <v>8361</v>
      </c>
    </row>
    <row r="5" spans="1:6" x14ac:dyDescent="0.25">
      <c r="B5" t="s">
        <v>8268</v>
      </c>
      <c r="E5" t="s">
        <v>8365</v>
      </c>
      <c r="F5" t="s">
        <v>8360</v>
      </c>
    </row>
    <row r="6" spans="1:6" x14ac:dyDescent="0.25">
      <c r="A6" s="14" t="s">
        <v>8359</v>
      </c>
      <c r="B6" t="s">
        <v>8219</v>
      </c>
      <c r="C6" t="s">
        <v>8220</v>
      </c>
      <c r="D6" t="s">
        <v>8217</v>
      </c>
    </row>
    <row r="7" spans="1:6" x14ac:dyDescent="0.25">
      <c r="A7" s="15" t="s">
        <v>8315</v>
      </c>
      <c r="B7" s="9">
        <v>70</v>
      </c>
      <c r="C7" s="9">
        <v>6</v>
      </c>
      <c r="D7" s="9">
        <v>238</v>
      </c>
      <c r="E7" s="9">
        <v>314</v>
      </c>
      <c r="F7" s="9">
        <v>314</v>
      </c>
    </row>
    <row r="8" spans="1:6" x14ac:dyDescent="0.25">
      <c r="A8" s="15" t="s">
        <v>8360</v>
      </c>
      <c r="B8" s="9">
        <v>70</v>
      </c>
      <c r="C8" s="9">
        <v>6</v>
      </c>
      <c r="D8" s="9">
        <v>238</v>
      </c>
      <c r="E8" s="9">
        <v>314</v>
      </c>
      <c r="F8" s="9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9D1C1-DA75-4261-BCF3-E46F180159ED}">
  <dimension ref="A1:F6"/>
  <sheetViews>
    <sheetView zoomScale="85" zoomScaleNormal="85" workbookViewId="0">
      <selection activeCell="F6" sqref="F6"/>
    </sheetView>
  </sheetViews>
  <sheetFormatPr defaultRowHeight="15" x14ac:dyDescent="0.25"/>
  <cols>
    <col min="1" max="1" width="33.5703125" bestFit="1" customWidth="1"/>
    <col min="2" max="2" width="35.7109375" style="3" customWidth="1"/>
    <col min="3" max="4" width="12.7109375" customWidth="1"/>
    <col min="5" max="5" width="17" bestFit="1" customWidth="1"/>
    <col min="6" max="6" width="11.42578125" bestFit="1" customWidth="1"/>
  </cols>
  <sheetData>
    <row r="1" spans="1:6" x14ac:dyDescent="0.25">
      <c r="A1" s="20" t="s">
        <v>8382</v>
      </c>
      <c r="B1" s="21" t="s">
        <v>8383</v>
      </c>
      <c r="C1" s="20" t="s">
        <v>8384</v>
      </c>
      <c r="D1" s="20" t="s">
        <v>8385</v>
      </c>
      <c r="E1" s="20" t="s">
        <v>8306</v>
      </c>
      <c r="F1" s="24" t="s">
        <v>8386</v>
      </c>
    </row>
    <row r="2" spans="1:6" ht="60" x14ac:dyDescent="0.25">
      <c r="A2" s="22" t="s">
        <v>3472</v>
      </c>
      <c r="B2" s="23" t="str">
        <f>VLOOKUP(A2,Kickstarter!B:C,2,FALSE)</f>
        <v>Help us get actor-writer Ian Bonar's debut play - a hilarious, heartbreaking story of grief and loss - to the 2016 Edinburgh Fringe.</v>
      </c>
      <c r="C2" s="5">
        <f>VLOOKUP(A2,Kickstarter!B:E,3,FALSE)</f>
        <v>2000</v>
      </c>
      <c r="D2" s="5">
        <f>VLOOKUP(A2,Kickstarter!B:E,4,FALSE)</f>
        <v>2020</v>
      </c>
      <c r="E2" s="5">
        <f>VLOOKUP(A2,Kickstarter!B:P,15,FALSE)</f>
        <v>51.79</v>
      </c>
      <c r="F2">
        <f>VLOOKUP(A2,Kickstarter!B:L,11,FALSE)</f>
        <v>39</v>
      </c>
    </row>
    <row r="3" spans="1:6" ht="60" x14ac:dyDescent="0.25">
      <c r="A3" s="22" t="s">
        <v>3615</v>
      </c>
      <c r="B3" s="23" t="str">
        <f>VLOOKUP(A3,Kickstarter!B:C,2,FALSE)</f>
        <v>The play yet to be described as "A surefire Edinburgh Fringe Festival Cult Hit". Coming to the Underbelly, Edinburgh, 5th-30th August.</v>
      </c>
      <c r="C3" s="5">
        <f>VLOOKUP(A3,Kickstarter!B:E,3,FALSE)</f>
        <v>2000</v>
      </c>
      <c r="D3" s="5">
        <f>VLOOKUP(A3,Kickstarter!B:E,4,FALSE)</f>
        <v>2020</v>
      </c>
      <c r="E3" s="5">
        <f>VLOOKUP(A3,Kickstarter!B:P,15,FALSE)</f>
        <v>36.07</v>
      </c>
      <c r="F3">
        <f>VLOOKUP(A3,Kickstarter!B:L,11,FALSE)</f>
        <v>56</v>
      </c>
    </row>
    <row r="4" spans="1:6" ht="60" x14ac:dyDescent="0.25">
      <c r="A4" s="22" t="s">
        <v>3177</v>
      </c>
      <c r="B4" s="23" t="str">
        <f>VLOOKUP(A4,Kickstarter!B:C,2,FALSE)</f>
        <v>Cutting Off Kate Bush is a one-woman show written &amp; performed by Lucy Benson-Brown, premiering at the Edinburgh Fringe Festival 2014</v>
      </c>
      <c r="C4" s="5">
        <f>VLOOKUP(A4,Kickstarter!B:E,3,FALSE)</f>
        <v>1500</v>
      </c>
      <c r="D4" s="5">
        <f>VLOOKUP(A4,Kickstarter!B:E,4,FALSE)</f>
        <v>2576</v>
      </c>
      <c r="E4" s="5">
        <f>VLOOKUP(A4,Kickstarter!B:P,15,FALSE)</f>
        <v>33.03</v>
      </c>
      <c r="F4">
        <f>VLOOKUP(A4,Kickstarter!B:L,11,FALSE)</f>
        <v>78</v>
      </c>
    </row>
    <row r="5" spans="1:6" ht="60" x14ac:dyDescent="0.25">
      <c r="A5" s="22" t="s">
        <v>3328</v>
      </c>
      <c r="B5" s="23" t="str">
        <f>VLOOKUP(A5,Kickstarter!B:C,2,FALSE)</f>
        <v>Jestia and Raedon is a brand new romantic comedy play going to the Edinburgh Fringe Festival this summer.</v>
      </c>
      <c r="C5" s="5">
        <f>VLOOKUP(A5,Kickstarter!B:E,3,FALSE)</f>
        <v>1000</v>
      </c>
      <c r="D5" s="5">
        <f>VLOOKUP(A5,Kickstarter!B:E,4,FALSE)</f>
        <v>1168</v>
      </c>
      <c r="E5" s="5">
        <f>VLOOKUP(A5,Kickstarter!B:P,15,FALSE)</f>
        <v>44.92</v>
      </c>
      <c r="F5">
        <f>VLOOKUP(A5,Kickstarter!B:L,11,FALSE)</f>
        <v>26</v>
      </c>
    </row>
    <row r="6" spans="1:6" ht="60" x14ac:dyDescent="0.25">
      <c r="A6" s="22" t="s">
        <v>3220</v>
      </c>
      <c r="B6" s="23" t="str">
        <f>VLOOKUP(A6,Kickstarter!B:C,2,FALSE)</f>
        <v>A one-man show about love, loss, and motorways, written &amp; performed by Ben Norris. Help us get to the 2015 Edinburgh Fringe and beyond!</v>
      </c>
      <c r="C6" s="5">
        <f>VLOOKUP(A6,Kickstarter!B:E,3,FALSE)</f>
        <v>4000</v>
      </c>
      <c r="D6" s="5">
        <f>VLOOKUP(A6,Kickstarter!B:E,4,FALSE)</f>
        <v>4137</v>
      </c>
      <c r="E6" s="5">
        <f>VLOOKUP(A6,Kickstarter!B:P,15,FALSE)</f>
        <v>36.61</v>
      </c>
      <c r="F6">
        <f>VLOOKUP(A6,Kickstarter!B:L,11,FALSE)</f>
        <v>113</v>
      </c>
    </row>
  </sheetData>
  <sortState xmlns:xlrd2="http://schemas.microsoft.com/office/spreadsheetml/2017/richdata2" ref="I2:I11">
    <sortCondition ref="I2:I1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Outcomes Based on Launch Date</vt:lpstr>
      <vt:lpstr>Descriptive Statistics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Reyes</cp:lastModifiedBy>
  <dcterms:created xsi:type="dcterms:W3CDTF">2017-04-20T15:17:24Z</dcterms:created>
  <dcterms:modified xsi:type="dcterms:W3CDTF">2021-12-21T06:28:25Z</dcterms:modified>
</cp:coreProperties>
</file>