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X:\PCM\03 - CONTROLES PREVENTIVOS\03 - TOLVA (MESPACKs)\"/>
    </mc:Choice>
  </mc:AlternateContent>
  <bookViews>
    <workbookView xWindow="0" yWindow="0" windowWidth="28800" windowHeight="12315"/>
  </bookViews>
  <sheets>
    <sheet name="GERAL" sheetId="2" r:id="rId1"/>
    <sheet name="CODIGOS" sheetId="7" r:id="rId2"/>
    <sheet name="Plan4" sheetId="6" state="hidden" r:id="rId3"/>
  </sheets>
  <definedNames>
    <definedName name="_xlnm._FilterDatabase" localSheetId="0" hidden="1">GERAL!$B$2:$K$23</definedName>
  </definedNames>
  <calcPr calcId="152511"/>
</workbook>
</file>

<file path=xl/calcChain.xml><?xml version="1.0" encoding="utf-8"?>
<calcChain xmlns="http://schemas.openxmlformats.org/spreadsheetml/2006/main">
  <c r="H3" i="2" l="1"/>
  <c r="H15" i="2" l="1"/>
  <c r="H16" i="2"/>
  <c r="H17" i="2"/>
  <c r="H18" i="2" l="1"/>
  <c r="H10" i="2" l="1"/>
  <c r="H9" i="2"/>
  <c r="H21" i="2" l="1"/>
  <c r="H22" i="2"/>
  <c r="H23" i="2"/>
  <c r="H20" i="2" l="1"/>
  <c r="H12" i="2" l="1"/>
  <c r="I17" i="2" l="1"/>
  <c r="J17" i="2" s="1"/>
  <c r="K17" i="2" s="1"/>
  <c r="I16" i="2"/>
  <c r="J16" i="2" s="1"/>
  <c r="K16" i="2" s="1"/>
  <c r="I15" i="2"/>
  <c r="J15" i="2" s="1"/>
  <c r="K15" i="2" s="1"/>
  <c r="H13" i="2" l="1"/>
  <c r="H14" i="2"/>
  <c r="H19" i="2"/>
  <c r="H6" i="2" l="1"/>
  <c r="H7" i="2"/>
  <c r="H8" i="2"/>
  <c r="I6" i="2" l="1"/>
  <c r="J6" i="2" s="1"/>
  <c r="K6" i="2" s="1"/>
  <c r="I7" i="2"/>
  <c r="J7" i="2" s="1"/>
  <c r="K7" i="2" s="1"/>
  <c r="I8" i="2"/>
  <c r="J8" i="2" s="1"/>
  <c r="K8" i="2" s="1"/>
  <c r="I9" i="2"/>
  <c r="J9" i="2" s="1"/>
  <c r="K9" i="2" s="1"/>
  <c r="I10" i="2"/>
  <c r="J10" i="2" s="1"/>
  <c r="K10" i="2" s="1"/>
  <c r="I12" i="2"/>
  <c r="J12" i="2" s="1"/>
  <c r="K12" i="2" s="1"/>
  <c r="I13" i="2"/>
  <c r="J13" i="2" s="1"/>
  <c r="K13" i="2" s="1"/>
  <c r="I14" i="2"/>
  <c r="J14" i="2" s="1"/>
  <c r="K14" i="2" s="1"/>
  <c r="I18" i="2"/>
  <c r="J18" i="2" s="1"/>
  <c r="K18" i="2" s="1"/>
  <c r="I19" i="2"/>
  <c r="J19" i="2" s="1"/>
  <c r="K19" i="2" s="1"/>
  <c r="I20" i="2"/>
  <c r="J20" i="2" s="1"/>
  <c r="K20" i="2" s="1"/>
  <c r="I21" i="2"/>
  <c r="J21" i="2" s="1"/>
  <c r="K21" i="2" s="1"/>
  <c r="I22" i="2"/>
  <c r="J22" i="2" s="1"/>
  <c r="K22" i="2" s="1"/>
  <c r="I23" i="2"/>
  <c r="J23" i="2" s="1"/>
  <c r="K23" i="2" s="1"/>
  <c r="I3" i="2"/>
  <c r="J3" i="2" s="1"/>
  <c r="K3" i="2" s="1"/>
  <c r="H5" i="2"/>
  <c r="I5" i="2" s="1"/>
  <c r="J5" i="2" s="1"/>
  <c r="K5" i="2" s="1"/>
  <c r="H4" i="2"/>
  <c r="I4" i="2" s="1"/>
  <c r="J4" i="2" s="1"/>
  <c r="K4" i="2" s="1"/>
  <c r="H11" i="2" l="1"/>
  <c r="I11" i="2" s="1"/>
  <c r="J11" i="2" s="1"/>
  <c r="K11" i="2" s="1"/>
  <c r="R4" i="2" l="1"/>
  <c r="R3" i="2"/>
  <c r="R5" i="2"/>
</calcChain>
</file>

<file path=xl/sharedStrings.xml><?xml version="1.0" encoding="utf-8"?>
<sst xmlns="http://schemas.openxmlformats.org/spreadsheetml/2006/main" count="64" uniqueCount="49">
  <si>
    <t>TAG</t>
  </si>
  <si>
    <t xml:space="preserve">ULTIMA </t>
  </si>
  <si>
    <t>PRÓXIMA</t>
  </si>
  <si>
    <t>DIAS RESTANTES</t>
  </si>
  <si>
    <t>FREQU.</t>
  </si>
  <si>
    <t>DESCRIÇÃO</t>
  </si>
  <si>
    <t>STATUS</t>
  </si>
  <si>
    <t>595x595x50 mm</t>
  </si>
  <si>
    <t>500x500x50 mm</t>
  </si>
  <si>
    <t>MEDIDA</t>
  </si>
  <si>
    <t>QUANT.</t>
  </si>
  <si>
    <t>Filtros Plissado Mod. 600 Classe G4</t>
  </si>
  <si>
    <t>Filtros Plissados Classe G4</t>
  </si>
  <si>
    <t xml:space="preserve"> </t>
  </si>
  <si>
    <t>SETOR</t>
  </si>
  <si>
    <t>MESPACK A 01</t>
  </si>
  <si>
    <t>FILTRO</t>
  </si>
  <si>
    <t>MESPACK A 02</t>
  </si>
  <si>
    <t>MESPACK A 03</t>
  </si>
  <si>
    <t>MESPACK B 01</t>
  </si>
  <si>
    <t>MESPACK B 02</t>
  </si>
  <si>
    <t>MESPACK B 03</t>
  </si>
  <si>
    <t>MESPACK C 01</t>
  </si>
  <si>
    <t>MESPACK C 02</t>
  </si>
  <si>
    <t>MESPACK C 03</t>
  </si>
  <si>
    <t>MESPACK D 01</t>
  </si>
  <si>
    <t>MESPACK D 02</t>
  </si>
  <si>
    <t>MESPACK D 03</t>
  </si>
  <si>
    <t>MESPACK E 01</t>
  </si>
  <si>
    <t>MESPACK E 02</t>
  </si>
  <si>
    <t>MESPACK E 03</t>
  </si>
  <si>
    <t>LINHA PRINCIPAL 01</t>
  </si>
  <si>
    <t>LINHA PRINCIPAL 02</t>
  </si>
  <si>
    <t>LINHA PRINCIPAL 03</t>
  </si>
  <si>
    <t>AMH-EL350 SMC</t>
  </si>
  <si>
    <t>AMF-EL350 SMC</t>
  </si>
  <si>
    <t>AM-EL350 SMC</t>
  </si>
  <si>
    <t>AMH-EL650 SMC</t>
  </si>
  <si>
    <t>AMG-EL650 SMC</t>
  </si>
  <si>
    <t>AFF-EL37B SMC</t>
  </si>
  <si>
    <t>MESPACK F 01</t>
  </si>
  <si>
    <t>OS</t>
  </si>
  <si>
    <t>MESPACK F 02</t>
  </si>
  <si>
    <t>MESPACK F 03</t>
  </si>
  <si>
    <t>2025</t>
  </si>
  <si>
    <t xml:space="preserve">ULTIMA TROCA </t>
  </si>
  <si>
    <t>DENTRO DO PRAZO</t>
  </si>
  <si>
    <t>ATENÇÃO</t>
  </si>
  <si>
    <t>PENDENTE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</si>
</sst>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\ &quot;DIAS&quot;"/>
    <numFmt numFmtId="165" formatCode="&quot;SEMESTRAL&quot;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2" fillId="0" borderId="0" xfId="0" applyFont="1" applyFill="1"/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3" fontId="4" fillId="0" borderId="16" xfId="0" applyNumberFormat="1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/>
    </xf>
    <xf numFmtId="165" fontId="4" fillId="0" borderId="20" xfId="0" applyNumberFormat="1" applyFont="1" applyFill="1" applyBorder="1" applyAlignment="1">
      <alignment horizontal="center" vertical="center"/>
    </xf>
    <xf numFmtId="14" fontId="4" fillId="3" borderId="16" xfId="0" applyNumberFormat="1" applyFont="1" applyFill="1" applyBorder="1" applyAlignment="1">
      <alignment horizontal="center" vertical="center"/>
    </xf>
    <xf numFmtId="14" fontId="5" fillId="0" borderId="16" xfId="0" applyNumberFormat="1" applyFont="1" applyFill="1" applyBorder="1" applyAlignment="1">
      <alignment horizontal="center" vertical="center"/>
    </xf>
    <xf numFmtId="164" fontId="5" fillId="0" borderId="16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 wrapText="1"/>
    </xf>
    <xf numFmtId="3" fontId="4" fillId="0" borderId="12" xfId="0" applyNumberFormat="1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14" fontId="5" fillId="0" borderId="12" xfId="0" applyNumberFormat="1" applyFont="1" applyFill="1" applyBorder="1" applyAlignment="1">
      <alignment horizontal="center" vertical="center"/>
    </xf>
    <xf numFmtId="164" fontId="5" fillId="0" borderId="12" xfId="0" applyNumberFormat="1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 wrapText="1"/>
    </xf>
    <xf numFmtId="3" fontId="4" fillId="0" borderId="19" xfId="0" applyNumberFormat="1" applyFont="1" applyFill="1" applyBorder="1" applyAlignment="1">
      <alignment horizontal="center" vertical="center" wrapText="1"/>
    </xf>
    <xf numFmtId="0" fontId="4" fillId="0" borderId="19" xfId="0" applyFont="1" applyFill="1" applyBorder="1" applyAlignment="1">
      <alignment horizontal="center" vertical="center"/>
    </xf>
    <xf numFmtId="165" fontId="4" fillId="0" borderId="21" xfId="0" applyNumberFormat="1" applyFont="1" applyFill="1" applyBorder="1" applyAlignment="1">
      <alignment horizontal="center" vertical="center"/>
    </xf>
    <xf numFmtId="14" fontId="5" fillId="0" borderId="19" xfId="0" applyNumberFormat="1" applyFont="1" applyFill="1" applyBorder="1" applyAlignment="1">
      <alignment horizontal="center" vertical="center"/>
    </xf>
    <xf numFmtId="164" fontId="5" fillId="0" borderId="19" xfId="0" applyNumberFormat="1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3" fontId="4" fillId="0" borderId="16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3" fontId="4" fillId="0" borderId="12" xfId="0" applyNumberFormat="1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3" fontId="4" fillId="0" borderId="19" xfId="0" applyNumberFormat="1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3" fontId="5" fillId="0" borderId="16" xfId="0" applyNumberFormat="1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3" fontId="5" fillId="0" borderId="12" xfId="0" applyNumberFormat="1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3" fontId="5" fillId="0" borderId="19" xfId="0" applyNumberFormat="1" applyFont="1" applyFill="1" applyBorder="1" applyAlignment="1">
      <alignment horizontal="center" vertical="center"/>
    </xf>
    <xf numFmtId="14" fontId="5" fillId="0" borderId="13" xfId="0" applyNumberFormat="1" applyFont="1" applyFill="1" applyBorder="1" applyAlignment="1">
      <alignment horizontal="center" vertical="center"/>
    </xf>
    <xf numFmtId="0" fontId="3" fillId="0" borderId="22" xfId="0" applyNumberFormat="1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4" fillId="3" borderId="16" xfId="0" applyNumberFormat="1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5" fillId="5" borderId="30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5" fillId="0" borderId="14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4" formatCode="0\ &quot;DIA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5" formatCode="&quot;SEMESTRAL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6363477539254442"/>
                  <c:y val="1.84707122859324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GERAL!$Q$3:$Q$5</c:f>
              <c:strCache>
                <c:ptCount val="3"/>
                <c:pt idx="0">
                  <c:v>DENTRO DO PRAZO</c:v>
                </c:pt>
                <c:pt idx="1">
                  <c:v>ATENÇÃO</c:v>
                </c:pt>
                <c:pt idx="2">
                  <c:v>PENDENTE</c:v>
                </c:pt>
              </c:strCache>
            </c:strRef>
          </c:cat>
          <c:val>
            <c:numRef>
              <c:f>GERAL!$R$3:$R$5</c:f>
              <c:numCache>
                <c:formatCode>General</c:formatCode>
                <c:ptCount val="3"/>
                <c:pt idx="0">
                  <c:v>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1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chart" Target="../charts/chart1.xml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489857</xdr:colOff>
      <xdr:row>0</xdr:row>
      <xdr:rowOff>348911</xdr:rowOff>
    </xdr:from>
    <xdr:to>
      <xdr:col>10</xdr:col>
      <xdr:colOff>1455964</xdr:colOff>
      <xdr:row>0</xdr:row>
      <xdr:rowOff>1074965</xdr:rowOff>
    </xdr:to>
    <xdr:sp macro="" textlink="">
      <xdr:nvSpPr>
        <xdr:cNvPr id="2" name="Retângulo de cantos arredondados 1"/>
        <xdr:cNvSpPr/>
      </xdr:nvSpPr>
      <xdr:spPr>
        <a:xfrm>
          <a:off x="2095500" y="348911"/>
          <a:ext cx="13117285" cy="726054"/>
        </a:xfrm>
        <a:prstGeom prst="roundRect">
          <a:avLst>
            <a:gd name="adj" fmla="val 12944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 i="0" u="none" strike="noStrike" baseline="0" smtClean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Manutenção Preventiva - Filtros Microbiológicos (Tolvas e Linha Principal) </a:t>
          </a:r>
          <a:endParaRPr lang="pt-BR" sz="5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1599459</xdr:colOff>
      <xdr:row>0</xdr:row>
      <xdr:rowOff>1302572</xdr:rowOff>
    </xdr:from>
    <xdr:to>
      <xdr:col>10</xdr:col>
      <xdr:colOff>1921768</xdr:colOff>
      <xdr:row>0</xdr:row>
      <xdr:rowOff>1734572</xdr:rowOff>
    </xdr:to>
    <xdr:sp macro="" textlink="">
      <xdr:nvSpPr>
        <xdr:cNvPr id="3" name="Retângulo de cantos arredondados 2"/>
        <xdr:cNvSpPr/>
      </xdr:nvSpPr>
      <xdr:spPr>
        <a:xfrm>
          <a:off x="1599459" y="1302572"/>
          <a:ext cx="15822082" cy="4320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Times New Roman" panose="02020603050405020304" pitchFamily="18" charset="0"/>
              <a:cs typeface="Times New Roman" panose="02020603050405020304" pitchFamily="18" charset="0"/>
            </a:rPr>
            <a:t>ENVASE</a:t>
          </a:r>
          <a:r>
            <a:rPr lang="pt-BR" sz="2400" baseline="0">
              <a:latin typeface="Times New Roman" panose="02020603050405020304" pitchFamily="18" charset="0"/>
              <a:cs typeface="Times New Roman" panose="02020603050405020304" pitchFamily="18" charset="0"/>
            </a:rPr>
            <a:t> - ATOMATADOS</a:t>
          </a:r>
          <a:endParaRPr lang="pt-BR" sz="2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11</xdr:col>
      <xdr:colOff>38099</xdr:colOff>
      <xdr:row>2</xdr:row>
      <xdr:rowOff>76200</xdr:rowOff>
    </xdr:from>
    <xdr:to>
      <xdr:col>14</xdr:col>
      <xdr:colOff>928687</xdr:colOff>
      <xdr:row>4</xdr:row>
      <xdr:rowOff>657225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2647950"/>
          <a:ext cx="4557713" cy="1962150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28574</xdr:colOff>
      <xdr:row>5</xdr:row>
      <xdr:rowOff>28576</xdr:rowOff>
    </xdr:from>
    <xdr:to>
      <xdr:col>15</xdr:col>
      <xdr:colOff>23811</xdr:colOff>
      <xdr:row>7</xdr:row>
      <xdr:rowOff>685800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87824" y="4672014"/>
          <a:ext cx="4662487" cy="20383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38099</xdr:colOff>
      <xdr:row>11</xdr:row>
      <xdr:rowOff>30955</xdr:rowOff>
    </xdr:from>
    <xdr:to>
      <xdr:col>14</xdr:col>
      <xdr:colOff>976312</xdr:colOff>
      <xdr:row>13</xdr:row>
      <xdr:rowOff>676274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8817768"/>
          <a:ext cx="4605338" cy="2026444"/>
        </a:xfrm>
        <a:prstGeom prst="rect">
          <a:avLst/>
        </a:prstGeom>
      </xdr:spPr>
    </xdr:pic>
    <xdr:clientData/>
  </xdr:twoCellAnchor>
  <xdr:twoCellAnchor editAs="oneCell">
    <xdr:from>
      <xdr:col>12</xdr:col>
      <xdr:colOff>173491</xdr:colOff>
      <xdr:row>19</xdr:row>
      <xdr:rowOff>683760</xdr:rowOff>
    </xdr:from>
    <xdr:to>
      <xdr:col>13</xdr:col>
      <xdr:colOff>27215</xdr:colOff>
      <xdr:row>23</xdr:row>
      <xdr:rowOff>1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66241" y="15066510"/>
          <a:ext cx="1622653" cy="2214562"/>
        </a:xfrm>
        <a:prstGeom prst="rect">
          <a:avLst/>
        </a:prstGeom>
      </xdr:spPr>
    </xdr:pic>
    <xdr:clientData/>
  </xdr:twoCellAnchor>
  <xdr:twoCellAnchor editAs="oneCell">
    <xdr:from>
      <xdr:col>10</xdr:col>
      <xdr:colOff>1945822</xdr:colOff>
      <xdr:row>20</xdr:row>
      <xdr:rowOff>17010</xdr:rowOff>
    </xdr:from>
    <xdr:to>
      <xdr:col>12</xdr:col>
      <xdr:colOff>217714</xdr:colOff>
      <xdr:row>23</xdr:row>
      <xdr:rowOff>13609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5000"/>
        <a:stretch/>
      </xdr:blipFill>
      <xdr:spPr>
        <a:xfrm>
          <a:off x="16886465" y="15093724"/>
          <a:ext cx="1523999" cy="2200956"/>
        </a:xfrm>
        <a:prstGeom prst="rect">
          <a:avLst/>
        </a:prstGeom>
      </xdr:spPr>
    </xdr:pic>
    <xdr:clientData/>
  </xdr:twoCellAnchor>
  <xdr:twoCellAnchor editAs="oneCell">
    <xdr:from>
      <xdr:col>13</xdr:col>
      <xdr:colOff>27212</xdr:colOff>
      <xdr:row>20</xdr:row>
      <xdr:rowOff>13606</xdr:rowOff>
    </xdr:from>
    <xdr:to>
      <xdr:col>14</xdr:col>
      <xdr:colOff>1000124</xdr:colOff>
      <xdr:row>23</xdr:row>
      <xdr:rowOff>0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35" r="23295" b="28741"/>
        <a:stretch/>
      </xdr:blipFill>
      <xdr:spPr>
        <a:xfrm>
          <a:off x="19988891" y="15090320"/>
          <a:ext cx="1592037" cy="2190751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285750</xdr:colOff>
      <xdr:row>8</xdr:row>
      <xdr:rowOff>0</xdr:rowOff>
    </xdr:from>
    <xdr:to>
      <xdr:col>13</xdr:col>
      <xdr:colOff>54429</xdr:colOff>
      <xdr:row>10</xdr:row>
      <xdr:rowOff>680358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83" r="31612"/>
        <a:stretch/>
      </xdr:blipFill>
      <xdr:spPr>
        <a:xfrm>
          <a:off x="18478500" y="6749143"/>
          <a:ext cx="1537608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27215</xdr:colOff>
      <xdr:row>8</xdr:row>
      <xdr:rowOff>13607</xdr:rowOff>
    </xdr:from>
    <xdr:to>
      <xdr:col>12</xdr:col>
      <xdr:colOff>265653</xdr:colOff>
      <xdr:row>11</xdr:row>
      <xdr:rowOff>13609</xdr:rowOff>
    </xdr:to>
    <xdr:pic>
      <xdr:nvPicPr>
        <xdr:cNvPr id="14" name="Imagem 13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75" b="28842"/>
        <a:stretch/>
      </xdr:blipFill>
      <xdr:spPr>
        <a:xfrm>
          <a:off x="16927286" y="6762750"/>
          <a:ext cx="1531117" cy="2081895"/>
        </a:xfrm>
        <a:prstGeom prst="rect">
          <a:avLst/>
        </a:prstGeom>
      </xdr:spPr>
    </xdr:pic>
    <xdr:clientData/>
  </xdr:twoCellAnchor>
  <xdr:twoCellAnchor editAs="oneCell">
    <xdr:from>
      <xdr:col>13</xdr:col>
      <xdr:colOff>68036</xdr:colOff>
      <xdr:row>8</xdr:row>
      <xdr:rowOff>0</xdr:rowOff>
    </xdr:from>
    <xdr:to>
      <xdr:col>15</xdr:col>
      <xdr:colOff>13607</xdr:colOff>
      <xdr:row>10</xdr:row>
      <xdr:rowOff>680358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41" t="5291" r="48999" b="5484"/>
        <a:stretch/>
      </xdr:blipFill>
      <xdr:spPr>
        <a:xfrm>
          <a:off x="20029715" y="6749143"/>
          <a:ext cx="1564821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14</xdr:row>
      <xdr:rowOff>0</xdr:rowOff>
    </xdr:from>
    <xdr:to>
      <xdr:col>14</xdr:col>
      <xdr:colOff>993322</xdr:colOff>
      <xdr:row>17</xdr:row>
      <xdr:rowOff>13608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460"/>
        <a:stretch/>
      </xdr:blipFill>
      <xdr:spPr>
        <a:xfrm>
          <a:off x="16900072" y="10912929"/>
          <a:ext cx="4667250" cy="2095500"/>
        </a:xfrm>
        <a:prstGeom prst="rect">
          <a:avLst/>
        </a:prstGeom>
      </xdr:spPr>
    </xdr:pic>
    <xdr:clientData/>
  </xdr:twoCellAnchor>
  <xdr:twoCellAnchor>
    <xdr:from>
      <xdr:col>15</xdr:col>
      <xdr:colOff>408213</xdr:colOff>
      <xdr:row>5</xdr:row>
      <xdr:rowOff>131988</xdr:rowOff>
    </xdr:from>
    <xdr:to>
      <xdr:col>21</xdr:col>
      <xdr:colOff>299356</xdr:colOff>
      <xdr:row>9</xdr:row>
      <xdr:rowOff>99331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11</xdr:col>
      <xdr:colOff>0</xdr:colOff>
      <xdr:row>16</xdr:row>
      <xdr:rowOff>677020</xdr:rowOff>
    </xdr:from>
    <xdr:to>
      <xdr:col>15</xdr:col>
      <xdr:colOff>0</xdr:colOff>
      <xdr:row>19</xdr:row>
      <xdr:rowOff>678656</xdr:rowOff>
    </xdr:to>
    <xdr:pic>
      <xdr:nvPicPr>
        <xdr:cNvPr id="11" name="Imagem 10"/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148" r="13984" b="23295"/>
        <a:stretch/>
      </xdr:blipFill>
      <xdr:spPr>
        <a:xfrm>
          <a:off x="16906875" y="12916645"/>
          <a:ext cx="4667250" cy="20733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Tabela6" displayName="Tabela6" ref="B2:K23" totalsRowShown="0" headerRowDxfId="22" dataDxfId="20" headerRowBorderDxfId="21" tableBorderDxfId="19" totalsRowBorderDxfId="18">
  <autoFilter ref="B2:K23"/>
  <sortState ref="B3:W39">
    <sortCondition ref="B2:B39"/>
  </sortState>
  <tableColumns count="10">
    <tableColumn id="1" name="SETOR" dataDxfId="17"/>
    <tableColumn id="5" name="TAG" dataDxfId="16"/>
    <tableColumn id="2" name="FILTRO" dataDxfId="15"/>
    <tableColumn id="6" name="FREQU." dataDxfId="14"/>
    <tableColumn id="10" name="2025" dataDxfId="13"/>
    <tableColumn id="7" name="OS" dataDxfId="12"/>
    <tableColumn id="20" name="ULTIMA " dataDxfId="11">
      <calculatedColumnFormula>MAX(Tabela6[[#This Row],[2025]],Tabela6[[#This Row],[OS]])</calculatedColumnFormula>
    </tableColumn>
    <tableColumn id="21" name="PRÓXIMA" dataDxfId="10">
      <calculatedColumnFormula>Tabela6[[#This Row],[ULTIMA ]]+Tabela6[[#This Row],[FREQU.]]</calculatedColumnFormula>
    </tableColumn>
    <tableColumn id="22" name="DIAS RESTANTES" dataDxfId="9">
      <calculatedColumnFormula>Tabela6[[#This Row],[PRÓXIMA]]-TODAY()</calculatedColumnFormula>
    </tableColumn>
    <tableColumn id="23" name="STATUS" dataDxfId="8">
      <calculatedColumnFormula>IF(Tabela6[[#This Row],[DIAS RESTANTES]]&lt;2,"PENDENTE",IF(Tabela6[[#This Row],[DIAS RESTANTES]]&gt;=20,"DENTRO DO PRAZO","ATENÇÃO"))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" name="Tabela7" displayName="Tabela7" ref="C4:E6" totalsRowShown="0" headerRowDxfId="7" dataDxfId="5" headerRowBorderDxfId="6" tableBorderDxfId="4" totalsRowBorderDxfId="3">
  <autoFilter ref="C4:E6"/>
  <tableColumns count="3">
    <tableColumn id="1" name="QUANT." dataDxfId="2"/>
    <tableColumn id="2" name="MEDIDA" dataDxfId="1"/>
    <tableColumn id="3" name="DESCRIÇÃO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92D050"/>
    <pageSetUpPr fitToPage="1"/>
  </sheetPr>
  <dimension ref="A1:R29"/>
  <sheetViews>
    <sheetView showGridLines="0" tabSelected="1" zoomScale="80" zoomScaleNormal="80" workbookViewId="0">
      <pane ySplit="1" topLeftCell="A2" activePane="bottomLeft" state="frozen"/>
      <selection pane="bottomLeft" activeCell="G12" sqref="G12"/>
    </sheetView>
  </sheetViews>
  <sheetFormatPr defaultRowHeight="54.95" customHeight="1" outlineLevelCol="1" x14ac:dyDescent="0.25"/>
  <cols>
    <col min="1" max="1" width="24.140625" style="1" customWidth="1"/>
    <col min="2" max="2" width="26.42578125" style="2" bestFit="1" customWidth="1"/>
    <col min="3" max="3" width="16.5703125" style="2" bestFit="1" customWidth="1"/>
    <col min="4" max="4" width="24" style="2" customWidth="1"/>
    <col min="5" max="5" width="22.42578125" style="1" customWidth="1"/>
    <col min="6" max="7" width="20.85546875" style="1" customWidth="1" outlineLevel="1"/>
    <col min="8" max="8" width="22" style="1" bestFit="1" customWidth="1"/>
    <col min="9" max="9" width="23.7109375" style="1" bestFit="1" customWidth="1"/>
    <col min="10" max="10" width="23" style="1" customWidth="1"/>
    <col min="11" max="11" width="29.42578125" style="1" customWidth="1" collapsed="1"/>
    <col min="12" max="12" width="19.42578125" style="1" customWidth="1"/>
    <col min="13" max="13" width="26.42578125" style="1" customWidth="1"/>
    <col min="14" max="14" width="9.140625" style="1"/>
    <col min="15" max="15" width="15" style="1" customWidth="1"/>
    <col min="16" max="16" width="9.140625" style="1"/>
    <col min="17" max="17" width="24.28515625" style="1" bestFit="1" customWidth="1"/>
    <col min="18" max="16384" width="9.140625" style="1"/>
  </cols>
  <sheetData>
    <row r="1" spans="2:18" ht="148.5" customHeight="1" thickBot="1" x14ac:dyDescent="0.3"/>
    <row r="2" spans="2:18" s="3" customFormat="1" ht="54.95" customHeight="1" thickBot="1" x14ac:dyDescent="0.25">
      <c r="B2" s="15" t="s">
        <v>14</v>
      </c>
      <c r="C2" s="16" t="s">
        <v>0</v>
      </c>
      <c r="D2" s="16" t="s">
        <v>16</v>
      </c>
      <c r="E2" s="17" t="s">
        <v>4</v>
      </c>
      <c r="F2" s="18" t="s">
        <v>44</v>
      </c>
      <c r="G2" s="52" t="s">
        <v>41</v>
      </c>
      <c r="H2" s="15" t="s">
        <v>1</v>
      </c>
      <c r="I2" s="16" t="s">
        <v>2</v>
      </c>
      <c r="J2" s="19" t="s">
        <v>3</v>
      </c>
      <c r="K2" s="17" t="s">
        <v>6</v>
      </c>
      <c r="L2" s="71" t="s">
        <v>45</v>
      </c>
      <c r="M2" s="72"/>
      <c r="N2" s="72"/>
      <c r="O2" s="73"/>
    </row>
    <row r="3" spans="2:18" ht="54.95" customHeight="1" thickBot="1" x14ac:dyDescent="0.3">
      <c r="B3" s="20" t="s">
        <v>15</v>
      </c>
      <c r="C3" s="21">
        <v>20661</v>
      </c>
      <c r="D3" s="22" t="s">
        <v>34</v>
      </c>
      <c r="E3" s="23">
        <v>182</v>
      </c>
      <c r="F3" s="24">
        <v>46272</v>
      </c>
      <c r="G3" s="54">
        <v>21927</v>
      </c>
      <c r="H3" s="51">
        <f>MAX(Tabela6[[#This Row],[2025]],Tabela6[[#This Row],[OS]])</f>
        <v>46272</v>
      </c>
      <c r="I3" s="25">
        <f>Tabela6[[#This Row],[ULTIMA ]]+Tabela6[[#This Row],[FREQU.]]</f>
        <v>46454</v>
      </c>
      <c r="J3" s="26">
        <f ca="1">Tabela6[[#This Row],[PRÓXIMA]]-TODAY()</f>
        <v>175</v>
      </c>
      <c r="K3" s="55" t="str">
        <f ca="1">IF(Tabela6[[#This Row],[DIAS RESTANTES]]&lt;2,"PENDENTE",IF(Tabela6[[#This Row],[DIAS RESTANTES]]&gt;=20,"DENTRO DO PRAZO","ATENÇÃO"))</f>
        <v>DENTRO DO PRAZO</v>
      </c>
      <c r="L3" s="70"/>
      <c r="M3" s="70"/>
      <c r="N3" s="70"/>
      <c r="O3" s="70"/>
      <c r="Q3" s="60" t="s">
        <v>46</v>
      </c>
      <c r="R3" s="59">
        <f ca="1">COUNTIF(Tabela6[STATUS],Q3)</f>
        <v>21</v>
      </c>
    </row>
    <row r="4" spans="2:18" ht="54.95" customHeight="1" thickBot="1" x14ac:dyDescent="0.3">
      <c r="B4" s="27" t="s">
        <v>17</v>
      </c>
      <c r="C4" s="28">
        <v>20661</v>
      </c>
      <c r="D4" s="29" t="s">
        <v>35</v>
      </c>
      <c r="E4" s="30">
        <v>182</v>
      </c>
      <c r="F4" s="24">
        <v>46272</v>
      </c>
      <c r="G4" s="54">
        <v>21927</v>
      </c>
      <c r="H4" s="51">
        <f>MAX(Tabela6[[#This Row],[2025]],Tabela6[[#This Row],[OS]])</f>
        <v>46272</v>
      </c>
      <c r="I4" s="31">
        <f>Tabela6[[#This Row],[ULTIMA ]]+Tabela6[[#This Row],[FREQU.]]</f>
        <v>46454</v>
      </c>
      <c r="J4" s="32">
        <f ca="1">Tabela6[[#This Row],[PRÓXIMA]]-TODAY()</f>
        <v>175</v>
      </c>
      <c r="K4" s="56" t="str">
        <f ca="1">IF(Tabela6[[#This Row],[DIAS RESTANTES]]&lt;2,"PENDENTE",IF(Tabela6[[#This Row],[DIAS RESTANTES]]&gt;=20,"DENTRO DO PRAZO","ATENÇÃO"))</f>
        <v>DENTRO DO PRAZO</v>
      </c>
      <c r="L4" s="70"/>
      <c r="M4" s="70"/>
      <c r="N4" s="70"/>
      <c r="O4" s="70"/>
      <c r="Q4" s="60" t="s">
        <v>47</v>
      </c>
      <c r="R4" s="59">
        <f ca="1">COUNTIF(Tabela6[STATUS],Q4)</f>
        <v>0</v>
      </c>
    </row>
    <row r="5" spans="2:18" ht="54.95" customHeight="1" thickBot="1" x14ac:dyDescent="0.3">
      <c r="B5" s="33" t="s">
        <v>18</v>
      </c>
      <c r="C5" s="34">
        <v>20661</v>
      </c>
      <c r="D5" s="35" t="s">
        <v>36</v>
      </c>
      <c r="E5" s="36">
        <v>182</v>
      </c>
      <c r="F5" s="24">
        <v>46272</v>
      </c>
      <c r="G5" s="54">
        <v>21927</v>
      </c>
      <c r="H5" s="51">
        <f>MAX(Tabela6[[#This Row],[2025]],Tabela6[[#This Row],[OS]])</f>
        <v>46272</v>
      </c>
      <c r="I5" s="37">
        <f>Tabela6[[#This Row],[ULTIMA ]]+Tabela6[[#This Row],[FREQU.]]</f>
        <v>46454</v>
      </c>
      <c r="J5" s="38">
        <f ca="1">Tabela6[[#This Row],[PRÓXIMA]]-TODAY()</f>
        <v>175</v>
      </c>
      <c r="K5" s="57" t="str">
        <f ca="1">IF(Tabela6[[#This Row],[DIAS RESTANTES]]&lt;2,"PENDENTE",IF(Tabela6[[#This Row],[DIAS RESTANTES]]&gt;=20,"DENTRO DO PRAZO","ATENÇÃO"))</f>
        <v>DENTRO DO PRAZO</v>
      </c>
      <c r="L5" s="70"/>
      <c r="M5" s="70"/>
      <c r="N5" s="70"/>
      <c r="O5" s="70"/>
      <c r="Q5" s="60" t="s">
        <v>48</v>
      </c>
      <c r="R5" s="59">
        <f ca="1">COUNTIF(Tabela6[STATUS],Q5)</f>
        <v>0</v>
      </c>
    </row>
    <row r="6" spans="2:18" ht="54.95" customHeight="1" thickBot="1" x14ac:dyDescent="0.3">
      <c r="B6" s="39" t="s">
        <v>19</v>
      </c>
      <c r="C6" s="40">
        <v>20662</v>
      </c>
      <c r="D6" s="22" t="s">
        <v>34</v>
      </c>
      <c r="E6" s="23">
        <v>182</v>
      </c>
      <c r="F6" s="24">
        <v>46272</v>
      </c>
      <c r="G6" s="54">
        <v>21928</v>
      </c>
      <c r="H6" s="51">
        <f>MAX(Tabela6[[#This Row],[2025]],Tabela6[[#This Row],[OS]])</f>
        <v>46272</v>
      </c>
      <c r="I6" s="25">
        <f>Tabela6[[#This Row],[ULTIMA ]]+Tabela6[[#This Row],[FREQU.]]</f>
        <v>46454</v>
      </c>
      <c r="J6" s="26">
        <f ca="1">Tabela6[[#This Row],[PRÓXIMA]]-TODAY()</f>
        <v>175</v>
      </c>
      <c r="K6" s="55" t="str">
        <f ca="1">IF(Tabela6[[#This Row],[DIAS RESTANTES]]&lt;2,"PENDENTE",IF(Tabela6[[#This Row],[DIAS RESTANTES]]&gt;=20,"DENTRO DO PRAZO","ATENÇÃO"))</f>
        <v>DENTRO DO PRAZO</v>
      </c>
      <c r="L6" s="70"/>
      <c r="M6" s="70"/>
      <c r="N6" s="70"/>
      <c r="O6" s="70"/>
    </row>
    <row r="7" spans="2:18" ht="54.95" customHeight="1" thickBot="1" x14ac:dyDescent="0.3">
      <c r="B7" s="41" t="s">
        <v>20</v>
      </c>
      <c r="C7" s="42">
        <v>20662</v>
      </c>
      <c r="D7" s="29" t="s">
        <v>35</v>
      </c>
      <c r="E7" s="30">
        <v>182</v>
      </c>
      <c r="F7" s="24">
        <v>46272</v>
      </c>
      <c r="G7" s="54">
        <v>21928</v>
      </c>
      <c r="H7" s="51">
        <f>MAX(Tabela6[[#This Row],[2025]],Tabela6[[#This Row],[OS]])</f>
        <v>46272</v>
      </c>
      <c r="I7" s="31">
        <f>Tabela6[[#This Row],[ULTIMA ]]+Tabela6[[#This Row],[FREQU.]]</f>
        <v>46454</v>
      </c>
      <c r="J7" s="32">
        <f ca="1">Tabela6[[#This Row],[PRÓXIMA]]-TODAY()</f>
        <v>175</v>
      </c>
      <c r="K7" s="56" t="str">
        <f ca="1">IF(Tabela6[[#This Row],[DIAS RESTANTES]]&lt;2,"PENDENTE",IF(Tabela6[[#This Row],[DIAS RESTANTES]]&gt;=20,"DENTRO DO PRAZO","ATENÇÃO"))</f>
        <v>DENTRO DO PRAZO</v>
      </c>
      <c r="L7" s="70"/>
      <c r="M7" s="70"/>
      <c r="N7" s="70"/>
      <c r="O7" s="70"/>
    </row>
    <row r="8" spans="2:18" ht="54.95" customHeight="1" thickBot="1" x14ac:dyDescent="0.3">
      <c r="B8" s="43" t="s">
        <v>21</v>
      </c>
      <c r="C8" s="44">
        <v>20662</v>
      </c>
      <c r="D8" s="35" t="s">
        <v>36</v>
      </c>
      <c r="E8" s="36">
        <v>182</v>
      </c>
      <c r="F8" s="24">
        <v>46272</v>
      </c>
      <c r="G8" s="54">
        <v>21928</v>
      </c>
      <c r="H8" s="51">
        <f>MAX(Tabela6[[#This Row],[2025]],Tabela6[[#This Row],[OS]])</f>
        <v>46272</v>
      </c>
      <c r="I8" s="37">
        <f>Tabela6[[#This Row],[ULTIMA ]]+Tabela6[[#This Row],[FREQU.]]</f>
        <v>46454</v>
      </c>
      <c r="J8" s="38">
        <f ca="1">Tabela6[[#This Row],[PRÓXIMA]]-TODAY()</f>
        <v>175</v>
      </c>
      <c r="K8" s="57" t="str">
        <f ca="1">IF(Tabela6[[#This Row],[DIAS RESTANTES]]&lt;2,"PENDENTE",IF(Tabela6[[#This Row],[DIAS RESTANTES]]&gt;=20,"DENTRO DO PRAZO","ATENÇÃO"))</f>
        <v>DENTRO DO PRAZO</v>
      </c>
      <c r="L8" s="70"/>
      <c r="M8" s="70"/>
      <c r="N8" s="70"/>
      <c r="O8" s="70"/>
    </row>
    <row r="9" spans="2:18" ht="54.95" customHeight="1" thickBot="1" x14ac:dyDescent="0.3">
      <c r="B9" s="45" t="s">
        <v>22</v>
      </c>
      <c r="C9" s="46">
        <v>20663</v>
      </c>
      <c r="D9" s="22" t="s">
        <v>34</v>
      </c>
      <c r="E9" s="23">
        <v>182</v>
      </c>
      <c r="F9" s="24">
        <v>46132</v>
      </c>
      <c r="G9" s="54">
        <v>16755</v>
      </c>
      <c r="H9" s="51">
        <f>MAX(Tabela6[[#This Row],[2025]],Tabela6[[#This Row],[OS]])</f>
        <v>46132</v>
      </c>
      <c r="I9" s="25">
        <f>Tabela6[[#This Row],[ULTIMA ]]+Tabela6[[#This Row],[FREQU.]]</f>
        <v>46314</v>
      </c>
      <c r="J9" s="26">
        <f ca="1">Tabela6[[#This Row],[PRÓXIMA]]-TODAY()</f>
        <v>35</v>
      </c>
      <c r="K9" s="55" t="str">
        <f ca="1">IF(Tabela6[[#This Row],[DIAS RESTANTES]]&lt;2,"PENDENTE",IF(Tabela6[[#This Row],[DIAS RESTANTES]]&gt;=20,"DENTRO DO PRAZO","ATENÇÃO"))</f>
        <v>DENTRO DO PRAZO</v>
      </c>
      <c r="L9" s="61"/>
      <c r="M9" s="62"/>
      <c r="N9" s="62"/>
      <c r="O9" s="63"/>
    </row>
    <row r="10" spans="2:18" ht="54.95" customHeight="1" thickBot="1" x14ac:dyDescent="0.3">
      <c r="B10" s="47" t="s">
        <v>23</v>
      </c>
      <c r="C10" s="48">
        <v>20663</v>
      </c>
      <c r="D10" s="29" t="s">
        <v>35</v>
      </c>
      <c r="E10" s="30">
        <v>182</v>
      </c>
      <c r="F10" s="24">
        <v>46132</v>
      </c>
      <c r="G10" s="54">
        <v>16755</v>
      </c>
      <c r="H10" s="51">
        <f>MAX(Tabela6[[#This Row],[2025]],Tabela6[[#This Row],[OS]])</f>
        <v>46132</v>
      </c>
      <c r="I10" s="31">
        <f>Tabela6[[#This Row],[ULTIMA ]]+Tabela6[[#This Row],[FREQU.]]</f>
        <v>46314</v>
      </c>
      <c r="J10" s="32">
        <f ca="1">Tabela6[[#This Row],[PRÓXIMA]]-TODAY()</f>
        <v>35</v>
      </c>
      <c r="K10" s="56" t="str">
        <f ca="1">IF(Tabela6[[#This Row],[DIAS RESTANTES]]&lt;2,"PENDENTE",IF(Tabela6[[#This Row],[DIAS RESTANTES]]&gt;=20,"DENTRO DO PRAZO","ATENÇÃO"))</f>
        <v>DENTRO DO PRAZO</v>
      </c>
      <c r="L10" s="64"/>
      <c r="M10" s="65"/>
      <c r="N10" s="65"/>
      <c r="O10" s="66"/>
    </row>
    <row r="11" spans="2:18" ht="54.95" customHeight="1" thickBot="1" x14ac:dyDescent="0.3">
      <c r="B11" s="49" t="s">
        <v>24</v>
      </c>
      <c r="C11" s="50">
        <v>20663</v>
      </c>
      <c r="D11" s="35" t="s">
        <v>36</v>
      </c>
      <c r="E11" s="36">
        <v>182</v>
      </c>
      <c r="F11" s="24">
        <v>46132</v>
      </c>
      <c r="G11" s="54">
        <v>16755</v>
      </c>
      <c r="H11" s="51">
        <f>MAX(Tabela6[[#This Row],[2025]],Tabela6[[#This Row],[OS]])</f>
        <v>46132</v>
      </c>
      <c r="I11" s="37">
        <f>Tabela6[[#This Row],[ULTIMA ]]+Tabela6[[#This Row],[FREQU.]]</f>
        <v>46314</v>
      </c>
      <c r="J11" s="38">
        <f ca="1">Tabela6[[#This Row],[PRÓXIMA]]-TODAY()</f>
        <v>35</v>
      </c>
      <c r="K11" s="57" t="str">
        <f ca="1">IF(Tabela6[[#This Row],[DIAS RESTANTES]]&lt;2,"PENDENTE",IF(Tabela6[[#This Row],[DIAS RESTANTES]]&gt;=20,"DENTRO DO PRAZO","ATENÇÃO"))</f>
        <v>DENTRO DO PRAZO</v>
      </c>
      <c r="L11" s="67"/>
      <c r="M11" s="68"/>
      <c r="N11" s="68"/>
      <c r="O11" s="69"/>
    </row>
    <row r="12" spans="2:18" ht="54.95" customHeight="1" thickBot="1" x14ac:dyDescent="0.3">
      <c r="B12" s="45" t="s">
        <v>25</v>
      </c>
      <c r="C12" s="46">
        <v>20664</v>
      </c>
      <c r="D12" s="22" t="s">
        <v>34</v>
      </c>
      <c r="E12" s="23">
        <v>182</v>
      </c>
      <c r="F12" s="24">
        <v>46187</v>
      </c>
      <c r="G12" s="54">
        <v>21929</v>
      </c>
      <c r="H12" s="51">
        <f>MAX(Tabela6[[#This Row],[2025]],Tabela6[[#This Row],[OS]])</f>
        <v>46187</v>
      </c>
      <c r="I12" s="25">
        <f>Tabela6[[#This Row],[ULTIMA ]]+Tabela6[[#This Row],[FREQU.]]</f>
        <v>46369</v>
      </c>
      <c r="J12" s="26">
        <f ca="1">Tabela6[[#This Row],[PRÓXIMA]]-TODAY()</f>
        <v>90</v>
      </c>
      <c r="K12" s="55" t="str">
        <f ca="1">IF(Tabela6[[#This Row],[DIAS RESTANTES]]&lt;2,"PENDENTE",IF(Tabela6[[#This Row],[DIAS RESTANTES]]&gt;=20,"DENTRO DO PRAZO","ATENÇÃO"))</f>
        <v>DENTRO DO PRAZO</v>
      </c>
      <c r="L12" s="61"/>
      <c r="M12" s="62"/>
      <c r="N12" s="62"/>
      <c r="O12" s="63"/>
    </row>
    <row r="13" spans="2:18" ht="54.95" customHeight="1" thickBot="1" x14ac:dyDescent="0.3">
      <c r="B13" s="47" t="s">
        <v>26</v>
      </c>
      <c r="C13" s="48">
        <v>20664</v>
      </c>
      <c r="D13" s="29" t="s">
        <v>35</v>
      </c>
      <c r="E13" s="30">
        <v>182</v>
      </c>
      <c r="F13" s="24">
        <v>46187</v>
      </c>
      <c r="G13" s="54">
        <v>21929</v>
      </c>
      <c r="H13" s="51">
        <f>MAX(Tabela6[[#This Row],[2025]],Tabela6[[#This Row],[OS]])</f>
        <v>46187</v>
      </c>
      <c r="I13" s="31">
        <f>Tabela6[[#This Row],[ULTIMA ]]+Tabela6[[#This Row],[FREQU.]]</f>
        <v>46369</v>
      </c>
      <c r="J13" s="32">
        <f ca="1">Tabela6[[#This Row],[PRÓXIMA]]-TODAY()</f>
        <v>90</v>
      </c>
      <c r="K13" s="56" t="str">
        <f ca="1">IF(Tabela6[[#This Row],[DIAS RESTANTES]]&lt;2,"PENDENTE",IF(Tabela6[[#This Row],[DIAS RESTANTES]]&gt;=20,"DENTRO DO PRAZO","ATENÇÃO"))</f>
        <v>DENTRO DO PRAZO</v>
      </c>
      <c r="L13" s="64"/>
      <c r="M13" s="65"/>
      <c r="N13" s="65"/>
      <c r="O13" s="66"/>
    </row>
    <row r="14" spans="2:18" ht="54.95" customHeight="1" thickBot="1" x14ac:dyDescent="0.3">
      <c r="B14" s="49" t="s">
        <v>27</v>
      </c>
      <c r="C14" s="50">
        <v>20664</v>
      </c>
      <c r="D14" s="35" t="s">
        <v>36</v>
      </c>
      <c r="E14" s="36">
        <v>182</v>
      </c>
      <c r="F14" s="24">
        <v>46187</v>
      </c>
      <c r="G14" s="54">
        <v>21929</v>
      </c>
      <c r="H14" s="51">
        <f>MAX(Tabela6[[#This Row],[2025]],Tabela6[[#This Row],[OS]])</f>
        <v>46187</v>
      </c>
      <c r="I14" s="37">
        <f>Tabela6[[#This Row],[ULTIMA ]]+Tabela6[[#This Row],[FREQU.]]</f>
        <v>46369</v>
      </c>
      <c r="J14" s="38">
        <f ca="1">Tabela6[[#This Row],[PRÓXIMA]]-TODAY()</f>
        <v>90</v>
      </c>
      <c r="K14" s="57" t="str">
        <f ca="1">IF(Tabela6[[#This Row],[DIAS RESTANTES]]&lt;2,"PENDENTE",IF(Tabela6[[#This Row],[DIAS RESTANTES]]&gt;=20,"DENTRO DO PRAZO","ATENÇÃO"))</f>
        <v>DENTRO DO PRAZO</v>
      </c>
      <c r="L14" s="67"/>
      <c r="M14" s="68"/>
      <c r="N14" s="68"/>
      <c r="O14" s="69"/>
    </row>
    <row r="15" spans="2:18" ht="54.95" customHeight="1" thickBot="1" x14ac:dyDescent="0.3">
      <c r="B15" s="45" t="s">
        <v>28</v>
      </c>
      <c r="C15" s="46">
        <v>20665</v>
      </c>
      <c r="D15" s="22" t="s">
        <v>34</v>
      </c>
      <c r="E15" s="23">
        <v>182</v>
      </c>
      <c r="F15" s="24">
        <v>46131</v>
      </c>
      <c r="G15" s="54">
        <v>16756</v>
      </c>
      <c r="H15" s="51">
        <f>MAX(Tabela6[[#This Row],[2025]],Tabela6[[#This Row],[OS]])</f>
        <v>46131</v>
      </c>
      <c r="I15" s="25">
        <f>Tabela6[[#This Row],[ULTIMA ]]+Tabela6[[#This Row],[FREQU.]]</f>
        <v>46313</v>
      </c>
      <c r="J15" s="26">
        <f ca="1">Tabela6[[#This Row],[PRÓXIMA]]-TODAY()</f>
        <v>34</v>
      </c>
      <c r="K15" s="58" t="str">
        <f ca="1">IF(Tabela6[[#This Row],[DIAS RESTANTES]]&lt;2,"PENDENTE",IF(Tabela6[[#This Row],[DIAS RESTANTES]]&gt;=20,"DENTRO DO PRAZO","ATENÇÃO"))</f>
        <v>DENTRO DO PRAZO</v>
      </c>
      <c r="L15" s="61"/>
      <c r="M15" s="62"/>
      <c r="N15" s="62"/>
      <c r="O15" s="63"/>
    </row>
    <row r="16" spans="2:18" ht="54.95" customHeight="1" thickBot="1" x14ac:dyDescent="0.3">
      <c r="B16" s="47" t="s">
        <v>29</v>
      </c>
      <c r="C16" s="48">
        <v>20665</v>
      </c>
      <c r="D16" s="29" t="s">
        <v>35</v>
      </c>
      <c r="E16" s="30">
        <v>182</v>
      </c>
      <c r="F16" s="24">
        <v>46132</v>
      </c>
      <c r="G16" s="54">
        <v>16756</v>
      </c>
      <c r="H16" s="51">
        <f>MAX(Tabela6[[#This Row],[2025]],Tabela6[[#This Row],[OS]])</f>
        <v>46132</v>
      </c>
      <c r="I16" s="31">
        <f>Tabela6[[#This Row],[ULTIMA ]]+Tabela6[[#This Row],[FREQU.]]</f>
        <v>46314</v>
      </c>
      <c r="J16" s="32">
        <f ca="1">Tabela6[[#This Row],[PRÓXIMA]]-TODAY()</f>
        <v>35</v>
      </c>
      <c r="K16" s="58" t="str">
        <f ca="1">IF(Tabela6[[#This Row],[DIAS RESTANTES]]&lt;2,"PENDENTE",IF(Tabela6[[#This Row],[DIAS RESTANTES]]&gt;=20,"DENTRO DO PRAZO","ATENÇÃO"))</f>
        <v>DENTRO DO PRAZO</v>
      </c>
      <c r="L16" s="64"/>
      <c r="M16" s="65"/>
      <c r="N16" s="65"/>
      <c r="O16" s="66"/>
    </row>
    <row r="17" spans="1:15" ht="54.95" customHeight="1" thickBot="1" x14ac:dyDescent="0.3">
      <c r="B17" s="49" t="s">
        <v>30</v>
      </c>
      <c r="C17" s="50">
        <v>20665</v>
      </c>
      <c r="D17" s="35" t="s">
        <v>36</v>
      </c>
      <c r="E17" s="36">
        <v>182</v>
      </c>
      <c r="F17" s="24">
        <v>46132</v>
      </c>
      <c r="G17" s="54">
        <v>16756</v>
      </c>
      <c r="H17" s="51">
        <f>MAX(Tabela6[[#This Row],[2025]],Tabela6[[#This Row],[OS]])</f>
        <v>46132</v>
      </c>
      <c r="I17" s="37">
        <f>Tabela6[[#This Row],[ULTIMA ]]+Tabela6[[#This Row],[FREQU.]]</f>
        <v>46314</v>
      </c>
      <c r="J17" s="38">
        <f ca="1">Tabela6[[#This Row],[PRÓXIMA]]-TODAY()</f>
        <v>35</v>
      </c>
      <c r="K17" s="58" t="str">
        <f ca="1">IF(Tabela6[[#This Row],[DIAS RESTANTES]]&lt;2,"PENDENTE",IF(Tabela6[[#This Row],[DIAS RESTANTES]]&gt;=20,"DENTRO DO PRAZO","ATENÇÃO"))</f>
        <v>DENTRO DO PRAZO</v>
      </c>
      <c r="L17" s="67"/>
      <c r="M17" s="68"/>
      <c r="N17" s="68"/>
      <c r="O17" s="69"/>
    </row>
    <row r="18" spans="1:15" ht="54.95" customHeight="1" thickBot="1" x14ac:dyDescent="0.3">
      <c r="A18" s="1" t="s">
        <v>13</v>
      </c>
      <c r="B18" s="45" t="s">
        <v>40</v>
      </c>
      <c r="C18" s="46">
        <v>20665</v>
      </c>
      <c r="D18" s="22" t="s">
        <v>34</v>
      </c>
      <c r="E18" s="23">
        <v>182</v>
      </c>
      <c r="F18" s="24">
        <v>46203</v>
      </c>
      <c r="G18" s="54">
        <v>20662</v>
      </c>
      <c r="H18" s="51">
        <f>MAX(Tabela6[[#This Row],[2025]],Tabela6[[#This Row],[OS]])</f>
        <v>46203</v>
      </c>
      <c r="I18" s="25">
        <f>Tabela6[[#This Row],[ULTIMA ]]+Tabela6[[#This Row],[FREQU.]]</f>
        <v>46385</v>
      </c>
      <c r="J18" s="26">
        <f ca="1">Tabela6[[#This Row],[PRÓXIMA]]-TODAY()</f>
        <v>106</v>
      </c>
      <c r="K18" s="55" t="str">
        <f ca="1">IF(Tabela6[[#This Row],[DIAS RESTANTES]]&lt;2,"PENDENTE",IF(Tabela6[[#This Row],[DIAS RESTANTES]]&gt;=20,"DENTRO DO PRAZO","ATENÇÃO"))</f>
        <v>DENTRO DO PRAZO</v>
      </c>
      <c r="L18" s="61"/>
      <c r="M18" s="62"/>
      <c r="N18" s="62"/>
      <c r="O18" s="63"/>
    </row>
    <row r="19" spans="1:15" ht="54.95" customHeight="1" thickBot="1" x14ac:dyDescent="0.3">
      <c r="B19" s="47" t="s">
        <v>42</v>
      </c>
      <c r="C19" s="48">
        <v>20665</v>
      </c>
      <c r="D19" s="29" t="s">
        <v>35</v>
      </c>
      <c r="E19" s="30">
        <v>182</v>
      </c>
      <c r="F19" s="24">
        <v>46203</v>
      </c>
      <c r="G19" s="54">
        <v>20662</v>
      </c>
      <c r="H19" s="51">
        <f>MAX(Tabela6[[#This Row],[2025]],Tabela6[[#This Row],[OS]])</f>
        <v>46203</v>
      </c>
      <c r="I19" s="31">
        <f>Tabela6[[#This Row],[ULTIMA ]]+Tabela6[[#This Row],[FREQU.]]</f>
        <v>46385</v>
      </c>
      <c r="J19" s="32">
        <f ca="1">Tabela6[[#This Row],[PRÓXIMA]]-TODAY()</f>
        <v>106</v>
      </c>
      <c r="K19" s="56" t="str">
        <f ca="1">IF(Tabela6[[#This Row],[DIAS RESTANTES]]&lt;2,"PENDENTE",IF(Tabela6[[#This Row],[DIAS RESTANTES]]&gt;=20,"DENTRO DO PRAZO","ATENÇÃO"))</f>
        <v>DENTRO DO PRAZO</v>
      </c>
      <c r="L19" s="64"/>
      <c r="M19" s="65"/>
      <c r="N19" s="65"/>
      <c r="O19" s="66"/>
    </row>
    <row r="20" spans="1:15" ht="54.95" customHeight="1" thickBot="1" x14ac:dyDescent="0.3">
      <c r="B20" s="49" t="s">
        <v>43</v>
      </c>
      <c r="C20" s="50">
        <v>20665</v>
      </c>
      <c r="D20" s="35" t="s">
        <v>36</v>
      </c>
      <c r="E20" s="36">
        <v>182</v>
      </c>
      <c r="F20" s="24">
        <v>46203</v>
      </c>
      <c r="G20" s="54">
        <v>20662</v>
      </c>
      <c r="H20" s="51">
        <f>MAX(Tabela6[[#This Row],[2025]],Tabela6[[#This Row],[OS]])</f>
        <v>46203</v>
      </c>
      <c r="I20" s="37">
        <f>Tabela6[[#This Row],[ULTIMA ]]+Tabela6[[#This Row],[FREQU.]]</f>
        <v>46385</v>
      </c>
      <c r="J20" s="38">
        <f ca="1">Tabela6[[#This Row],[PRÓXIMA]]-TODAY()</f>
        <v>106</v>
      </c>
      <c r="K20" s="57" t="str">
        <f ca="1">IF(Tabela6[[#This Row],[DIAS RESTANTES]]&lt;2,"PENDENTE",IF(Tabela6[[#This Row],[DIAS RESTANTES]]&gt;=20,"DENTRO DO PRAZO","ATENÇÃO"))</f>
        <v>DENTRO DO PRAZO</v>
      </c>
      <c r="L20" s="67"/>
      <c r="M20" s="68"/>
      <c r="N20" s="68"/>
      <c r="O20" s="69"/>
    </row>
    <row r="21" spans="1:15" ht="56.25" customHeight="1" thickBot="1" x14ac:dyDescent="0.3">
      <c r="B21" s="45" t="s">
        <v>31</v>
      </c>
      <c r="C21" s="46">
        <v>20666</v>
      </c>
      <c r="D21" s="22" t="s">
        <v>37</v>
      </c>
      <c r="E21" s="23">
        <v>182</v>
      </c>
      <c r="F21" s="24">
        <v>46257</v>
      </c>
      <c r="G21" s="54">
        <v>31283</v>
      </c>
      <c r="H21" s="51">
        <f>MAX(Tabela6[[#This Row],[2025]],Tabela6[[#This Row],[OS]])</f>
        <v>46257</v>
      </c>
      <c r="I21" s="25">
        <f>Tabela6[[#This Row],[ULTIMA ]]+Tabela6[[#This Row],[FREQU.]]</f>
        <v>46439</v>
      </c>
      <c r="J21" s="26">
        <f ca="1">Tabela6[[#This Row],[PRÓXIMA]]-TODAY()</f>
        <v>160</v>
      </c>
      <c r="K21" s="55" t="str">
        <f ca="1">IF(Tabela6[[#This Row],[DIAS RESTANTES]]&lt;2,"PENDENTE",IF(Tabela6[[#This Row],[DIAS RESTANTES]]&gt;=20,"DENTRO DO PRAZO","ATENÇÃO"))</f>
        <v>DENTRO DO PRAZO</v>
      </c>
      <c r="L21" s="61"/>
      <c r="M21" s="62"/>
      <c r="N21" s="62"/>
      <c r="O21" s="63"/>
    </row>
    <row r="22" spans="1:15" ht="57.75" customHeight="1" thickBot="1" x14ac:dyDescent="0.3">
      <c r="B22" s="47" t="s">
        <v>32</v>
      </c>
      <c r="C22" s="48">
        <v>20666</v>
      </c>
      <c r="D22" s="29" t="s">
        <v>38</v>
      </c>
      <c r="E22" s="30">
        <v>182</v>
      </c>
      <c r="F22" s="24">
        <v>46257</v>
      </c>
      <c r="G22" s="54">
        <v>31283</v>
      </c>
      <c r="H22" s="51">
        <f>MAX(Tabela6[[#This Row],[2025]],Tabela6[[#This Row],[OS]])</f>
        <v>46257</v>
      </c>
      <c r="I22" s="31">
        <f>Tabela6[[#This Row],[ULTIMA ]]+Tabela6[[#This Row],[FREQU.]]</f>
        <v>46439</v>
      </c>
      <c r="J22" s="32">
        <f ca="1">Tabela6[[#This Row],[PRÓXIMA]]-TODAY()</f>
        <v>160</v>
      </c>
      <c r="K22" s="56" t="str">
        <f ca="1">IF(Tabela6[[#This Row],[DIAS RESTANTES]]&lt;2,"PENDENTE",IF(Tabela6[[#This Row],[DIAS RESTANTES]]&gt;=20,"DENTRO DO PRAZO","ATENÇÃO"))</f>
        <v>DENTRO DO PRAZO</v>
      </c>
      <c r="L22" s="64"/>
      <c r="M22" s="65"/>
      <c r="N22" s="65"/>
      <c r="O22" s="66"/>
    </row>
    <row r="23" spans="1:15" ht="59.25" customHeight="1" thickBot="1" x14ac:dyDescent="0.3">
      <c r="B23" s="49" t="s">
        <v>33</v>
      </c>
      <c r="C23" s="50">
        <v>20666</v>
      </c>
      <c r="D23" s="35" t="s">
        <v>39</v>
      </c>
      <c r="E23" s="36">
        <v>182</v>
      </c>
      <c r="F23" s="24">
        <v>46257</v>
      </c>
      <c r="G23" s="54">
        <v>31283</v>
      </c>
      <c r="H23" s="51">
        <f>MAX(Tabela6[[#This Row],[2025]],Tabela6[[#This Row],[OS]])</f>
        <v>46257</v>
      </c>
      <c r="I23" s="37">
        <f>Tabela6[[#This Row],[ULTIMA ]]+Tabela6[[#This Row],[FREQU.]]</f>
        <v>46439</v>
      </c>
      <c r="J23" s="38">
        <f ca="1">Tabela6[[#This Row],[PRÓXIMA]]-TODAY()</f>
        <v>160</v>
      </c>
      <c r="K23" s="57" t="str">
        <f ca="1">IF(Tabela6[[#This Row],[DIAS RESTANTES]]&lt;2,"PENDENTE",IF(Tabela6[[#This Row],[DIAS RESTANTES]]&gt;=20,"DENTRO DO PRAZO","ATENÇÃO"))</f>
        <v>DENTRO DO PRAZO</v>
      </c>
      <c r="L23" s="67"/>
      <c r="M23" s="68"/>
      <c r="N23" s="68"/>
      <c r="O23" s="69"/>
    </row>
    <row r="25" spans="1:15" ht="54.95" customHeight="1" x14ac:dyDescent="0.25">
      <c r="E25" s="53"/>
      <c r="F25" s="53"/>
    </row>
    <row r="26" spans="1:15" ht="54.95" customHeight="1" x14ac:dyDescent="0.25">
      <c r="E26" s="53"/>
      <c r="F26" s="53"/>
    </row>
    <row r="27" spans="1:15" ht="54.95" customHeight="1" x14ac:dyDescent="0.25">
      <c r="E27" s="53"/>
      <c r="F27" s="53"/>
    </row>
    <row r="28" spans="1:15" ht="54.95" customHeight="1" x14ac:dyDescent="0.25">
      <c r="E28" s="53"/>
      <c r="F28" s="53"/>
    </row>
    <row r="29" spans="1:15" ht="54.95" customHeight="1" x14ac:dyDescent="0.25">
      <c r="E29" s="53"/>
      <c r="F29" s="53"/>
    </row>
  </sheetData>
  <mergeCells count="8">
    <mergeCell ref="L21:O23"/>
    <mergeCell ref="L3:O5"/>
    <mergeCell ref="L6:O8"/>
    <mergeCell ref="L2:O2"/>
    <mergeCell ref="L9:O11"/>
    <mergeCell ref="L12:O14"/>
    <mergeCell ref="L15:O17"/>
    <mergeCell ref="L18:O20"/>
  </mergeCells>
  <conditionalFormatting sqref="L1 K2:K23">
    <cfRule type="containsText" dxfId="37" priority="34" operator="containsText" text="DENTRO DO PRAZO">
      <formula>NOT(ISERROR(SEARCH("DENTRO DO PRAZO",K1)))</formula>
    </cfRule>
    <cfRule type="containsText" dxfId="36" priority="35" operator="containsText" text="PENDENTE">
      <formula>NOT(ISERROR(SEARCH("PENDENTE",K1)))</formula>
    </cfRule>
    <cfRule type="containsText" dxfId="35" priority="36" operator="containsText" text="ATENÇÃO">
      <formula>NOT(ISERROR(SEARCH("ATENÇÃO",K1)))</formula>
    </cfRule>
  </conditionalFormatting>
  <conditionalFormatting sqref="L2">
    <cfRule type="containsText" dxfId="34" priority="10" operator="containsText" text="DENTRO DO PRAZO">
      <formula>NOT(ISERROR(SEARCH("DENTRO DO PRAZO",L2)))</formula>
    </cfRule>
    <cfRule type="containsText" dxfId="33" priority="11" operator="containsText" text="PENDENTE">
      <formula>NOT(ISERROR(SEARCH("PENDENTE",L2)))</formula>
    </cfRule>
    <cfRule type="containsText" dxfId="32" priority="12" operator="containsText" text="ATENÇÃO">
      <formula>NOT(ISERROR(SEARCH("ATENÇÃO",L2)))</formula>
    </cfRule>
  </conditionalFormatting>
  <conditionalFormatting sqref="Q3">
    <cfRule type="containsText" dxfId="31" priority="7" operator="containsText" text="DENTRO DO PRAZO">
      <formula>NOT(ISERROR(SEARCH("DENTRO DO PRAZO",Q3)))</formula>
    </cfRule>
    <cfRule type="containsText" dxfId="30" priority="8" operator="containsText" text="PENDENTE">
      <formula>NOT(ISERROR(SEARCH("PENDENTE",Q3)))</formula>
    </cfRule>
    <cfRule type="containsText" dxfId="29" priority="9" operator="containsText" text="ATENÇÃO">
      <formula>NOT(ISERROR(SEARCH("ATENÇÃO",Q3)))</formula>
    </cfRule>
  </conditionalFormatting>
  <conditionalFormatting sqref="Q5">
    <cfRule type="containsText" dxfId="28" priority="4" operator="containsText" text="DENTRO DO PRAZO">
      <formula>NOT(ISERROR(SEARCH("DENTRO DO PRAZO",Q5)))</formula>
    </cfRule>
    <cfRule type="containsText" dxfId="27" priority="5" operator="containsText" text="PENDENTE">
      <formula>NOT(ISERROR(SEARCH("PENDENTE",Q5)))</formula>
    </cfRule>
    <cfRule type="containsText" dxfId="26" priority="6" operator="containsText" text="ATENÇÃO">
      <formula>NOT(ISERROR(SEARCH("ATENÇÃO",Q5)))</formula>
    </cfRule>
  </conditionalFormatting>
  <conditionalFormatting sqref="Q4">
    <cfRule type="containsText" dxfId="25" priority="1" operator="containsText" text="DENTRO DO PRAZO">
      <formula>NOT(ISERROR(SEARCH("DENTRO DO PRAZO",Q4)))</formula>
    </cfRule>
    <cfRule type="containsText" dxfId="24" priority="2" operator="containsText" text="PENDENTE">
      <formula>NOT(ISERROR(SEARCH("PENDENTE",Q4)))</formula>
    </cfRule>
    <cfRule type="containsText" dxfId="23" priority="3" operator="containsText" text="ATENÇÃO">
      <formula>NOT(ISERROR(SEARCH("ATENÇÃO",Q4)))</formula>
    </cfRule>
  </conditionalFormatting>
  <pageMargins left="0" right="0" top="0" bottom="0" header="0" footer="0"/>
  <pageSetup paperSize="9" scale="46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"/>
  <sheetViews>
    <sheetView workbookViewId="0">
      <selection activeCell="N9" sqref="N9"/>
    </sheetView>
  </sheetViews>
  <sheetFormatPr defaultRowHeight="15" x14ac:dyDescent="0.25"/>
  <sheetData>
    <row r="1" ht="12.7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4:E10"/>
  <sheetViews>
    <sheetView workbookViewId="0">
      <selection activeCell="E6" sqref="C4:E6"/>
    </sheetView>
  </sheetViews>
  <sheetFormatPr defaultRowHeight="15" x14ac:dyDescent="0.25"/>
  <cols>
    <col min="3" max="3" width="10.140625" customWidth="1"/>
    <col min="4" max="4" width="17.140625" customWidth="1"/>
    <col min="5" max="5" width="34.28515625" customWidth="1"/>
  </cols>
  <sheetData>
    <row r="4" spans="3:5" x14ac:dyDescent="0.25">
      <c r="C4" s="12" t="s">
        <v>10</v>
      </c>
      <c r="D4" s="13" t="s">
        <v>9</v>
      </c>
      <c r="E4" s="9" t="s">
        <v>5</v>
      </c>
    </row>
    <row r="5" spans="3:5" ht="30" customHeight="1" x14ac:dyDescent="0.25">
      <c r="C5" s="5">
        <v>8</v>
      </c>
      <c r="D5" s="6" t="s">
        <v>8</v>
      </c>
      <c r="E5" s="10" t="s">
        <v>12</v>
      </c>
    </row>
    <row r="6" spans="3:5" ht="30" customHeight="1" x14ac:dyDescent="0.25">
      <c r="C6" s="7">
        <v>64</v>
      </c>
      <c r="D6" s="8" t="s">
        <v>7</v>
      </c>
      <c r="E6" s="14" t="s">
        <v>11</v>
      </c>
    </row>
    <row r="7" spans="3:5" x14ac:dyDescent="0.25">
      <c r="C7" s="4"/>
    </row>
    <row r="10" spans="3:5" x14ac:dyDescent="0.25">
      <c r="E10" s="1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GERAL</vt:lpstr>
      <vt:lpstr>CODIGOS</vt:lpstr>
      <vt:lpstr>Plan4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Gean Carlos de Sousa Fernandes</dc:creator>
  <cp:lastModifiedBy>Gean Carlos de Sousa Fernandes</cp:lastModifiedBy>
  <cp:lastPrinted>2022-06-29T11:54:36Z</cp:lastPrinted>
  <dcterms:created xsi:type="dcterms:W3CDTF">2006-09-16T00:00:00Z</dcterms:created>
  <dcterms:modified xsi:type="dcterms:W3CDTF">2026-09-14T17:48:02Z</dcterms:modified>
</cp:coreProperties>
</file>