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https://d.docs.live.net/6b2783664ce91ba6/Documents/XCTF MGoeckel/Historical Data/"/>
    </mc:Choice>
  </mc:AlternateContent>
  <xr:revisionPtr revIDLastSave="58" documentId="13_ncr:1_{1DB6CFEC-2744-4137-99B8-5F9EC1FE9954}" xr6:coauthVersionLast="47" xr6:coauthVersionMax="47" xr10:uidLastSave="{F6F8B7E7-6DE7-41A5-8946-DA0339EB0513}"/>
  <bookViews>
    <workbookView xWindow="-16320" yWindow="-8040" windowWidth="16440" windowHeight="29040" tabRatio="873" firstSheet="4" activeTab="9" xr2:uid="{00000000-000D-0000-FFFF-FFFF00000000}"/>
  </bookViews>
  <sheets>
    <sheet name="Sheet1" sheetId="64" r:id="rId1"/>
    <sheet name="PeriodizationTables" sheetId="69" state="hidden" r:id="rId2"/>
    <sheet name="Exercises" sheetId="68" state="hidden" r:id="rId3"/>
    <sheet name="Ideal Plan" sheetId="74" state="hidden" r:id="rId4"/>
    <sheet name="Spring Plan" sheetId="63" r:id="rId5"/>
    <sheet name="Summer Plan" sheetId="66" r:id="rId6"/>
    <sheet name="Winter Plan" sheetId="75" r:id="rId7"/>
    <sheet name="Reference Page" sheetId="65" r:id="rId8"/>
    <sheet name="Calendar" sheetId="61" r:id="rId9"/>
    <sheet name="Habits" sheetId="62" r:id="rId10"/>
    <sheet name="1" sheetId="2" r:id="rId11"/>
    <sheet name="2" sheetId="3" r:id="rId12"/>
    <sheet name="3" sheetId="4" r:id="rId13"/>
    <sheet name="4" sheetId="5" r:id="rId14"/>
    <sheet name="5" sheetId="6" r:id="rId15"/>
    <sheet name="6" sheetId="7" r:id="rId16"/>
    <sheet name="7" sheetId="8" r:id="rId17"/>
    <sheet name="8" sheetId="9" r:id="rId18"/>
    <sheet name="9" sheetId="10" r:id="rId19"/>
    <sheet name="10" sheetId="11" r:id="rId20"/>
    <sheet name="11" sheetId="12" r:id="rId21"/>
    <sheet name="12" sheetId="13" r:id="rId22"/>
    <sheet name="13" sheetId="14" r:id="rId23"/>
    <sheet name="14" sheetId="20" r:id="rId24"/>
    <sheet name="15" sheetId="21" r:id="rId25"/>
    <sheet name="16" sheetId="22" r:id="rId26"/>
    <sheet name="19" sheetId="25" r:id="rId27"/>
    <sheet name="17" sheetId="23" r:id="rId28"/>
    <sheet name="22" sheetId="28" r:id="rId29"/>
    <sheet name="18" sheetId="24" r:id="rId30"/>
    <sheet name="20" sheetId="26" r:id="rId31"/>
    <sheet name="21" sheetId="27" r:id="rId32"/>
    <sheet name="23" sheetId="29" r:id="rId33"/>
    <sheet name="24" sheetId="30" r:id="rId34"/>
    <sheet name="25" sheetId="31" r:id="rId35"/>
    <sheet name="26" sheetId="32" r:id="rId36"/>
    <sheet name="27" sheetId="33" r:id="rId37"/>
    <sheet name="28" sheetId="34" r:id="rId38"/>
    <sheet name="29" sheetId="35" r:id="rId39"/>
    <sheet name="30" sheetId="36" r:id="rId40"/>
    <sheet name="31" sheetId="37" r:id="rId41"/>
    <sheet name="32" sheetId="38" r:id="rId42"/>
    <sheet name="33" sheetId="39" r:id="rId43"/>
    <sheet name="34" sheetId="40" r:id="rId44"/>
    <sheet name="35" sheetId="41" r:id="rId45"/>
    <sheet name="36" sheetId="42" r:id="rId46"/>
    <sheet name="37" sheetId="43" r:id="rId47"/>
    <sheet name="38" sheetId="44" r:id="rId48"/>
    <sheet name="39" sheetId="45" r:id="rId49"/>
    <sheet name="40" sheetId="47" r:id="rId50"/>
    <sheet name="41" sheetId="48" r:id="rId51"/>
    <sheet name="42" sheetId="49" r:id="rId52"/>
    <sheet name="43" sheetId="50" r:id="rId53"/>
    <sheet name="44" sheetId="51" r:id="rId54"/>
    <sheet name="Test" sheetId="67" state="hidden" r:id="rId55"/>
    <sheet name="45" sheetId="52" r:id="rId56"/>
    <sheet name="46" sheetId="53" r:id="rId57"/>
    <sheet name="47" sheetId="54" r:id="rId58"/>
    <sheet name="48" sheetId="55" r:id="rId59"/>
    <sheet name="49" sheetId="56" r:id="rId60"/>
    <sheet name="50" sheetId="57" r:id="rId61"/>
    <sheet name="51" sheetId="58" r:id="rId62"/>
    <sheet name="52" sheetId="59" r:id="rId63"/>
    <sheet name="53" sheetId="60" state="hidden" r:id="rId64"/>
  </sheets>
  <externalReferences>
    <externalReference r:id="rId65"/>
  </externalReferences>
  <definedNames>
    <definedName name="_xlnm._FilterDatabase" localSheetId="2" hidden="1">Exercises!$A$1:$P$1</definedName>
    <definedName name="_xlnm._FilterDatabase" localSheetId="9" hidden="1">Habits!$A$1:$NB$32</definedName>
    <definedName name="Core">Exercises!$O$2:$O$24</definedName>
    <definedName name="Core_Pillar">Exercises!$N$2:$N$15</definedName>
    <definedName name="Core_Rotational">Exercises!$M$2:$M$12</definedName>
    <definedName name="DenEND_E">PeriodizationTables!$F$22</definedName>
    <definedName name="DenEND_NE">PeriodizationTables!$F$23</definedName>
    <definedName name="DenFDN_E">PeriodizationTables!$C$22</definedName>
    <definedName name="DenFDN_NE">PeriodizationTables!$C$23</definedName>
    <definedName name="DenHYP_E">PeriodizationTables!$L$22</definedName>
    <definedName name="DenHYP_NE">PeriodizationTables!$L$23</definedName>
    <definedName name="DenMAX_E">PeriodizationTables!$X$22</definedName>
    <definedName name="DenMAX_NE">PeriodizationTables!$X$23</definedName>
    <definedName name="DenPWR_E">PeriodizationTables!$O$22</definedName>
    <definedName name="DenPWR_NE">PeriodizationTables!$O$23</definedName>
    <definedName name="Density">PeriodizationTables!$F$33:$F$42</definedName>
    <definedName name="DenSPD_E">PeriodizationTables!$I$22</definedName>
    <definedName name="DenSPD_NE">PeriodizationTables!$I$23</definedName>
    <definedName name="DenSTC_E">PeriodizationTables!$R$22</definedName>
    <definedName name="DenSTC_NE">PeriodizationTables!$R$23</definedName>
    <definedName name="DenSTR_E">PeriodizationTables!$U$22</definedName>
    <definedName name="DenSTR_NE">PeriodizationTables!$U$23</definedName>
    <definedName name="DenTF_E">PeriodizationTables!$AD$22</definedName>
    <definedName name="DenTF_NE">PeriodizationTables!$AD$23</definedName>
    <definedName name="DenUNL_E">PeriodizationTables!$AA$22</definedName>
    <definedName name="DenUNL_NE">PeriodizationTables!$AA$23</definedName>
    <definedName name="END_R">PeriodizationTables!$G$19</definedName>
    <definedName name="END1_3C">PeriodizationTables!$G$11</definedName>
    <definedName name="END1_3E">PeriodizationTables!$G$7</definedName>
    <definedName name="END1_3O">PeriodizationTables!$G$15</definedName>
    <definedName name="END10_12C">PeriodizationTables!$G$14</definedName>
    <definedName name="END10_12E">PeriodizationTables!$G$10</definedName>
    <definedName name="END10_12O">PeriodizationTables!$G$18</definedName>
    <definedName name="END4_6C">PeriodizationTables!$G$12</definedName>
    <definedName name="END4_6E">PeriodizationTables!$G$8</definedName>
    <definedName name="END4_6O">PeriodizationTables!$G$16</definedName>
    <definedName name="END7_9C">PeriodizationTables!$G$13</definedName>
    <definedName name="END7_9E">PeriodizationTables!$G$9</definedName>
    <definedName name="END7_9O">PeriodizationTables!$G$17</definedName>
    <definedName name="ExerciseCategories" localSheetId="3">Table1[#Headers]</definedName>
    <definedName name="ExerciseCategories" localSheetId="6">Table1[#Headers]</definedName>
    <definedName name="ExerciseCategories">Table1[#Headers]</definedName>
    <definedName name="Explosive_Cardio">Exercises!$D$2:$D$51</definedName>
    <definedName name="FDN_R">PeriodizationTables!$D$19</definedName>
    <definedName name="FDN1_3C">PeriodizationTables!$D$11</definedName>
    <definedName name="FDN1_3E">PeriodizationTables!$D$7</definedName>
    <definedName name="FDN1_3O">PeriodizationTables!$D$15</definedName>
    <definedName name="FDN10_12C">PeriodizationTables!$D$14</definedName>
    <definedName name="FDN10_12E">PeriodizationTables!$D$10</definedName>
    <definedName name="FDN10_12O">PeriodizationTables!$D$18</definedName>
    <definedName name="FDN4_6C">PeriodizationTables!$D$12</definedName>
    <definedName name="FDN4_6E">PeriodizationTables!$D$8</definedName>
    <definedName name="FDN4_6O">PeriodizationTables!$D$16</definedName>
    <definedName name="FDN7_9C">PeriodizationTables!$D$13</definedName>
    <definedName name="FDN7_9E">PeriodizationTables!$D$9</definedName>
    <definedName name="FDN7_9O">PeriodizationTables!$D$17</definedName>
    <definedName name="FDNr">PeriodizationTables!$D$19</definedName>
    <definedName name="Functional">Exercises!$B$2:$B$45</definedName>
    <definedName name="hi">Table1[#Headers]</definedName>
    <definedName name="Hinge_Hip">Exercises!$F$2:$F$9</definedName>
    <definedName name="HYP_R">PeriodizationTables!$M$19</definedName>
    <definedName name="HYP1_3C">PeriodizationTables!$M$11</definedName>
    <definedName name="HYP1_3E">PeriodizationTables!$M$7</definedName>
    <definedName name="HYP1_3O">PeriodizationTables!$M$15</definedName>
    <definedName name="HYP10_12C">PeriodizationTables!$M$14</definedName>
    <definedName name="HYP10_12E">PeriodizationTables!$M$10</definedName>
    <definedName name="HYP10_12O">PeriodizationTables!$M$18</definedName>
    <definedName name="HYP4_6C">PeriodizationTables!$M$12</definedName>
    <definedName name="HYP4_6E">PeriodizationTables!$M$8</definedName>
    <definedName name="HYP4_6O">PeriodizationTables!$M$16</definedName>
    <definedName name="HYP7_9C">PeriodizationTables!$M$13</definedName>
    <definedName name="HYP7_9E">PeriodizationTables!$M$9</definedName>
    <definedName name="HYP7_9O">PeriodizationTables!$M$17</definedName>
    <definedName name="MAX_R">PeriodizationTables!$Y$19</definedName>
    <definedName name="MAX1_3C">PeriodizationTables!$Y$11</definedName>
    <definedName name="MAX1_3E">PeriodizationTables!$Y$7</definedName>
    <definedName name="MAX1_3O">PeriodizationTables!$Y$15</definedName>
    <definedName name="MAX10_12C">PeriodizationTables!$Y$14</definedName>
    <definedName name="MAX10_12E">PeriodizationTables!$Y$10</definedName>
    <definedName name="MAX10_12O">PeriodizationTables!$Y$18</definedName>
    <definedName name="MAX4_6C">PeriodizationTables!$Y$12</definedName>
    <definedName name="MAX4_6E">PeriodizationTables!$Y$8</definedName>
    <definedName name="MAX4_6O">PeriodizationTables!$Y$16</definedName>
    <definedName name="MAX7_9C">PeriodizationTables!$Y$13</definedName>
    <definedName name="MAX7_9E">PeriodizationTables!$Y$9</definedName>
    <definedName name="MAX7_9O">PeriodizationTables!$Y$17</definedName>
    <definedName name="Mobility">Exercises!$C$2:$C$43</definedName>
    <definedName name="Other">Exercises!$P$2:$P$6</definedName>
    <definedName name="_xlnm.Print_Area" localSheetId="10">'1'!$A$1:$Z$56</definedName>
    <definedName name="_xlnm.Print_Area" localSheetId="19">'10'!$A$1:$Z$52</definedName>
    <definedName name="_xlnm.Print_Area" localSheetId="20">'11'!$A$1:$Z$52</definedName>
    <definedName name="_xlnm.Print_Area" localSheetId="21">'12'!$A$1:$Z$52</definedName>
    <definedName name="_xlnm.Print_Area" localSheetId="22">'13'!$A$1:$Z$52</definedName>
    <definedName name="_xlnm.Print_Area" localSheetId="23">'14'!$A$1:$Z$52</definedName>
    <definedName name="_xlnm.Print_Area" localSheetId="24">'15'!$A$1:$Z$52</definedName>
    <definedName name="_xlnm.Print_Area" localSheetId="25">'16'!$A$1:$Z$52</definedName>
    <definedName name="_xlnm.Print_Area" localSheetId="27">'17'!$A$1:$Z$52</definedName>
    <definedName name="_xlnm.Print_Area" localSheetId="29">'18'!$A$1:$Z$52</definedName>
    <definedName name="_xlnm.Print_Area" localSheetId="26">'19'!$A$1:$Z$52</definedName>
    <definedName name="_xlnm.Print_Area" localSheetId="11">'2'!$A$1:$Z$52</definedName>
    <definedName name="_xlnm.Print_Area" localSheetId="30">'20'!$A$1:$Z$52</definedName>
    <definedName name="_xlnm.Print_Area" localSheetId="31">'21'!$A$1:$Z$52</definedName>
    <definedName name="_xlnm.Print_Area" localSheetId="28">'22'!$A$1:$Z$52</definedName>
    <definedName name="_xlnm.Print_Area" localSheetId="32">'23'!$A$1:$Z$52</definedName>
    <definedName name="_xlnm.Print_Area" localSheetId="33">'24'!$A$1:$Z$52</definedName>
    <definedName name="_xlnm.Print_Area" localSheetId="34">'25'!$A$1:$Z$52</definedName>
    <definedName name="_xlnm.Print_Area" localSheetId="35">'26'!$A$1:$Z$52</definedName>
    <definedName name="_xlnm.Print_Area" localSheetId="36">'27'!$A$1:$Z$52</definedName>
    <definedName name="_xlnm.Print_Area" localSheetId="37">'28'!$A$1:$Z$52</definedName>
    <definedName name="_xlnm.Print_Area" localSheetId="38">'29'!$A$1:$Z$52</definedName>
    <definedName name="_xlnm.Print_Area" localSheetId="12">'3'!$A$1:$Z$52</definedName>
    <definedName name="_xlnm.Print_Area" localSheetId="39">'30'!$A$1:$Z$52</definedName>
    <definedName name="_xlnm.Print_Area" localSheetId="40">'31'!$A$1:$Z$52</definedName>
    <definedName name="_xlnm.Print_Area" localSheetId="41">'32'!$A$1:$Z$52</definedName>
    <definedName name="_xlnm.Print_Area" localSheetId="42">'33'!$A$1:$Z$52</definedName>
    <definedName name="_xlnm.Print_Area" localSheetId="43">'34'!$A$1:$Z$52</definedName>
    <definedName name="_xlnm.Print_Area" localSheetId="44">'35'!$A$1:$Z$52</definedName>
    <definedName name="_xlnm.Print_Area" localSheetId="45">'36'!$A$1:$Z$52</definedName>
    <definedName name="_xlnm.Print_Area" localSheetId="46">'37'!$A$1:$Z$52</definedName>
    <definedName name="_xlnm.Print_Area" localSheetId="47">'38'!$A$1:$Z$52</definedName>
    <definedName name="_xlnm.Print_Area" localSheetId="48">'39'!$A$1:$Z$52</definedName>
    <definedName name="_xlnm.Print_Area" localSheetId="13">'4'!$A$1:$Z$52</definedName>
    <definedName name="_xlnm.Print_Area" localSheetId="49">'40'!$A$1:$Z$52</definedName>
    <definedName name="_xlnm.Print_Area" localSheetId="50">'41'!$A$1:$Z$52</definedName>
    <definedName name="_xlnm.Print_Area" localSheetId="51">'42'!$A$1:$Z$52</definedName>
    <definedName name="_xlnm.Print_Area" localSheetId="52">'43'!$A$1:$Z$52</definedName>
    <definedName name="_xlnm.Print_Area" localSheetId="53">'44'!$A$1:$Z$52</definedName>
    <definedName name="_xlnm.Print_Area" localSheetId="55">'45'!$A$1:$Z$52</definedName>
    <definedName name="_xlnm.Print_Area" localSheetId="56">'46'!$A$1:$Z$52</definedName>
    <definedName name="_xlnm.Print_Area" localSheetId="57">'47'!$A$1:$Z$52</definedName>
    <definedName name="_xlnm.Print_Area" localSheetId="58">'48'!$A$1:$Z$52</definedName>
    <definedName name="_xlnm.Print_Area" localSheetId="59">'49'!$A$1:$Z$52</definedName>
    <definedName name="_xlnm.Print_Area" localSheetId="14">'5'!$A$1:$Z$52</definedName>
    <definedName name="_xlnm.Print_Area" localSheetId="60">'50'!$A$1:$Z$52</definedName>
    <definedName name="_xlnm.Print_Area" localSheetId="61">'51'!$A$1:$Z$52</definedName>
    <definedName name="_xlnm.Print_Area" localSheetId="62">'52'!$A$1:$Z$52</definedName>
    <definedName name="_xlnm.Print_Area" localSheetId="63">'53'!$A$1:$Z$52</definedName>
    <definedName name="_xlnm.Print_Area" localSheetId="15">'6'!$A$1:$Z$52</definedName>
    <definedName name="_xlnm.Print_Area" localSheetId="16">'7'!$A$1:$Z$52</definedName>
    <definedName name="_xlnm.Print_Area" localSheetId="17">'8'!$A$1:$Z$52</definedName>
    <definedName name="_xlnm.Print_Area" localSheetId="18">'9'!$A$1:$Z$52</definedName>
    <definedName name="_xlnm.Print_Area" localSheetId="7">'Reference Page'!#REF!</definedName>
    <definedName name="_xlnm.Print_Area" localSheetId="54">Test!$A$1:$E$56</definedName>
    <definedName name="Pull">Exercises!$J$2:$J$22</definedName>
    <definedName name="Push">Exercises!$G$2:$G$27</definedName>
    <definedName name="PWR_R">PeriodizationTables!$P$19</definedName>
    <definedName name="PWR1_3C">PeriodizationTables!$P$11</definedName>
    <definedName name="PWR1_3E">PeriodizationTables!$P$7</definedName>
    <definedName name="PWR1_3O">PeriodizationTables!$P$15</definedName>
    <definedName name="PWR10_12C">PeriodizationTables!$P$14</definedName>
    <definedName name="PWR10_12E">PeriodizationTables!$P$10</definedName>
    <definedName name="PWR10_12O">PeriodizationTables!$P$18</definedName>
    <definedName name="PWR4_6C">PeriodizationTables!$P$12</definedName>
    <definedName name="PWR4_6E">PeriodizationTables!$P$8</definedName>
    <definedName name="PWR4_6O">PeriodizationTables!$P$16</definedName>
    <definedName name="PWR7_9C">PeriodizationTables!$P$13</definedName>
    <definedName name="PWR7_9E">PeriodizationTables!$P$9</definedName>
    <definedName name="PWR7_9O">PeriodizationTables!$P$17</definedName>
    <definedName name="Sequence">PeriodizationTables!$C$33:$C$36</definedName>
    <definedName name="Six_Day">PeriodizationTables!$D$33:$D$38</definedName>
    <definedName name="SPD_R">PeriodizationTables!$J$19</definedName>
    <definedName name="SPD1_3C">PeriodizationTables!$J$11</definedName>
    <definedName name="SPD1_3E">PeriodizationTables!$J$7</definedName>
    <definedName name="SPD1_3O">PeriodizationTables!$J$15</definedName>
    <definedName name="SPD10_12C">PeriodizationTables!$J$14</definedName>
    <definedName name="SPD10_12E">PeriodizationTables!$J$10</definedName>
    <definedName name="SPD10_12O">PeriodizationTables!$J$18</definedName>
    <definedName name="SPD4_6C">PeriodizationTables!$J$12</definedName>
    <definedName name="SPD4_6E">PeriodizationTables!$J$8</definedName>
    <definedName name="SPD4_6O">PeriodizationTables!$J$16</definedName>
    <definedName name="SPD7_9C">PeriodizationTables!$J$13</definedName>
    <definedName name="SPD7_9E">PeriodizationTables!$J$9</definedName>
    <definedName name="SPD7_9O">PeriodizationTables!$J$17</definedName>
    <definedName name="Squat_Lunge_Step">Exercises!$E$2:$E$19</definedName>
    <definedName name="STC_R">PeriodizationTables!$S$19</definedName>
    <definedName name="STC1_3C">PeriodizationTables!$S$11</definedName>
    <definedName name="STC1_3E">PeriodizationTables!$S$7</definedName>
    <definedName name="STC1_3O">PeriodizationTables!$S$15</definedName>
    <definedName name="STC10_12C">PeriodizationTables!$S$14</definedName>
    <definedName name="STC10_12E">PeriodizationTables!$S$10</definedName>
    <definedName name="STC10_12O">PeriodizationTables!$S$18</definedName>
    <definedName name="STC4_6C">PeriodizationTables!$S$12</definedName>
    <definedName name="STC4_6E">PeriodizationTables!$S$8</definedName>
    <definedName name="STC4_6O">PeriodizationTables!$S$16</definedName>
    <definedName name="STC7_9C">PeriodizationTables!$S$13</definedName>
    <definedName name="STC7_9E">PeriodizationTables!$S$9</definedName>
    <definedName name="STC7_9O">PeriodizationTables!$S$17</definedName>
    <definedName name="STR_R">PeriodizationTables!$V$19</definedName>
    <definedName name="STR1_3C">PeriodizationTables!$V$11</definedName>
    <definedName name="STR1_3E">PeriodizationTables!$V$7</definedName>
    <definedName name="STR1_3O">PeriodizationTables!$V$15</definedName>
    <definedName name="STR10_12C">PeriodizationTables!$V$14</definedName>
    <definedName name="STR10_12E">PeriodizationTables!$V$10</definedName>
    <definedName name="STR10_12O">PeriodizationTables!$V$18</definedName>
    <definedName name="STR4_6C">PeriodizationTables!$V$12</definedName>
    <definedName name="STR4_6E">PeriodizationTables!$V$8</definedName>
    <definedName name="STR4_6O">PeriodizationTables!$V$16</definedName>
    <definedName name="STR7_9C">PeriodizationTables!$V$13</definedName>
    <definedName name="STR7_9E">PeriodizationTables!$V$9</definedName>
    <definedName name="STR7_9O">PeriodizationTables!$V$17</definedName>
    <definedName name="TF_R">PeriodizationTables!$AE$19</definedName>
    <definedName name="TF1_3C">PeriodizationTables!$AE$11</definedName>
    <definedName name="TF1_3E">PeriodizationTables!$AE$7</definedName>
    <definedName name="TF1_3O">PeriodizationTables!$AE$15</definedName>
    <definedName name="TF10_12C">PeriodizationTables!$AE$14</definedName>
    <definedName name="TF10_12E">PeriodizationTables!$AE$10</definedName>
    <definedName name="TF10_12O">PeriodizationTables!$AE$18</definedName>
    <definedName name="TF4_6C">PeriodizationTables!$AE$12</definedName>
    <definedName name="TF4_6E">PeriodizationTables!$AE$8</definedName>
    <definedName name="TF4_6O">PeriodizationTables!$AE$16</definedName>
    <definedName name="TF7_9C">PeriodizationTables!$AE$13</definedName>
    <definedName name="TF7_9E">PeriodizationTables!$AE$9</definedName>
    <definedName name="TF7_9O">PeriodizationTables!$AE$17</definedName>
    <definedName name="Training_Focus" localSheetId="1">[1]Exercises!#REF!+PeriodizationTables!$5:$5</definedName>
    <definedName name="Training_Focus">Exercises!#REF!+[1]PeriodizationTables!$5:$5</definedName>
    <definedName name="UB_Push_Pull">Exercises!$L$2:$L$14</definedName>
    <definedName name="UNL_R">PeriodizationTables!$AB$19</definedName>
    <definedName name="UNL1_3C">PeriodizationTables!$AB$11</definedName>
    <definedName name="UNL1_3E">PeriodizationTables!$AB$7</definedName>
    <definedName name="UNL1_3O">PeriodizationTables!$AB$15</definedName>
    <definedName name="UNL10_12C">PeriodizationTables!$AB$14</definedName>
    <definedName name="UNL10_12E">PeriodizationTables!$AB$10</definedName>
    <definedName name="UNL10_12O">PeriodizationTables!$AB$18</definedName>
    <definedName name="UNL4_6C">PeriodizationTables!$AB$12</definedName>
    <definedName name="UNL4_6E">PeriodizationTables!$AB$8</definedName>
    <definedName name="UNL4_6O">PeriodizationTables!$AB$16</definedName>
    <definedName name="UNL7_9C">PeriodizationTables!$AB$13</definedName>
    <definedName name="UNL7_9E">PeriodizationTables!$AB$9</definedName>
    <definedName name="UNL7_9O">PeriodizationTables!$AB$17</definedName>
    <definedName name="Vertical_Pull">Exercises!$K$2:$K$10</definedName>
    <definedName name="Vertical_Push">Exercises!$H$2:$H$10</definedName>
    <definedName name="Z_DCC3DCD6_EB92_4FE0_8514_03624E2989D8_.wvu.Rows" localSheetId="2">Exercises!$1:$35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1" l="1"/>
  <c r="H14" i="75"/>
  <c r="B14" i="75"/>
  <c r="KZ89" i="75"/>
  <c r="KZ88" i="75"/>
  <c r="KZ87" i="75"/>
  <c r="KZ86" i="75"/>
  <c r="KZ85" i="75"/>
  <c r="KZ84" i="75"/>
  <c r="KZ83" i="75"/>
  <c r="KZ82" i="75"/>
  <c r="KZ81" i="75"/>
  <c r="B3" i="75"/>
  <c r="C3" i="75"/>
  <c r="D3" i="75"/>
  <c r="E3" i="75"/>
  <c r="F3" i="75"/>
  <c r="G3" i="75"/>
  <c r="A9" i="75"/>
  <c r="B9" i="75"/>
  <c r="C9" i="75"/>
  <c r="D9" i="75"/>
  <c r="E9" i="75"/>
  <c r="F9" i="75"/>
  <c r="G9" i="75"/>
  <c r="A15" i="75"/>
  <c r="B15" i="75"/>
  <c r="C15" i="75"/>
  <c r="D15" i="75"/>
  <c r="E15" i="75"/>
  <c r="F15" i="75"/>
  <c r="G15" i="75"/>
  <c r="A21" i="75"/>
  <c r="B21" i="75"/>
  <c r="C21" i="75"/>
  <c r="D21" i="75"/>
  <c r="E21" i="75"/>
  <c r="F21" i="75"/>
  <c r="G21" i="75"/>
  <c r="C55" i="53"/>
  <c r="C47" i="53"/>
  <c r="K239" i="61"/>
  <c r="A4" i="53"/>
  <c r="A4" i="52"/>
  <c r="C55" i="59"/>
  <c r="C61" i="59"/>
  <c r="M273" i="61"/>
  <c r="C55" i="58"/>
  <c r="C61" i="58"/>
  <c r="M268" i="61"/>
  <c r="C55" i="50"/>
  <c r="C61" i="50"/>
  <c r="M226" i="61"/>
  <c r="C55" i="49"/>
  <c r="C61" i="49"/>
  <c r="M221" i="61"/>
  <c r="M216" i="61"/>
  <c r="M211" i="61"/>
  <c r="JO4" i="62"/>
  <c r="B195" i="74"/>
  <c r="C195" i="74"/>
  <c r="D195" i="74"/>
  <c r="E195" i="74"/>
  <c r="F195" i="74"/>
  <c r="G195" i="74"/>
  <c r="A201" i="74"/>
  <c r="B201" i="74"/>
  <c r="C201" i="74"/>
  <c r="D201" i="74"/>
  <c r="E201" i="74"/>
  <c r="F201" i="74"/>
  <c r="G201" i="74"/>
  <c r="A207" i="74"/>
  <c r="B207" i="74"/>
  <c r="C207" i="74"/>
  <c r="D207" i="74"/>
  <c r="E207" i="74"/>
  <c r="F207" i="74"/>
  <c r="G207" i="74"/>
  <c r="A213" i="74"/>
  <c r="B213" i="74"/>
  <c r="C213" i="74"/>
  <c r="D213" i="74"/>
  <c r="E213" i="74"/>
  <c r="F213" i="74"/>
  <c r="G213" i="74"/>
  <c r="A219" i="74"/>
  <c r="B219" i="74"/>
  <c r="C219" i="74"/>
  <c r="D219" i="74"/>
  <c r="E219" i="74"/>
  <c r="F219" i="74"/>
  <c r="G219" i="74"/>
  <c r="A225" i="74"/>
  <c r="B225" i="74"/>
  <c r="C225" i="74"/>
  <c r="D225" i="74"/>
  <c r="E225" i="74"/>
  <c r="F225" i="74"/>
  <c r="G225" i="74"/>
  <c r="A231" i="74"/>
  <c r="B231" i="74"/>
  <c r="C231" i="74"/>
  <c r="D231" i="74"/>
  <c r="E231" i="74"/>
  <c r="F231" i="74"/>
  <c r="G231" i="74"/>
  <c r="A237" i="74"/>
  <c r="B237" i="74"/>
  <c r="C237" i="74"/>
  <c r="D237" i="74"/>
  <c r="E237" i="74"/>
  <c r="F237" i="74"/>
  <c r="G237" i="74"/>
  <c r="A243" i="74"/>
  <c r="B243" i="74"/>
  <c r="C243" i="74"/>
  <c r="D243" i="74"/>
  <c r="E243" i="74"/>
  <c r="F243" i="74"/>
  <c r="G243" i="74"/>
  <c r="A249" i="74"/>
  <c r="B249" i="74"/>
  <c r="C249" i="74"/>
  <c r="D249" i="74"/>
  <c r="E249" i="74"/>
  <c r="F249" i="74"/>
  <c r="G249" i="74"/>
  <c r="A255" i="74"/>
  <c r="B255" i="74"/>
  <c r="C255" i="74"/>
  <c r="D255" i="74"/>
  <c r="E255" i="74"/>
  <c r="F255" i="74"/>
  <c r="G255" i="74"/>
  <c r="A261" i="74"/>
  <c r="B261" i="74"/>
  <c r="C261" i="74"/>
  <c r="D261" i="74"/>
  <c r="E261" i="74"/>
  <c r="F261" i="74"/>
  <c r="G261" i="74"/>
  <c r="A267" i="74"/>
  <c r="B267" i="74"/>
  <c r="C267" i="74"/>
  <c r="D267" i="74"/>
  <c r="E267" i="74"/>
  <c r="F267" i="74"/>
  <c r="G267" i="74"/>
  <c r="A273" i="74"/>
  <c r="B273" i="74"/>
  <c r="C273" i="74"/>
  <c r="D273" i="74"/>
  <c r="E273" i="74"/>
  <c r="F273" i="74"/>
  <c r="G273" i="74"/>
  <c r="A279" i="74"/>
  <c r="B279" i="74"/>
  <c r="C279" i="74"/>
  <c r="D279" i="74"/>
  <c r="E279" i="74"/>
  <c r="F279" i="74"/>
  <c r="G279" i="74"/>
  <c r="A285" i="74"/>
  <c r="B285" i="74"/>
  <c r="C285" i="74"/>
  <c r="D285" i="74"/>
  <c r="E285" i="74"/>
  <c r="F285" i="74"/>
  <c r="G285" i="74"/>
  <c r="A291" i="74"/>
  <c r="B291" i="74"/>
  <c r="C291" i="74"/>
  <c r="D291" i="74"/>
  <c r="E291" i="74"/>
  <c r="F291" i="74"/>
  <c r="G291" i="74"/>
  <c r="A297" i="74"/>
  <c r="B297" i="74"/>
  <c r="C297" i="74"/>
  <c r="D297" i="74"/>
  <c r="E297" i="74"/>
  <c r="F297" i="74"/>
  <c r="G297" i="74"/>
  <c r="A303" i="74"/>
  <c r="B303" i="74"/>
  <c r="C303" i="74"/>
  <c r="D303" i="74"/>
  <c r="E303" i="74"/>
  <c r="F303" i="74"/>
  <c r="G303" i="74"/>
  <c r="A309" i="74"/>
  <c r="B309" i="74"/>
  <c r="C309" i="74"/>
  <c r="D309" i="74"/>
  <c r="E309" i="74"/>
  <c r="F309" i="74"/>
  <c r="G309" i="74"/>
  <c r="D159" i="74"/>
  <c r="LC89" i="74"/>
  <c r="LC88" i="74"/>
  <c r="LC87" i="74"/>
  <c r="LC86" i="74"/>
  <c r="LC85" i="74"/>
  <c r="LC84" i="74"/>
  <c r="LC83" i="74"/>
  <c r="LC82" i="74"/>
  <c r="LC81" i="74"/>
  <c r="B3" i="74"/>
  <c r="C3" i="74"/>
  <c r="D3" i="74"/>
  <c r="E3" i="74"/>
  <c r="F3" i="74"/>
  <c r="G3" i="74"/>
  <c r="A9" i="74"/>
  <c r="B9" i="74"/>
  <c r="C9" i="74"/>
  <c r="D9" i="74"/>
  <c r="E9" i="74"/>
  <c r="F9" i="74"/>
  <c r="G9" i="74"/>
  <c r="A15" i="74"/>
  <c r="B15" i="74"/>
  <c r="C15" i="74"/>
  <c r="D15" i="74"/>
  <c r="E15" i="74"/>
  <c r="F15" i="74"/>
  <c r="G15" i="74"/>
  <c r="A21" i="74"/>
  <c r="B21" i="74"/>
  <c r="C21" i="74"/>
  <c r="D21" i="74"/>
  <c r="E21" i="74"/>
  <c r="F21" i="74"/>
  <c r="G21" i="74"/>
  <c r="A27" i="74"/>
  <c r="B27" i="74"/>
  <c r="C27" i="74"/>
  <c r="D27" i="74"/>
  <c r="E27" i="74"/>
  <c r="F27" i="74"/>
  <c r="G27" i="74"/>
  <c r="A33" i="74"/>
  <c r="B33" i="74"/>
  <c r="C33" i="74"/>
  <c r="D33" i="74"/>
  <c r="E33" i="74"/>
  <c r="F33" i="74"/>
  <c r="G33" i="74"/>
  <c r="A39" i="74"/>
  <c r="B39" i="74"/>
  <c r="C39" i="74"/>
  <c r="D39" i="74"/>
  <c r="E39" i="74"/>
  <c r="F39" i="74"/>
  <c r="G39" i="74"/>
  <c r="A45" i="74"/>
  <c r="B45" i="74"/>
  <c r="C45" i="74"/>
  <c r="D45" i="74"/>
  <c r="E45" i="74"/>
  <c r="F45" i="74"/>
  <c r="G45" i="74"/>
  <c r="A51" i="74"/>
  <c r="B51" i="74"/>
  <c r="C51" i="74"/>
  <c r="D51" i="74"/>
  <c r="E51" i="74"/>
  <c r="F51" i="74"/>
  <c r="G51" i="74"/>
  <c r="A57" i="74"/>
  <c r="B57" i="74"/>
  <c r="C57" i="74"/>
  <c r="D57" i="74"/>
  <c r="E57" i="74"/>
  <c r="F57" i="74"/>
  <c r="G57" i="74"/>
  <c r="A63" i="74"/>
  <c r="B63" i="74"/>
  <c r="C63" i="74"/>
  <c r="D63" i="74"/>
  <c r="E63" i="74"/>
  <c r="F63" i="74"/>
  <c r="G63" i="74"/>
  <c r="A69" i="74"/>
  <c r="B69" i="74"/>
  <c r="C69" i="74"/>
  <c r="D69" i="74"/>
  <c r="E69" i="74"/>
  <c r="F69" i="74"/>
  <c r="G69" i="74"/>
  <c r="A75" i="74"/>
  <c r="B75" i="74"/>
  <c r="C75" i="74"/>
  <c r="D75" i="74"/>
  <c r="E75" i="74"/>
  <c r="F75" i="74"/>
  <c r="G75" i="74"/>
  <c r="A81" i="74"/>
  <c r="B81" i="74"/>
  <c r="C81" i="74"/>
  <c r="D81" i="74"/>
  <c r="E81" i="74"/>
  <c r="F81" i="74"/>
  <c r="G81" i="74"/>
  <c r="A87" i="74"/>
  <c r="B87" i="74"/>
  <c r="C87" i="74"/>
  <c r="D87" i="74"/>
  <c r="E87" i="74"/>
  <c r="F87" i="74"/>
  <c r="G87" i="74"/>
  <c r="A93" i="74"/>
  <c r="B93" i="74"/>
  <c r="C93" i="74"/>
  <c r="D93" i="74"/>
  <c r="E93" i="74"/>
  <c r="F93" i="74"/>
  <c r="G93" i="74"/>
  <c r="A99" i="74"/>
  <c r="B99" i="74"/>
  <c r="C99" i="74"/>
  <c r="D99" i="74"/>
  <c r="E99" i="74"/>
  <c r="F99" i="74"/>
  <c r="G99" i="74"/>
  <c r="A105" i="74"/>
  <c r="B105" i="74"/>
  <c r="C105" i="74"/>
  <c r="D105" i="74"/>
  <c r="E105" i="74"/>
  <c r="U27" i="65"/>
  <c r="U26" i="65"/>
  <c r="U25" i="65"/>
  <c r="U24" i="65"/>
  <c r="M158" i="61"/>
  <c r="E153" i="61"/>
  <c r="C35" i="61"/>
  <c r="K248" i="61"/>
  <c r="G228" i="61"/>
  <c r="A207" i="61"/>
  <c r="K180" i="61"/>
  <c r="E160" i="61"/>
  <c r="M133" i="61"/>
  <c r="K133" i="61"/>
  <c r="AB132" i="61"/>
  <c r="AB69" i="61"/>
  <c r="AB75" i="61"/>
  <c r="AB80" i="61"/>
  <c r="AB85" i="61"/>
  <c r="AB90" i="61"/>
  <c r="AB96" i="61"/>
  <c r="AB101" i="61"/>
  <c r="AB106" i="61"/>
  <c r="AB111" i="61"/>
  <c r="AB117" i="61"/>
  <c r="AB122" i="61"/>
  <c r="AB127" i="61"/>
  <c r="K5" i="59"/>
  <c r="K5" i="58"/>
  <c r="K5" i="57"/>
  <c r="K5" i="56"/>
  <c r="K5" i="55"/>
  <c r="K5" i="54"/>
  <c r="K5" i="53"/>
  <c r="K5" i="52"/>
  <c r="K5" i="51"/>
  <c r="K5" i="50"/>
  <c r="K5" i="49"/>
  <c r="K5" i="48"/>
  <c r="K5" i="47"/>
  <c r="K5" i="45"/>
  <c r="K5" i="44"/>
  <c r="K5" i="43"/>
  <c r="K5" i="42"/>
  <c r="K5" i="41"/>
  <c r="K5" i="40"/>
  <c r="K5" i="39"/>
  <c r="K5" i="38"/>
  <c r="K5" i="37"/>
  <c r="K5" i="36"/>
  <c r="K5" i="35"/>
  <c r="K5" i="34"/>
  <c r="K5" i="33"/>
  <c r="K5" i="32"/>
  <c r="C47" i="59"/>
  <c r="C53" i="59"/>
  <c r="K273" i="61"/>
  <c r="C39" i="59"/>
  <c r="C45" i="59"/>
  <c r="I273" i="61"/>
  <c r="C31" i="59"/>
  <c r="C37" i="59"/>
  <c r="G273" i="61"/>
  <c r="C23" i="59"/>
  <c r="C29" i="59"/>
  <c r="E273" i="61"/>
  <c r="C15" i="59"/>
  <c r="C21" i="59"/>
  <c r="C273" i="61"/>
  <c r="C7" i="59"/>
  <c r="C13" i="59"/>
  <c r="A273" i="61"/>
  <c r="N273" i="61"/>
  <c r="M270" i="61"/>
  <c r="K270" i="61"/>
  <c r="I270" i="61"/>
  <c r="G270" i="61"/>
  <c r="E270" i="61"/>
  <c r="C270" i="61"/>
  <c r="A270" i="61"/>
  <c r="C47" i="58"/>
  <c r="C53" i="58"/>
  <c r="K268" i="61"/>
  <c r="C39" i="58"/>
  <c r="C45" i="58"/>
  <c r="I268" i="61"/>
  <c r="C31" i="58"/>
  <c r="C37" i="58"/>
  <c r="G268" i="61"/>
  <c r="C23" i="58"/>
  <c r="C29" i="58"/>
  <c r="E268" i="61"/>
  <c r="C15" i="58"/>
  <c r="C21" i="58"/>
  <c r="C268" i="61"/>
  <c r="M265" i="61"/>
  <c r="K265" i="61"/>
  <c r="I265" i="61"/>
  <c r="G265" i="61"/>
  <c r="E265" i="61"/>
  <c r="C265" i="61"/>
  <c r="A265" i="61"/>
  <c r="M260" i="61"/>
  <c r="K260" i="61"/>
  <c r="I260" i="61"/>
  <c r="G260" i="61"/>
  <c r="E260" i="61"/>
  <c r="C260" i="61"/>
  <c r="A260" i="61"/>
  <c r="M255" i="61"/>
  <c r="K255" i="61"/>
  <c r="I255" i="61"/>
  <c r="G255" i="61"/>
  <c r="E255" i="61"/>
  <c r="C255" i="61"/>
  <c r="A255" i="61"/>
  <c r="C47" i="55"/>
  <c r="C53" i="55"/>
  <c r="K252" i="61"/>
  <c r="M249" i="61"/>
  <c r="K249" i="61"/>
  <c r="I249" i="61"/>
  <c r="G249" i="61"/>
  <c r="E249" i="61"/>
  <c r="C249" i="61"/>
  <c r="A249" i="61"/>
  <c r="C7" i="54"/>
  <c r="C13" i="54"/>
  <c r="A247" i="61"/>
  <c r="C15" i="54"/>
  <c r="C21" i="54"/>
  <c r="C247" i="61"/>
  <c r="C23" i="54"/>
  <c r="C29" i="54"/>
  <c r="E247" i="61"/>
  <c r="C45" i="54"/>
  <c r="I247" i="61"/>
  <c r="M244" i="61"/>
  <c r="K244" i="61"/>
  <c r="I244" i="61"/>
  <c r="G244" i="61"/>
  <c r="E244" i="61"/>
  <c r="C244" i="61"/>
  <c r="A244" i="61"/>
  <c r="C39" i="53"/>
  <c r="C45" i="53"/>
  <c r="I242" i="61"/>
  <c r="C31" i="53"/>
  <c r="C37" i="53"/>
  <c r="G242" i="61"/>
  <c r="M239" i="61"/>
  <c r="I239" i="61"/>
  <c r="G239" i="61"/>
  <c r="E239" i="61"/>
  <c r="C239" i="61"/>
  <c r="A239" i="61"/>
  <c r="C23" i="52"/>
  <c r="C29" i="52"/>
  <c r="E237" i="61"/>
  <c r="M234" i="61"/>
  <c r="K234" i="61"/>
  <c r="I234" i="61"/>
  <c r="G234" i="61"/>
  <c r="E234" i="61"/>
  <c r="C234" i="61"/>
  <c r="A234" i="61"/>
  <c r="C15" i="51"/>
  <c r="C21" i="51"/>
  <c r="C232" i="61"/>
  <c r="C7" i="51"/>
  <c r="C13" i="51"/>
  <c r="A232" i="61"/>
  <c r="M229" i="61"/>
  <c r="K229" i="61"/>
  <c r="I229" i="61"/>
  <c r="G229" i="61"/>
  <c r="E229" i="61"/>
  <c r="C229" i="61"/>
  <c r="A229" i="61"/>
  <c r="C47" i="50"/>
  <c r="C53" i="50"/>
  <c r="K226" i="61"/>
  <c r="C39" i="50"/>
  <c r="C45" i="50"/>
  <c r="I226" i="61"/>
  <c r="C31" i="50"/>
  <c r="C37" i="50"/>
  <c r="G226" i="61"/>
  <c r="C23" i="50"/>
  <c r="C29" i="50"/>
  <c r="E226" i="61"/>
  <c r="C15" i="50"/>
  <c r="C21" i="50"/>
  <c r="C226" i="61"/>
  <c r="C7" i="50"/>
  <c r="C13" i="50"/>
  <c r="A226" i="61"/>
  <c r="M223" i="61"/>
  <c r="K223" i="61"/>
  <c r="I223" i="61"/>
  <c r="G223" i="61"/>
  <c r="E223" i="61"/>
  <c r="C223" i="61"/>
  <c r="A223" i="61"/>
  <c r="C47" i="49"/>
  <c r="C53" i="49"/>
  <c r="K221" i="61"/>
  <c r="C39" i="49"/>
  <c r="C45" i="49"/>
  <c r="I221" i="61"/>
  <c r="C31" i="49"/>
  <c r="C37" i="49"/>
  <c r="G221" i="61"/>
  <c r="C7" i="49"/>
  <c r="C13" i="49"/>
  <c r="A221" i="61"/>
  <c r="C15" i="49"/>
  <c r="C21" i="49"/>
  <c r="C221" i="61"/>
  <c r="C23" i="49"/>
  <c r="C29" i="49"/>
  <c r="E221" i="61"/>
  <c r="M218" i="61"/>
  <c r="K218" i="61"/>
  <c r="I218" i="61"/>
  <c r="G218" i="61"/>
  <c r="E218" i="61"/>
  <c r="C218" i="61"/>
  <c r="A218" i="61"/>
  <c r="M213" i="61"/>
  <c r="K213" i="61"/>
  <c r="I213" i="61"/>
  <c r="G213" i="61"/>
  <c r="E213" i="61"/>
  <c r="C213" i="61"/>
  <c r="A213" i="61"/>
  <c r="C47" i="47"/>
  <c r="C53" i="47"/>
  <c r="K211" i="61"/>
  <c r="C39" i="47"/>
  <c r="C45" i="47"/>
  <c r="I211" i="61"/>
  <c r="C31" i="47"/>
  <c r="C37" i="47"/>
  <c r="G211" i="61"/>
  <c r="C23" i="47"/>
  <c r="C29" i="47"/>
  <c r="E211" i="61"/>
  <c r="C15" i="47"/>
  <c r="C21" i="47"/>
  <c r="C211" i="61"/>
  <c r="M208" i="61"/>
  <c r="K208" i="61"/>
  <c r="I208" i="61"/>
  <c r="G208" i="61"/>
  <c r="E208" i="61"/>
  <c r="C208" i="61"/>
  <c r="A208" i="61"/>
  <c r="M202" i="61"/>
  <c r="K202" i="61"/>
  <c r="I202" i="61"/>
  <c r="G202" i="61"/>
  <c r="E202" i="61"/>
  <c r="C202" i="61"/>
  <c r="A202" i="61"/>
  <c r="M197" i="61"/>
  <c r="K197" i="61"/>
  <c r="I197" i="61"/>
  <c r="G197" i="61"/>
  <c r="E197" i="61"/>
  <c r="C197" i="61"/>
  <c r="A197" i="61"/>
  <c r="M192" i="61"/>
  <c r="K192" i="61"/>
  <c r="I192" i="61"/>
  <c r="G192" i="61"/>
  <c r="E192" i="61"/>
  <c r="C192" i="61"/>
  <c r="A192" i="61"/>
  <c r="M187" i="61"/>
  <c r="K187" i="61"/>
  <c r="I187" i="61"/>
  <c r="G187" i="61"/>
  <c r="E187" i="61"/>
  <c r="C187" i="61"/>
  <c r="A187" i="61"/>
  <c r="M181" i="61"/>
  <c r="K181" i="61"/>
  <c r="I181" i="61"/>
  <c r="G181" i="61"/>
  <c r="E181" i="61"/>
  <c r="C181" i="61"/>
  <c r="A181" i="61"/>
  <c r="M176" i="61"/>
  <c r="K176" i="61"/>
  <c r="I176" i="61"/>
  <c r="G176" i="61"/>
  <c r="E176" i="61"/>
  <c r="C176" i="61"/>
  <c r="A176" i="61"/>
  <c r="M171" i="61"/>
  <c r="K171" i="61"/>
  <c r="I171" i="61"/>
  <c r="G171" i="61"/>
  <c r="E171" i="61"/>
  <c r="C171" i="61"/>
  <c r="A171" i="61"/>
  <c r="M166" i="61"/>
  <c r="K166" i="61"/>
  <c r="I166" i="61"/>
  <c r="G166" i="61"/>
  <c r="E166" i="61"/>
  <c r="C166" i="61"/>
  <c r="A166" i="61"/>
  <c r="M161" i="61"/>
  <c r="K161" i="61"/>
  <c r="I161" i="61"/>
  <c r="G161" i="61"/>
  <c r="E161" i="61"/>
  <c r="C161" i="61"/>
  <c r="A161" i="61"/>
  <c r="C31" i="36"/>
  <c r="C37" i="36"/>
  <c r="G158" i="61"/>
  <c r="C7" i="36"/>
  <c r="C13" i="36"/>
  <c r="A158" i="61"/>
  <c r="C23" i="36"/>
  <c r="C29" i="36"/>
  <c r="E158" i="61"/>
  <c r="C15" i="36"/>
  <c r="C21" i="36"/>
  <c r="C158" i="61"/>
  <c r="M155" i="61"/>
  <c r="K155" i="61"/>
  <c r="I155" i="61"/>
  <c r="G155" i="61"/>
  <c r="E155" i="61"/>
  <c r="C155" i="61"/>
  <c r="A155" i="61"/>
  <c r="C55" i="35"/>
  <c r="C61" i="35"/>
  <c r="M153" i="61"/>
  <c r="C7" i="35"/>
  <c r="C13" i="35"/>
  <c r="A153" i="61"/>
  <c r="M150" i="61"/>
  <c r="K150" i="61"/>
  <c r="I150" i="61"/>
  <c r="G150" i="61"/>
  <c r="E150" i="61"/>
  <c r="C150" i="61"/>
  <c r="A150" i="61"/>
  <c r="C15" i="34"/>
  <c r="C21" i="34"/>
  <c r="C148" i="61"/>
  <c r="M145" i="61"/>
  <c r="K145" i="61"/>
  <c r="I145" i="61"/>
  <c r="G145" i="61"/>
  <c r="E145" i="61"/>
  <c r="C145" i="61"/>
  <c r="A145" i="61"/>
  <c r="C7" i="33"/>
  <c r="C13" i="33"/>
  <c r="A143" i="61"/>
  <c r="C15" i="33"/>
  <c r="C21" i="33"/>
  <c r="C143" i="61"/>
  <c r="C39" i="33"/>
  <c r="C45" i="33"/>
  <c r="I143" i="61"/>
  <c r="M140" i="61"/>
  <c r="K140" i="61"/>
  <c r="I140" i="61"/>
  <c r="G140" i="61"/>
  <c r="E140" i="61"/>
  <c r="C140" i="61"/>
  <c r="A140" i="61"/>
  <c r="M134" i="61"/>
  <c r="K134" i="61"/>
  <c r="I134" i="61"/>
  <c r="G134" i="61"/>
  <c r="E134" i="61"/>
  <c r="C134" i="61"/>
  <c r="A134" i="61"/>
  <c r="M129" i="61"/>
  <c r="K129" i="61"/>
  <c r="I129" i="61"/>
  <c r="G129" i="61"/>
  <c r="E129" i="61"/>
  <c r="C129" i="61"/>
  <c r="A129" i="61"/>
  <c r="H254" i="61"/>
  <c r="M248" i="61"/>
  <c r="A254" i="61"/>
  <c r="C254" i="61"/>
  <c r="E254" i="61"/>
  <c r="G254" i="61"/>
  <c r="I254" i="61"/>
  <c r="K254" i="61"/>
  <c r="M254" i="61"/>
  <c r="A259" i="61"/>
  <c r="C259" i="61"/>
  <c r="E259" i="61"/>
  <c r="G259" i="61"/>
  <c r="I259" i="61"/>
  <c r="K259" i="61"/>
  <c r="M259" i="61"/>
  <c r="A264" i="61"/>
  <c r="C264" i="61"/>
  <c r="E264" i="61"/>
  <c r="G264" i="61"/>
  <c r="I264" i="61"/>
  <c r="K264" i="61"/>
  <c r="M264" i="61"/>
  <c r="A269" i="61"/>
  <c r="C269" i="61"/>
  <c r="E269" i="61"/>
  <c r="G269" i="61"/>
  <c r="I269" i="61"/>
  <c r="K269" i="61"/>
  <c r="M269" i="61"/>
  <c r="D233" i="61"/>
  <c r="I228" i="61"/>
  <c r="K228" i="61"/>
  <c r="M228" i="61"/>
  <c r="A233" i="61"/>
  <c r="C233" i="61"/>
  <c r="E233" i="61"/>
  <c r="G233" i="61"/>
  <c r="I233" i="61"/>
  <c r="K233" i="61"/>
  <c r="M233" i="61"/>
  <c r="A238" i="61"/>
  <c r="C238" i="61"/>
  <c r="E238" i="61"/>
  <c r="G238" i="61"/>
  <c r="I238" i="61"/>
  <c r="K238" i="61"/>
  <c r="M238" i="61"/>
  <c r="A243" i="61"/>
  <c r="C243" i="61"/>
  <c r="E243" i="61"/>
  <c r="G243" i="61"/>
  <c r="I243" i="61"/>
  <c r="K243" i="61"/>
  <c r="M243" i="61"/>
  <c r="A248" i="61"/>
  <c r="C248" i="61"/>
  <c r="E248" i="61"/>
  <c r="G248" i="61"/>
  <c r="N226" i="61"/>
  <c r="L207" i="61"/>
  <c r="C207" i="61"/>
  <c r="E207" i="61"/>
  <c r="G207" i="61"/>
  <c r="I207" i="61"/>
  <c r="K207" i="61"/>
  <c r="M207" i="61"/>
  <c r="A212" i="61"/>
  <c r="C212" i="61"/>
  <c r="E212" i="61"/>
  <c r="G212" i="61"/>
  <c r="I212" i="61"/>
  <c r="K212" i="61"/>
  <c r="M212" i="61"/>
  <c r="A217" i="61"/>
  <c r="C217" i="61"/>
  <c r="E217" i="61"/>
  <c r="G217" i="61"/>
  <c r="I217" i="61"/>
  <c r="K217" i="61"/>
  <c r="M217" i="61"/>
  <c r="A222" i="61"/>
  <c r="C222" i="61"/>
  <c r="E222" i="61"/>
  <c r="G222" i="61"/>
  <c r="I222" i="61"/>
  <c r="K222" i="61"/>
  <c r="M222" i="61"/>
  <c r="A228" i="61"/>
  <c r="C228" i="61"/>
  <c r="H186" i="61"/>
  <c r="J186" i="61"/>
  <c r="M180" i="61"/>
  <c r="A186" i="61"/>
  <c r="C186" i="61"/>
  <c r="E186" i="61"/>
  <c r="G186" i="61"/>
  <c r="I186" i="61"/>
  <c r="K186" i="61"/>
  <c r="M186" i="61"/>
  <c r="A191" i="61"/>
  <c r="C191" i="61"/>
  <c r="E191" i="61"/>
  <c r="G191" i="61"/>
  <c r="I191" i="61"/>
  <c r="K191" i="61"/>
  <c r="M191" i="61"/>
  <c r="A196" i="61"/>
  <c r="C196" i="61"/>
  <c r="E196" i="61"/>
  <c r="G196" i="61"/>
  <c r="I196" i="61"/>
  <c r="K196" i="61"/>
  <c r="M196" i="61"/>
  <c r="A201" i="61"/>
  <c r="C201" i="61"/>
  <c r="E201" i="61"/>
  <c r="G201" i="61"/>
  <c r="I201" i="61"/>
  <c r="K201" i="61"/>
  <c r="D165" i="61"/>
  <c r="G160" i="61"/>
  <c r="I160" i="61"/>
  <c r="K160" i="61"/>
  <c r="M160" i="61"/>
  <c r="A165" i="61"/>
  <c r="C165" i="61"/>
  <c r="E165" i="61"/>
  <c r="G165" i="61"/>
  <c r="I165" i="61"/>
  <c r="K165" i="61"/>
  <c r="M165" i="61"/>
  <c r="A170" i="61"/>
  <c r="C170" i="61"/>
  <c r="E170" i="61"/>
  <c r="G170" i="61"/>
  <c r="I170" i="61"/>
  <c r="K170" i="61"/>
  <c r="M170" i="61"/>
  <c r="A175" i="61"/>
  <c r="C175" i="61"/>
  <c r="E175" i="61"/>
  <c r="G175" i="61"/>
  <c r="I175" i="61"/>
  <c r="K175" i="61"/>
  <c r="M175" i="61"/>
  <c r="A180" i="61"/>
  <c r="C180" i="61"/>
  <c r="E180" i="61"/>
  <c r="G180" i="61"/>
  <c r="J139" i="61"/>
  <c r="A139" i="61"/>
  <c r="C139" i="61"/>
  <c r="E139" i="61"/>
  <c r="G139" i="61"/>
  <c r="I139" i="61"/>
  <c r="K139" i="61"/>
  <c r="M139" i="61"/>
  <c r="A144" i="61"/>
  <c r="C144" i="61"/>
  <c r="E144" i="61"/>
  <c r="G144" i="61"/>
  <c r="I144" i="61"/>
  <c r="K144" i="61"/>
  <c r="M144" i="61"/>
  <c r="A149" i="61"/>
  <c r="C149" i="61"/>
  <c r="E149" i="61"/>
  <c r="G149" i="61"/>
  <c r="I149" i="61"/>
  <c r="K149" i="61"/>
  <c r="M149" i="61"/>
  <c r="A154" i="61"/>
  <c r="C154" i="61"/>
  <c r="E154" i="61"/>
  <c r="G154" i="61"/>
  <c r="I154" i="61"/>
  <c r="K154" i="61"/>
  <c r="M154" i="61"/>
  <c r="A160" i="61"/>
  <c r="A128" i="61"/>
  <c r="C128" i="61"/>
  <c r="E128" i="61"/>
  <c r="G128" i="61"/>
  <c r="I128" i="61"/>
  <c r="K128" i="61"/>
  <c r="M128" i="61"/>
  <c r="A133" i="61"/>
  <c r="C133" i="61"/>
  <c r="E133" i="61"/>
  <c r="G133" i="61"/>
  <c r="I133" i="61"/>
  <c r="L5" i="59"/>
  <c r="A5" i="59"/>
  <c r="A4" i="59"/>
  <c r="C7" i="58"/>
  <c r="C13" i="58"/>
  <c r="A268" i="61"/>
  <c r="N268" i="61"/>
  <c r="L5" i="58"/>
  <c r="A5" i="58"/>
  <c r="A4" i="58"/>
  <c r="A5" i="67"/>
  <c r="C55" i="57"/>
  <c r="C61" i="57"/>
  <c r="M263" i="61"/>
  <c r="C47" i="57"/>
  <c r="C53" i="57"/>
  <c r="K263" i="61"/>
  <c r="C39" i="57"/>
  <c r="C45" i="57"/>
  <c r="I263" i="61"/>
  <c r="C31" i="57"/>
  <c r="C37" i="57"/>
  <c r="G263" i="61"/>
  <c r="C23" i="57"/>
  <c r="C29" i="57"/>
  <c r="E263" i="61"/>
  <c r="C15" i="57"/>
  <c r="C21" i="57"/>
  <c r="C263" i="61"/>
  <c r="C7" i="57"/>
  <c r="C13" i="57"/>
  <c r="A263" i="61"/>
  <c r="L5" i="57"/>
  <c r="A5" i="57"/>
  <c r="A4" i="57"/>
  <c r="C55" i="56"/>
  <c r="C61" i="56"/>
  <c r="M258" i="61"/>
  <c r="C47" i="56"/>
  <c r="C53" i="56"/>
  <c r="K258" i="61"/>
  <c r="C39" i="56"/>
  <c r="C45" i="56"/>
  <c r="I258" i="61"/>
  <c r="C31" i="56"/>
  <c r="C37" i="56"/>
  <c r="G258" i="61"/>
  <c r="C23" i="56"/>
  <c r="C29" i="56"/>
  <c r="E258" i="61"/>
  <c r="C15" i="56"/>
  <c r="C21" i="56"/>
  <c r="C258" i="61"/>
  <c r="C7" i="56"/>
  <c r="C13" i="56"/>
  <c r="A258" i="61"/>
  <c r="L5" i="56"/>
  <c r="A5" i="56"/>
  <c r="A4" i="56"/>
  <c r="C55" i="55"/>
  <c r="C61" i="55"/>
  <c r="M252" i="61"/>
  <c r="C39" i="55"/>
  <c r="C45" i="55"/>
  <c r="I252" i="61"/>
  <c r="C31" i="55"/>
  <c r="C37" i="55"/>
  <c r="G252" i="61"/>
  <c r="C23" i="55"/>
  <c r="C29" i="55"/>
  <c r="E252" i="61"/>
  <c r="C15" i="55"/>
  <c r="C21" i="55"/>
  <c r="C252" i="61"/>
  <c r="C7" i="55"/>
  <c r="C13" i="55"/>
  <c r="A252" i="61"/>
  <c r="L5" i="55"/>
  <c r="A5" i="55"/>
  <c r="A4" i="55"/>
  <c r="C55" i="54"/>
  <c r="C61" i="54"/>
  <c r="M247" i="61"/>
  <c r="C47" i="54"/>
  <c r="C53" i="54"/>
  <c r="K247" i="61"/>
  <c r="C39" i="54"/>
  <c r="C31" i="54"/>
  <c r="C37" i="54"/>
  <c r="G247" i="61"/>
  <c r="L5" i="54"/>
  <c r="A5" i="54"/>
  <c r="A4" i="54"/>
  <c r="C61" i="53"/>
  <c r="M242" i="61"/>
  <c r="C53" i="53"/>
  <c r="K242" i="61"/>
  <c r="C23" i="53"/>
  <c r="C29" i="53"/>
  <c r="E242" i="61"/>
  <c r="C15" i="53"/>
  <c r="C21" i="53"/>
  <c r="C242" i="61"/>
  <c r="C7" i="53"/>
  <c r="C13" i="53"/>
  <c r="A242" i="61"/>
  <c r="L5" i="53"/>
  <c r="A5" i="53"/>
  <c r="C55" i="52"/>
  <c r="C61" i="52"/>
  <c r="M237" i="61"/>
  <c r="C47" i="52"/>
  <c r="C53" i="52"/>
  <c r="K237" i="61"/>
  <c r="C39" i="52"/>
  <c r="C45" i="52"/>
  <c r="I237" i="61"/>
  <c r="C31" i="52"/>
  <c r="C37" i="52"/>
  <c r="G237" i="61"/>
  <c r="C15" i="52"/>
  <c r="C21" i="52"/>
  <c r="C237" i="61"/>
  <c r="C7" i="52"/>
  <c r="C13" i="52"/>
  <c r="A237" i="61"/>
  <c r="L5" i="52"/>
  <c r="A5" i="52"/>
  <c r="A4" i="67"/>
  <c r="C55" i="51"/>
  <c r="C61" i="51"/>
  <c r="M232" i="61"/>
  <c r="C53" i="51"/>
  <c r="K232" i="61"/>
  <c r="C47" i="51"/>
  <c r="C39" i="51"/>
  <c r="C45" i="51"/>
  <c r="I232" i="61"/>
  <c r="C31" i="51"/>
  <c r="C37" i="51"/>
  <c r="G232" i="61"/>
  <c r="C23" i="51"/>
  <c r="C29" i="51"/>
  <c r="E232" i="61"/>
  <c r="L5" i="51"/>
  <c r="A5" i="51"/>
  <c r="A4" i="51"/>
  <c r="L5" i="50"/>
  <c r="A5" i="50"/>
  <c r="A4" i="50"/>
  <c r="L5" i="49"/>
  <c r="A5" i="49"/>
  <c r="A4" i="49"/>
  <c r="C55" i="48"/>
  <c r="C61" i="48"/>
  <c r="C47" i="48"/>
  <c r="C53" i="48"/>
  <c r="K216" i="61"/>
  <c r="C39" i="48"/>
  <c r="C45" i="48"/>
  <c r="I216" i="61"/>
  <c r="C31" i="48"/>
  <c r="C37" i="48"/>
  <c r="G216" i="61"/>
  <c r="C23" i="48"/>
  <c r="C29" i="48"/>
  <c r="E216" i="61"/>
  <c r="C15" i="48"/>
  <c r="C21" i="48"/>
  <c r="C216" i="61"/>
  <c r="C7" i="48"/>
  <c r="C13" i="48"/>
  <c r="A216" i="61"/>
  <c r="L5" i="48"/>
  <c r="A5" i="48"/>
  <c r="A4" i="48"/>
  <c r="C55" i="47"/>
  <c r="C61" i="47"/>
  <c r="C7" i="47"/>
  <c r="C13" i="47"/>
  <c r="A211" i="61"/>
  <c r="N211" i="61"/>
  <c r="L5" i="47"/>
  <c r="A5" i="47"/>
  <c r="A4" i="47"/>
  <c r="C55" i="45"/>
  <c r="C61" i="45"/>
  <c r="M205" i="61"/>
  <c r="C47" i="45"/>
  <c r="C53" i="45"/>
  <c r="K205" i="61"/>
  <c r="C39" i="45"/>
  <c r="C45" i="45"/>
  <c r="I205" i="61"/>
  <c r="C31" i="45"/>
  <c r="C37" i="45"/>
  <c r="G205" i="61"/>
  <c r="C23" i="45"/>
  <c r="C29" i="45"/>
  <c r="E205" i="61"/>
  <c r="C15" i="45"/>
  <c r="C21" i="45"/>
  <c r="C205" i="61"/>
  <c r="C7" i="45"/>
  <c r="C13" i="45"/>
  <c r="A205" i="61"/>
  <c r="L5" i="45"/>
  <c r="A5" i="45"/>
  <c r="A4" i="45"/>
  <c r="C55" i="44"/>
  <c r="C61" i="44"/>
  <c r="M200" i="61"/>
  <c r="C47" i="44"/>
  <c r="C53" i="44"/>
  <c r="K200" i="61"/>
  <c r="C39" i="44"/>
  <c r="C45" i="44"/>
  <c r="I200" i="61"/>
  <c r="C31" i="44"/>
  <c r="C37" i="44"/>
  <c r="G200" i="61"/>
  <c r="C23" i="44"/>
  <c r="C29" i="44"/>
  <c r="E200" i="61"/>
  <c r="C15" i="44"/>
  <c r="C21" i="44"/>
  <c r="C200" i="61"/>
  <c r="C7" i="44"/>
  <c r="C13" i="44"/>
  <c r="A200" i="61"/>
  <c r="L5" i="44"/>
  <c r="A5" i="44"/>
  <c r="A4" i="44"/>
  <c r="C55" i="43"/>
  <c r="C61" i="43"/>
  <c r="M195" i="61"/>
  <c r="C53" i="43"/>
  <c r="K195" i="61"/>
  <c r="C47" i="43"/>
  <c r="C39" i="43"/>
  <c r="C45" i="43"/>
  <c r="I195" i="61"/>
  <c r="C31" i="43"/>
  <c r="C37" i="43"/>
  <c r="G195" i="61"/>
  <c r="C23" i="43"/>
  <c r="C29" i="43"/>
  <c r="E195" i="61"/>
  <c r="C15" i="43"/>
  <c r="C21" i="43"/>
  <c r="C195" i="61"/>
  <c r="C7" i="43"/>
  <c r="C13" i="43"/>
  <c r="A195" i="61"/>
  <c r="L5" i="43"/>
  <c r="A5" i="43"/>
  <c r="A4" i="43"/>
  <c r="C55" i="42"/>
  <c r="C61" i="42"/>
  <c r="M190" i="61"/>
  <c r="C47" i="42"/>
  <c r="C53" i="42"/>
  <c r="K190" i="61"/>
  <c r="C39" i="42"/>
  <c r="C45" i="42"/>
  <c r="I190" i="61"/>
  <c r="C31" i="42"/>
  <c r="C37" i="42"/>
  <c r="G190" i="61"/>
  <c r="C23" i="42"/>
  <c r="C29" i="42"/>
  <c r="E190" i="61"/>
  <c r="C15" i="42"/>
  <c r="C21" i="42"/>
  <c r="C190" i="61"/>
  <c r="C7" i="42"/>
  <c r="C13" i="42"/>
  <c r="A190" i="61"/>
  <c r="L5" i="42"/>
  <c r="A5" i="42"/>
  <c r="A4" i="42"/>
  <c r="C55" i="41"/>
  <c r="C61" i="41"/>
  <c r="M184" i="61"/>
  <c r="C47" i="41"/>
  <c r="C53" i="41"/>
  <c r="K184" i="61"/>
  <c r="C39" i="41"/>
  <c r="C45" i="41"/>
  <c r="I184" i="61"/>
  <c r="C31" i="41"/>
  <c r="C37" i="41"/>
  <c r="G184" i="61"/>
  <c r="C23" i="41"/>
  <c r="C29" i="41"/>
  <c r="E184" i="61"/>
  <c r="C15" i="41"/>
  <c r="C21" i="41"/>
  <c r="C184" i="61"/>
  <c r="C7" i="41"/>
  <c r="C13" i="41"/>
  <c r="A184" i="61"/>
  <c r="L5" i="41"/>
  <c r="A5" i="41"/>
  <c r="A4" i="41"/>
  <c r="C55" i="40"/>
  <c r="C61" i="40"/>
  <c r="M179" i="61"/>
  <c r="C47" i="40"/>
  <c r="C53" i="40"/>
  <c r="K179" i="61"/>
  <c r="C39" i="40"/>
  <c r="C45" i="40"/>
  <c r="I179" i="61"/>
  <c r="C31" i="40"/>
  <c r="C37" i="40"/>
  <c r="G179" i="61"/>
  <c r="C23" i="40"/>
  <c r="C29" i="40"/>
  <c r="E179" i="61"/>
  <c r="C15" i="40"/>
  <c r="C21" i="40"/>
  <c r="C179" i="61"/>
  <c r="C7" i="40"/>
  <c r="C13" i="40"/>
  <c r="A179" i="61"/>
  <c r="L5" i="40"/>
  <c r="A5" i="40"/>
  <c r="A4" i="40"/>
  <c r="C55" i="39"/>
  <c r="C61" i="39"/>
  <c r="M174" i="61"/>
  <c r="C47" i="39"/>
  <c r="C53" i="39"/>
  <c r="K174" i="61"/>
  <c r="C39" i="39"/>
  <c r="C45" i="39"/>
  <c r="I174" i="61"/>
  <c r="C31" i="39"/>
  <c r="C37" i="39"/>
  <c r="G174" i="61"/>
  <c r="C23" i="39"/>
  <c r="C29" i="39"/>
  <c r="E174" i="61"/>
  <c r="C15" i="39"/>
  <c r="C21" i="39"/>
  <c r="C174" i="61"/>
  <c r="C7" i="39"/>
  <c r="C13" i="39"/>
  <c r="A174" i="61"/>
  <c r="L5" i="39"/>
  <c r="A5" i="39"/>
  <c r="A4" i="39"/>
  <c r="C55" i="38"/>
  <c r="C61" i="38"/>
  <c r="M169" i="61"/>
  <c r="C47" i="38"/>
  <c r="C53" i="38"/>
  <c r="K169" i="61"/>
  <c r="C39" i="38"/>
  <c r="C45" i="38"/>
  <c r="I169" i="61"/>
  <c r="C31" i="38"/>
  <c r="C37" i="38"/>
  <c r="G169" i="61"/>
  <c r="C23" i="38"/>
  <c r="C29" i="38"/>
  <c r="E169" i="61"/>
  <c r="C15" i="38"/>
  <c r="C21" i="38"/>
  <c r="C169" i="61"/>
  <c r="C7" i="38"/>
  <c r="C13" i="38"/>
  <c r="A169" i="61"/>
  <c r="L5" i="38"/>
  <c r="A5" i="38"/>
  <c r="A4" i="38"/>
  <c r="C55" i="37"/>
  <c r="C61" i="37"/>
  <c r="M164" i="61"/>
  <c r="C47" i="37"/>
  <c r="C53" i="37"/>
  <c r="K164" i="61"/>
  <c r="C39" i="37"/>
  <c r="C45" i="37"/>
  <c r="I164" i="61"/>
  <c r="C31" i="37"/>
  <c r="C37" i="37"/>
  <c r="G164" i="61"/>
  <c r="C23" i="37"/>
  <c r="C29" i="37"/>
  <c r="E164" i="61"/>
  <c r="C15" i="37"/>
  <c r="C21" i="37"/>
  <c r="C164" i="61"/>
  <c r="C7" i="37"/>
  <c r="C13" i="37"/>
  <c r="A164" i="61"/>
  <c r="L5" i="37"/>
  <c r="A5" i="37"/>
  <c r="A4" i="37"/>
  <c r="C55" i="36"/>
  <c r="C61" i="36"/>
  <c r="C47" i="36"/>
  <c r="C53" i="36"/>
  <c r="K158" i="61"/>
  <c r="C39" i="36"/>
  <c r="C45" i="36"/>
  <c r="I158" i="61"/>
  <c r="L5" i="36"/>
  <c r="A5" i="36"/>
  <c r="A4" i="36"/>
  <c r="C47" i="35"/>
  <c r="C53" i="35"/>
  <c r="K153" i="61"/>
  <c r="C39" i="35"/>
  <c r="C45" i="35"/>
  <c r="I153" i="61"/>
  <c r="C31" i="35"/>
  <c r="C37" i="35"/>
  <c r="G153" i="61"/>
  <c r="C23" i="35"/>
  <c r="C29" i="35"/>
  <c r="C15" i="35"/>
  <c r="C21" i="35"/>
  <c r="C153" i="61"/>
  <c r="L5" i="35"/>
  <c r="A5" i="35"/>
  <c r="A4" i="35"/>
  <c r="C55" i="34"/>
  <c r="C61" i="34"/>
  <c r="M148" i="61"/>
  <c r="C47" i="34"/>
  <c r="C53" i="34"/>
  <c r="K148" i="61"/>
  <c r="C39" i="34"/>
  <c r="C45" i="34"/>
  <c r="I148" i="61"/>
  <c r="C31" i="34"/>
  <c r="C37" i="34"/>
  <c r="G148" i="61"/>
  <c r="C23" i="34"/>
  <c r="C29" i="34"/>
  <c r="E148" i="61"/>
  <c r="C7" i="34"/>
  <c r="C13" i="34"/>
  <c r="A148" i="61"/>
  <c r="L5" i="34"/>
  <c r="A5" i="34"/>
  <c r="A4" i="34"/>
  <c r="C55" i="33"/>
  <c r="C61" i="33"/>
  <c r="M143" i="61"/>
  <c r="C47" i="33"/>
  <c r="C53" i="33"/>
  <c r="K143" i="61"/>
  <c r="C37" i="33"/>
  <c r="G143" i="61"/>
  <c r="C31" i="33"/>
  <c r="C23" i="33"/>
  <c r="C29" i="33"/>
  <c r="E143" i="61"/>
  <c r="L5" i="33"/>
  <c r="A5" i="33"/>
  <c r="A4" i="33"/>
  <c r="C55" i="32"/>
  <c r="C61" i="32"/>
  <c r="M137" i="61"/>
  <c r="C47" i="32"/>
  <c r="C53" i="32"/>
  <c r="K137" i="61"/>
  <c r="C39" i="32"/>
  <c r="C45" i="32"/>
  <c r="I137" i="61"/>
  <c r="C31" i="32"/>
  <c r="C37" i="32"/>
  <c r="G137" i="61"/>
  <c r="C23" i="32"/>
  <c r="C29" i="32"/>
  <c r="E137" i="61"/>
  <c r="C15" i="32"/>
  <c r="C21" i="32"/>
  <c r="C137" i="61"/>
  <c r="C7" i="32"/>
  <c r="C13" i="32"/>
  <c r="A137" i="61"/>
  <c r="L5" i="32"/>
  <c r="A5" i="32"/>
  <c r="A4" i="32"/>
  <c r="L5" i="67"/>
  <c r="C55" i="31"/>
  <c r="C61" i="31"/>
  <c r="M132" i="61"/>
  <c r="C47" i="31"/>
  <c r="C53" i="31"/>
  <c r="K132" i="61"/>
  <c r="C39" i="31"/>
  <c r="C45" i="31"/>
  <c r="I132" i="61"/>
  <c r="C31" i="31"/>
  <c r="C37" i="31"/>
  <c r="G132" i="61"/>
  <c r="C23" i="31"/>
  <c r="C29" i="31"/>
  <c r="E132" i="61"/>
  <c r="C15" i="31"/>
  <c r="C21" i="31"/>
  <c r="C132" i="61"/>
  <c r="C7" i="31"/>
  <c r="C13" i="31"/>
  <c r="A132" i="61"/>
  <c r="K5" i="31"/>
  <c r="E5" i="31"/>
  <c r="G60" i="31"/>
  <c r="A5" i="31"/>
  <c r="A4" i="31"/>
  <c r="K5" i="67"/>
  <c r="C7" i="67"/>
  <c r="C13" i="67"/>
  <c r="C15" i="67"/>
  <c r="C21" i="67"/>
  <c r="C23" i="67"/>
  <c r="C29" i="67"/>
  <c r="C31" i="67"/>
  <c r="C37" i="67"/>
  <c r="C39" i="67"/>
  <c r="C45" i="67"/>
  <c r="C47" i="67"/>
  <c r="C53" i="67"/>
  <c r="C55" i="67"/>
  <c r="C61" i="67"/>
  <c r="FA4" i="62"/>
  <c r="I79" i="66"/>
  <c r="H79" i="66"/>
  <c r="I73" i="66"/>
  <c r="H73" i="66"/>
  <c r="I67" i="66"/>
  <c r="H67" i="66"/>
  <c r="I61" i="66"/>
  <c r="H61" i="66"/>
  <c r="I55" i="66"/>
  <c r="H55" i="66"/>
  <c r="I49" i="66"/>
  <c r="H49" i="66"/>
  <c r="I43" i="66"/>
  <c r="H43" i="66"/>
  <c r="I37" i="66"/>
  <c r="H37" i="66"/>
  <c r="I31" i="66"/>
  <c r="H31" i="66"/>
  <c r="I25" i="66"/>
  <c r="H25" i="66"/>
  <c r="I12" i="66"/>
  <c r="I19" i="66"/>
  <c r="H19" i="66"/>
  <c r="I6" i="66"/>
  <c r="I13" i="66"/>
  <c r="H13" i="66"/>
  <c r="A4" i="28"/>
  <c r="B3" i="66"/>
  <c r="C3" i="66"/>
  <c r="D3" i="66"/>
  <c r="E3" i="66"/>
  <c r="F3" i="66"/>
  <c r="G3" i="66"/>
  <c r="A9" i="66"/>
  <c r="B9" i="66"/>
  <c r="C9" i="66"/>
  <c r="D9" i="66"/>
  <c r="E9" i="66"/>
  <c r="F9" i="66"/>
  <c r="G9" i="66"/>
  <c r="A15" i="66"/>
  <c r="B15" i="66"/>
  <c r="C15" i="66"/>
  <c r="D15" i="66"/>
  <c r="E15" i="66"/>
  <c r="F15" i="66"/>
  <c r="G15" i="66"/>
  <c r="A21" i="66"/>
  <c r="B21" i="66"/>
  <c r="C21" i="66"/>
  <c r="D21" i="66"/>
  <c r="E21" i="66"/>
  <c r="F21" i="66"/>
  <c r="G21" i="66"/>
  <c r="A27" i="66"/>
  <c r="B27" i="66"/>
  <c r="C27" i="66"/>
  <c r="D27" i="66"/>
  <c r="E27" i="66"/>
  <c r="F27" i="66"/>
  <c r="G27" i="66"/>
  <c r="A33" i="66"/>
  <c r="B33" i="66"/>
  <c r="C33" i="66"/>
  <c r="D33" i="66"/>
  <c r="E33" i="66"/>
  <c r="F33" i="66"/>
  <c r="G33" i="66"/>
  <c r="A39" i="66"/>
  <c r="B39" i="66"/>
  <c r="C39" i="66"/>
  <c r="D39" i="66"/>
  <c r="E39" i="66"/>
  <c r="F39" i="66"/>
  <c r="G39" i="66"/>
  <c r="A45" i="66"/>
  <c r="B45" i="66"/>
  <c r="C45" i="66"/>
  <c r="D45" i="66"/>
  <c r="E45" i="66"/>
  <c r="F45" i="66"/>
  <c r="G45" i="66"/>
  <c r="A51" i="66"/>
  <c r="B51" i="66"/>
  <c r="C51" i="66"/>
  <c r="D51" i="66"/>
  <c r="E51" i="66"/>
  <c r="F51" i="66"/>
  <c r="G51" i="66"/>
  <c r="A57" i="66"/>
  <c r="B57" i="66"/>
  <c r="C57" i="66"/>
  <c r="D57" i="66"/>
  <c r="E57" i="66"/>
  <c r="F57" i="66"/>
  <c r="G57" i="66"/>
  <c r="A63" i="66"/>
  <c r="B63" i="66"/>
  <c r="C63" i="66"/>
  <c r="D63" i="66"/>
  <c r="E63" i="66"/>
  <c r="F63" i="66"/>
  <c r="G63" i="66"/>
  <c r="A69" i="66"/>
  <c r="B69" i="66"/>
  <c r="C69" i="66"/>
  <c r="D69" i="66"/>
  <c r="E69" i="66"/>
  <c r="F69" i="66"/>
  <c r="G69" i="66"/>
  <c r="A75" i="66"/>
  <c r="B75" i="66"/>
  <c r="C75" i="66"/>
  <c r="D75" i="66"/>
  <c r="E75" i="66"/>
  <c r="F75" i="66"/>
  <c r="G75" i="66"/>
  <c r="I76" i="66"/>
  <c r="I77" i="66"/>
  <c r="H77" i="66"/>
  <c r="I71" i="66"/>
  <c r="H71" i="66"/>
  <c r="I65" i="66"/>
  <c r="H65" i="66"/>
  <c r="I59" i="66"/>
  <c r="H59" i="66"/>
  <c r="I53" i="66"/>
  <c r="H53" i="66"/>
  <c r="I47" i="66"/>
  <c r="H47" i="66"/>
  <c r="I41" i="66"/>
  <c r="H41" i="66"/>
  <c r="I35" i="66"/>
  <c r="H35" i="66"/>
  <c r="I29" i="66"/>
  <c r="H29" i="66"/>
  <c r="I23" i="66"/>
  <c r="H23" i="66"/>
  <c r="I10" i="66"/>
  <c r="I11" i="66"/>
  <c r="I17" i="66"/>
  <c r="H17" i="66"/>
  <c r="I4" i="66"/>
  <c r="I82" i="66"/>
  <c r="I83" i="66"/>
  <c r="H11" i="66"/>
  <c r="H82" i="66"/>
  <c r="LB89" i="66"/>
  <c r="LB88" i="66"/>
  <c r="LB87" i="66"/>
  <c r="LB86" i="66"/>
  <c r="LB85" i="66"/>
  <c r="LB84" i="66"/>
  <c r="LB83" i="66"/>
  <c r="LB82" i="66"/>
  <c r="LB81" i="66"/>
  <c r="LK82" i="63"/>
  <c r="LK83" i="63"/>
  <c r="LK84" i="63"/>
  <c r="LK85" i="63"/>
  <c r="LK86" i="63"/>
  <c r="LK87" i="63"/>
  <c r="LK88" i="63"/>
  <c r="LK89" i="63"/>
  <c r="LK81" i="63"/>
  <c r="N39" i="13"/>
  <c r="V49" i="61"/>
  <c r="V48" i="61"/>
  <c r="N2" i="61"/>
  <c r="B3" i="63"/>
  <c r="C3" i="63"/>
  <c r="D3" i="63"/>
  <c r="E3" i="63"/>
  <c r="F3" i="63"/>
  <c r="G3" i="63"/>
  <c r="A9" i="63"/>
  <c r="B9" i="63"/>
  <c r="C9" i="63"/>
  <c r="D9" i="63"/>
  <c r="E9" i="63"/>
  <c r="F9" i="63"/>
  <c r="G9" i="63"/>
  <c r="A15" i="63"/>
  <c r="B15" i="63"/>
  <c r="C15" i="63"/>
  <c r="D15" i="63"/>
  <c r="E15" i="63"/>
  <c r="F15" i="63"/>
  <c r="G15" i="63"/>
  <c r="A21" i="63"/>
  <c r="B21" i="63"/>
  <c r="C21" i="63"/>
  <c r="D21" i="63"/>
  <c r="E21" i="63"/>
  <c r="F21" i="63"/>
  <c r="G21" i="63"/>
  <c r="A27" i="63"/>
  <c r="B27" i="63"/>
  <c r="C27" i="63"/>
  <c r="D27" i="63"/>
  <c r="E27" i="63"/>
  <c r="F27" i="63"/>
  <c r="G27" i="63"/>
  <c r="A33" i="63"/>
  <c r="B33" i="63"/>
  <c r="C33" i="63"/>
  <c r="D33" i="63"/>
  <c r="E33" i="63"/>
  <c r="F33" i="63"/>
  <c r="G33" i="63"/>
  <c r="A39" i="63"/>
  <c r="B39" i="63"/>
  <c r="C39" i="63"/>
  <c r="D39" i="63"/>
  <c r="E39" i="63"/>
  <c r="F39" i="63"/>
  <c r="G39" i="63"/>
  <c r="A45" i="63"/>
  <c r="B45" i="63"/>
  <c r="C45" i="63"/>
  <c r="D45" i="63"/>
  <c r="E45" i="63"/>
  <c r="F45" i="63"/>
  <c r="G45" i="63"/>
  <c r="A51" i="63"/>
  <c r="B51" i="63"/>
  <c r="C51" i="63"/>
  <c r="D51" i="63"/>
  <c r="E51" i="63"/>
  <c r="F51" i="63"/>
  <c r="G51" i="63"/>
  <c r="A57" i="63"/>
  <c r="B57" i="63"/>
  <c r="C57" i="63"/>
  <c r="D57" i="63"/>
  <c r="E57" i="63"/>
  <c r="F57" i="63"/>
  <c r="G57" i="63"/>
  <c r="A63" i="63"/>
  <c r="B63" i="63"/>
  <c r="C63" i="63"/>
  <c r="D63" i="63"/>
  <c r="E63" i="63"/>
  <c r="F63" i="63"/>
  <c r="G63" i="63"/>
  <c r="A69" i="63"/>
  <c r="B69" i="63"/>
  <c r="C69" i="63"/>
  <c r="D69" i="63"/>
  <c r="E69" i="63"/>
  <c r="F69" i="63"/>
  <c r="G69" i="63"/>
  <c r="A75" i="63"/>
  <c r="B75" i="63"/>
  <c r="C75" i="63"/>
  <c r="D75" i="63"/>
  <c r="E75" i="63"/>
  <c r="F75" i="63"/>
  <c r="G75" i="63"/>
  <c r="A81" i="63"/>
  <c r="B81" i="63"/>
  <c r="C81" i="63"/>
  <c r="D81" i="63"/>
  <c r="E81" i="63"/>
  <c r="F81" i="63"/>
  <c r="G81" i="63"/>
  <c r="A87" i="63"/>
  <c r="B87" i="63"/>
  <c r="C87" i="63"/>
  <c r="D87" i="63"/>
  <c r="E87" i="63"/>
  <c r="F87" i="63"/>
  <c r="G87" i="63"/>
  <c r="A93" i="63"/>
  <c r="B93" i="63"/>
  <c r="C93" i="63"/>
  <c r="D93" i="63"/>
  <c r="E93" i="63"/>
  <c r="F93" i="63"/>
  <c r="G93" i="63"/>
  <c r="A99" i="63"/>
  <c r="B99" i="63"/>
  <c r="C99" i="63"/>
  <c r="D99" i="63"/>
  <c r="E99" i="63"/>
  <c r="F99" i="63"/>
  <c r="G99" i="63"/>
  <c r="A105" i="63"/>
  <c r="B105" i="63"/>
  <c r="C105" i="63"/>
  <c r="D105" i="63"/>
  <c r="E105" i="63"/>
  <c r="F105" i="63"/>
  <c r="G105" i="63"/>
  <c r="A111" i="63"/>
  <c r="B111" i="63"/>
  <c r="C111" i="63"/>
  <c r="D111" i="63"/>
  <c r="E111" i="63"/>
  <c r="F111" i="63"/>
  <c r="G111" i="63"/>
  <c r="N55" i="3"/>
  <c r="A5" i="30"/>
  <c r="A4" i="30"/>
  <c r="A5" i="29"/>
  <c r="A4" i="29"/>
  <c r="A5" i="28"/>
  <c r="A4" i="27"/>
  <c r="A5" i="27"/>
  <c r="A5" i="26"/>
  <c r="A4" i="26"/>
  <c r="A5" i="25"/>
  <c r="A4" i="25"/>
  <c r="Z53" i="3"/>
  <c r="Z13" i="3"/>
  <c r="Z13" i="30"/>
  <c r="Z13" i="29"/>
  <c r="Z13" i="28"/>
  <c r="Z13" i="27"/>
  <c r="Z13" i="26"/>
  <c r="Z13" i="25"/>
  <c r="P100" i="61"/>
  <c r="Z13" i="24"/>
  <c r="Z13" i="23"/>
  <c r="P89" i="61"/>
  <c r="Z13" i="22"/>
  <c r="P84" i="61"/>
  <c r="Z13" i="21"/>
  <c r="Z13" i="20"/>
  <c r="Z13" i="14"/>
  <c r="Z13" i="13"/>
  <c r="Z13" i="12"/>
  <c r="P58" i="61"/>
  <c r="Z13" i="11"/>
  <c r="Z13" i="10"/>
  <c r="P48" i="61"/>
  <c r="Z13" i="9"/>
  <c r="Z13" i="8"/>
  <c r="Z13" i="7"/>
  <c r="Z13" i="6"/>
  <c r="Z13" i="5"/>
  <c r="Z13" i="4"/>
  <c r="Z53" i="2"/>
  <c r="Z13" i="2"/>
  <c r="Z53" i="4"/>
  <c r="Z53" i="5"/>
  <c r="Z53" i="6"/>
  <c r="Z53" i="7"/>
  <c r="Z53" i="8"/>
  <c r="Z53" i="9"/>
  <c r="Z53" i="10"/>
  <c r="Z53" i="11"/>
  <c r="Z53" i="12"/>
  <c r="Z53" i="13"/>
  <c r="Z53" i="14"/>
  <c r="Z53" i="20"/>
  <c r="Z53" i="21"/>
  <c r="Z53" i="22"/>
  <c r="Z53" i="23"/>
  <c r="Z53" i="24"/>
  <c r="Z53" i="25"/>
  <c r="Z53" i="26"/>
  <c r="Z53" i="27"/>
  <c r="Z53" i="28"/>
  <c r="Z53" i="29"/>
  <c r="Z53" i="30"/>
  <c r="Z45" i="3"/>
  <c r="Z45" i="2"/>
  <c r="Z45" i="4"/>
  <c r="Z45" i="5"/>
  <c r="Z45" i="6"/>
  <c r="Z45" i="7"/>
  <c r="Z45" i="8"/>
  <c r="Z45" i="9"/>
  <c r="Z45" i="10"/>
  <c r="Z45" i="11"/>
  <c r="Z45" i="12"/>
  <c r="Z45" i="13"/>
  <c r="Z45" i="14"/>
  <c r="Z45" i="20"/>
  <c r="Z45" i="21"/>
  <c r="Z45" i="22"/>
  <c r="Z45" i="23"/>
  <c r="Z45" i="24"/>
  <c r="Z45" i="25"/>
  <c r="Z45" i="26"/>
  <c r="Z45" i="27"/>
  <c r="Z45" i="28"/>
  <c r="Z45" i="29"/>
  <c r="Z45" i="30"/>
  <c r="A4" i="65"/>
  <c r="A5" i="65"/>
  <c r="C4" i="65"/>
  <c r="C5" i="65"/>
  <c r="C6" i="65"/>
  <c r="C7" i="65"/>
  <c r="C8" i="65"/>
  <c r="C9" i="65"/>
  <c r="C10" i="65"/>
  <c r="C11" i="65"/>
  <c r="C12" i="65"/>
  <c r="C13" i="65"/>
  <c r="C14" i="65"/>
  <c r="C15" i="65"/>
  <c r="C16" i="65"/>
  <c r="C17" i="65"/>
  <c r="C18" i="65"/>
  <c r="C19" i="65"/>
  <c r="C20" i="65"/>
  <c r="C21" i="65"/>
  <c r="C22" i="65"/>
  <c r="C23" i="65"/>
  <c r="C24" i="65"/>
  <c r="C25" i="65"/>
  <c r="C26" i="65"/>
  <c r="C27" i="65"/>
  <c r="C28" i="65"/>
  <c r="C29" i="65"/>
  <c r="C30" i="65"/>
  <c r="C31" i="65"/>
  <c r="C32" i="65"/>
  <c r="C33" i="65"/>
  <c r="C34" i="65"/>
  <c r="C35" i="65"/>
  <c r="C36" i="65"/>
  <c r="C37" i="65"/>
  <c r="C38" i="65"/>
  <c r="C39" i="65"/>
  <c r="C40" i="65"/>
  <c r="C41" i="65"/>
  <c r="C42" i="65"/>
  <c r="C43" i="65"/>
  <c r="C44" i="65"/>
  <c r="C45" i="65"/>
  <c r="C46" i="65"/>
  <c r="C47" i="65"/>
  <c r="C48" i="65"/>
  <c r="C49" i="65"/>
  <c r="C50" i="65"/>
  <c r="C51" i="65"/>
  <c r="C52" i="65"/>
  <c r="C53" i="65"/>
  <c r="C54" i="65"/>
  <c r="I4" i="65"/>
  <c r="I5" i="65"/>
  <c r="I6" i="65"/>
  <c r="I7" i="65"/>
  <c r="I8" i="65"/>
  <c r="I9" i="65"/>
  <c r="I10" i="65"/>
  <c r="I11" i="65"/>
  <c r="I12" i="65"/>
  <c r="I13" i="65"/>
  <c r="I14" i="65"/>
  <c r="I15" i="65"/>
  <c r="I16" i="65"/>
  <c r="I17" i="65"/>
  <c r="I18" i="65"/>
  <c r="I19" i="65"/>
  <c r="I20" i="65"/>
  <c r="I21" i="65"/>
  <c r="I22" i="65"/>
  <c r="I23" i="65"/>
  <c r="I24" i="65"/>
  <c r="I25" i="65"/>
  <c r="I26" i="65"/>
  <c r="I27" i="65"/>
  <c r="I28" i="65"/>
  <c r="I29" i="65"/>
  <c r="I30" i="65"/>
  <c r="I31" i="65"/>
  <c r="I32" i="65"/>
  <c r="I33" i="65"/>
  <c r="I34" i="65"/>
  <c r="I35" i="65"/>
  <c r="I36" i="65"/>
  <c r="I37" i="65"/>
  <c r="I38" i="65"/>
  <c r="I39" i="65"/>
  <c r="I40" i="65"/>
  <c r="I41" i="65"/>
  <c r="I42" i="65"/>
  <c r="I43" i="65"/>
  <c r="I44" i="65"/>
  <c r="I45" i="65"/>
  <c r="I46" i="65"/>
  <c r="I47" i="65"/>
  <c r="I48" i="65"/>
  <c r="I49" i="65"/>
  <c r="I50" i="65"/>
  <c r="I51" i="65"/>
  <c r="I52" i="65"/>
  <c r="I53" i="65"/>
  <c r="I54" i="65"/>
  <c r="F118" i="61"/>
  <c r="J71" i="61"/>
  <c r="D50" i="61"/>
  <c r="D29" i="61"/>
  <c r="Z272" i="61"/>
  <c r="Z267" i="61"/>
  <c r="Z262" i="61"/>
  <c r="Z257" i="61"/>
  <c r="Z251" i="61"/>
  <c r="Z246" i="61"/>
  <c r="Z241" i="61"/>
  <c r="Z236" i="61"/>
  <c r="Z231" i="61"/>
  <c r="Z225" i="61"/>
  <c r="Z220" i="61"/>
  <c r="Z215" i="61"/>
  <c r="Z210" i="61"/>
  <c r="Z204" i="61"/>
  <c r="Z199" i="61"/>
  <c r="Z194" i="61"/>
  <c r="Z189" i="61"/>
  <c r="Z183" i="61"/>
  <c r="Z178" i="61"/>
  <c r="Z173" i="61"/>
  <c r="Z168" i="61"/>
  <c r="Z163" i="61"/>
  <c r="Z157" i="61"/>
  <c r="Z152" i="61"/>
  <c r="Z147" i="61"/>
  <c r="Z142" i="61"/>
  <c r="Z136" i="61"/>
  <c r="Z131" i="61"/>
  <c r="Z126" i="61"/>
  <c r="Z121" i="61"/>
  <c r="Z116" i="61"/>
  <c r="Z110" i="61"/>
  <c r="Z105" i="61"/>
  <c r="Z100" i="61"/>
  <c r="Z95" i="61"/>
  <c r="Z89" i="61"/>
  <c r="Z84" i="61"/>
  <c r="Z79" i="61"/>
  <c r="Z74" i="61"/>
  <c r="Z68" i="61"/>
  <c r="A4" i="6"/>
  <c r="A4" i="5"/>
  <c r="A5" i="24"/>
  <c r="A4" i="24"/>
  <c r="A5" i="23"/>
  <c r="A4" i="23"/>
  <c r="A5" i="22"/>
  <c r="A4" i="22"/>
  <c r="A5" i="21"/>
  <c r="A4" i="21"/>
  <c r="A5" i="20"/>
  <c r="A4" i="20"/>
  <c r="A4" i="14"/>
  <c r="A5" i="14"/>
  <c r="A4" i="13"/>
  <c r="A4" i="12"/>
  <c r="A4" i="11"/>
  <c r="A4" i="10"/>
  <c r="A5" i="13"/>
  <c r="A5" i="12"/>
  <c r="A5" i="11"/>
  <c r="A5" i="10"/>
  <c r="A5" i="9"/>
  <c r="A5" i="8"/>
  <c r="A4" i="9"/>
  <c r="A4" i="8"/>
  <c r="A5" i="7"/>
  <c r="A4" i="7"/>
  <c r="A5" i="6"/>
  <c r="A5" i="5"/>
  <c r="A5" i="4"/>
  <c r="A4" i="4"/>
  <c r="A5" i="3"/>
  <c r="A4" i="3"/>
  <c r="A5" i="2"/>
  <c r="A4" i="2"/>
  <c r="A3" i="2"/>
  <c r="H3" i="2"/>
  <c r="C3" i="61"/>
  <c r="E3" i="61"/>
  <c r="G3" i="61"/>
  <c r="I3" i="61"/>
  <c r="K3" i="61"/>
  <c r="F3" i="61"/>
  <c r="H3" i="61"/>
  <c r="L3" i="61"/>
  <c r="A4" i="61"/>
  <c r="C4" i="61"/>
  <c r="E4" i="61"/>
  <c r="G4" i="61"/>
  <c r="I4" i="61"/>
  <c r="B7" i="61"/>
  <c r="D7" i="61"/>
  <c r="F7" i="61"/>
  <c r="H7" i="61"/>
  <c r="J7" i="61"/>
  <c r="M275" i="61"/>
  <c r="E30" i="61"/>
  <c r="K275" i="61"/>
  <c r="J275" i="61"/>
  <c r="I275" i="61"/>
  <c r="M278" i="61"/>
  <c r="L278" i="61"/>
  <c r="K278" i="61"/>
  <c r="J278" i="61"/>
  <c r="H278" i="61"/>
  <c r="F278" i="61"/>
  <c r="D278" i="61"/>
  <c r="B278" i="61"/>
  <c r="L127" i="61"/>
  <c r="J127" i="61"/>
  <c r="H127" i="61"/>
  <c r="F127" i="61"/>
  <c r="D127" i="61"/>
  <c r="B127" i="61"/>
  <c r="L122" i="61"/>
  <c r="J122" i="61"/>
  <c r="H122" i="61"/>
  <c r="F122" i="61"/>
  <c r="D122" i="61"/>
  <c r="B122" i="61"/>
  <c r="L117" i="61"/>
  <c r="J117" i="61"/>
  <c r="H117" i="61"/>
  <c r="F117" i="61"/>
  <c r="D117" i="61"/>
  <c r="B117" i="61"/>
  <c r="L111" i="61"/>
  <c r="J111" i="61"/>
  <c r="H111" i="61"/>
  <c r="F111" i="61"/>
  <c r="D111" i="61"/>
  <c r="B111" i="61"/>
  <c r="L106" i="61"/>
  <c r="J106" i="61"/>
  <c r="H106" i="61"/>
  <c r="F106" i="61"/>
  <c r="D106" i="61"/>
  <c r="B106" i="61"/>
  <c r="L101" i="61"/>
  <c r="J101" i="61"/>
  <c r="H101" i="61"/>
  <c r="F101" i="61"/>
  <c r="D101" i="61"/>
  <c r="B101" i="61"/>
  <c r="L96" i="61"/>
  <c r="J96" i="61"/>
  <c r="H96" i="61"/>
  <c r="F96" i="61"/>
  <c r="D96" i="61"/>
  <c r="B96" i="61"/>
  <c r="L90" i="61"/>
  <c r="J90" i="61"/>
  <c r="H90" i="61"/>
  <c r="F90" i="61"/>
  <c r="D90" i="61"/>
  <c r="B90" i="61"/>
  <c r="L85" i="61"/>
  <c r="J85" i="61"/>
  <c r="H85" i="61"/>
  <c r="F85" i="61"/>
  <c r="D85" i="61"/>
  <c r="B85" i="61"/>
  <c r="L80" i="61"/>
  <c r="J80" i="61"/>
  <c r="H80" i="61"/>
  <c r="F80" i="61"/>
  <c r="D80" i="61"/>
  <c r="B80" i="61"/>
  <c r="L75" i="61"/>
  <c r="J75" i="61"/>
  <c r="H75" i="61"/>
  <c r="F75" i="61"/>
  <c r="D75" i="61"/>
  <c r="B75" i="61"/>
  <c r="L69" i="61"/>
  <c r="J69" i="61"/>
  <c r="H69" i="61"/>
  <c r="F69" i="61"/>
  <c r="D69" i="61"/>
  <c r="B69" i="61"/>
  <c r="L64" i="61"/>
  <c r="J64" i="61"/>
  <c r="H64" i="61"/>
  <c r="F64" i="61"/>
  <c r="D64" i="61"/>
  <c r="B64" i="61"/>
  <c r="L59" i="61"/>
  <c r="J59" i="61"/>
  <c r="H59" i="61"/>
  <c r="F59" i="61"/>
  <c r="D59" i="61"/>
  <c r="B59" i="61"/>
  <c r="L54" i="61"/>
  <c r="J54" i="61"/>
  <c r="H54" i="61"/>
  <c r="F54" i="61"/>
  <c r="D54" i="61"/>
  <c r="B54" i="61"/>
  <c r="L49" i="61"/>
  <c r="J49" i="61"/>
  <c r="H49" i="61"/>
  <c r="F49" i="61"/>
  <c r="D49" i="61"/>
  <c r="B49" i="61"/>
  <c r="L43" i="61"/>
  <c r="J43" i="61"/>
  <c r="H43" i="61"/>
  <c r="F43" i="61"/>
  <c r="D43" i="61"/>
  <c r="B43" i="61"/>
  <c r="L38" i="61"/>
  <c r="J38" i="61"/>
  <c r="H38" i="61"/>
  <c r="F38" i="61"/>
  <c r="D38" i="61"/>
  <c r="B38" i="61"/>
  <c r="L33" i="61"/>
  <c r="J33" i="61"/>
  <c r="H33" i="61"/>
  <c r="F33" i="61"/>
  <c r="D33" i="61"/>
  <c r="B33" i="61"/>
  <c r="L28" i="61"/>
  <c r="J28" i="61"/>
  <c r="H28" i="61"/>
  <c r="F28" i="61"/>
  <c r="D28" i="61"/>
  <c r="B28" i="61"/>
  <c r="L22" i="61"/>
  <c r="J22" i="61"/>
  <c r="H22" i="61"/>
  <c r="F22" i="61"/>
  <c r="D22" i="61"/>
  <c r="B22" i="61"/>
  <c r="L17" i="61"/>
  <c r="J17" i="61"/>
  <c r="H17" i="61"/>
  <c r="F17" i="61"/>
  <c r="D17" i="61"/>
  <c r="B17" i="61"/>
  <c r="L7" i="61"/>
  <c r="B12" i="61"/>
  <c r="D12" i="61"/>
  <c r="F12" i="61"/>
  <c r="H12" i="61"/>
  <c r="J12" i="61"/>
  <c r="L12" i="61"/>
  <c r="X275" i="61"/>
  <c r="V275" i="61"/>
  <c r="T275" i="61"/>
  <c r="R275" i="61"/>
  <c r="P275" i="61"/>
  <c r="AB273" i="61"/>
  <c r="AB270" i="61"/>
  <c r="Z270" i="61"/>
  <c r="X270" i="61"/>
  <c r="V270" i="61"/>
  <c r="T270" i="61"/>
  <c r="R270" i="61"/>
  <c r="P270" i="61"/>
  <c r="AB268" i="61"/>
  <c r="AB265" i="61"/>
  <c r="Z265" i="61"/>
  <c r="X265" i="61"/>
  <c r="V265" i="61"/>
  <c r="T265" i="61"/>
  <c r="R265" i="61"/>
  <c r="P265" i="61"/>
  <c r="AB263" i="61"/>
  <c r="AB260" i="61"/>
  <c r="Z260" i="61"/>
  <c r="X260" i="61"/>
  <c r="V260" i="61"/>
  <c r="T260" i="61"/>
  <c r="R260" i="61"/>
  <c r="P260" i="61"/>
  <c r="AB258" i="61"/>
  <c r="AB255" i="61"/>
  <c r="Z255" i="61"/>
  <c r="X255" i="61"/>
  <c r="V255" i="61"/>
  <c r="T255" i="61"/>
  <c r="R255" i="61"/>
  <c r="P255" i="61"/>
  <c r="V254" i="61"/>
  <c r="X254" i="61"/>
  <c r="Z254" i="61"/>
  <c r="AB254" i="61"/>
  <c r="P259" i="61"/>
  <c r="R259" i="61"/>
  <c r="T259" i="61"/>
  <c r="V259" i="61"/>
  <c r="X259" i="61"/>
  <c r="Z259" i="61"/>
  <c r="AB259" i="61"/>
  <c r="P264" i="61"/>
  <c r="R264" i="61"/>
  <c r="T264" i="61"/>
  <c r="V264" i="61"/>
  <c r="X264" i="61"/>
  <c r="Z264" i="61"/>
  <c r="AB264" i="61"/>
  <c r="P269" i="61"/>
  <c r="R269" i="61"/>
  <c r="T269" i="61"/>
  <c r="V269" i="61"/>
  <c r="X269" i="61"/>
  <c r="Z269" i="61"/>
  <c r="AB269" i="61"/>
  <c r="P274" i="61"/>
  <c r="R274" i="61"/>
  <c r="T274" i="61"/>
  <c r="V274" i="61"/>
  <c r="X274" i="61"/>
  <c r="AB252" i="61"/>
  <c r="AB249" i="61"/>
  <c r="Z249" i="61"/>
  <c r="X249" i="61"/>
  <c r="V249" i="61"/>
  <c r="T249" i="61"/>
  <c r="R249" i="61"/>
  <c r="P249" i="61"/>
  <c r="AB247" i="61"/>
  <c r="AB244" i="61"/>
  <c r="Z244" i="61"/>
  <c r="X244" i="61"/>
  <c r="V244" i="61"/>
  <c r="T244" i="61"/>
  <c r="R244" i="61"/>
  <c r="P244" i="61"/>
  <c r="AB242" i="61"/>
  <c r="AB239" i="61"/>
  <c r="Z239" i="61"/>
  <c r="X239" i="61"/>
  <c r="V239" i="61"/>
  <c r="T239" i="61"/>
  <c r="R239" i="61"/>
  <c r="P239" i="61"/>
  <c r="AB237" i="61"/>
  <c r="AB234" i="61"/>
  <c r="Z234" i="61"/>
  <c r="X234" i="61"/>
  <c r="V234" i="61"/>
  <c r="T234" i="61"/>
  <c r="R234" i="61"/>
  <c r="P234" i="61"/>
  <c r="R233" i="61"/>
  <c r="T233" i="61"/>
  <c r="V233" i="61"/>
  <c r="X233" i="61"/>
  <c r="Z233" i="61"/>
  <c r="AB233" i="61"/>
  <c r="P238" i="61"/>
  <c r="R238" i="61"/>
  <c r="T238" i="61"/>
  <c r="V238" i="61"/>
  <c r="X238" i="61"/>
  <c r="Z238" i="61"/>
  <c r="AB238" i="61"/>
  <c r="P243" i="61"/>
  <c r="R243" i="61"/>
  <c r="T243" i="61"/>
  <c r="V243" i="61"/>
  <c r="X243" i="61"/>
  <c r="Z243" i="61"/>
  <c r="AB243" i="61"/>
  <c r="P248" i="61"/>
  <c r="R248" i="61"/>
  <c r="T248" i="61"/>
  <c r="V248" i="61"/>
  <c r="X248" i="61"/>
  <c r="Z248" i="61"/>
  <c r="AB248" i="61"/>
  <c r="P254" i="61"/>
  <c r="R254" i="61"/>
  <c r="AB232" i="61"/>
  <c r="AB229" i="61"/>
  <c r="Z229" i="61"/>
  <c r="X229" i="61"/>
  <c r="V229" i="61"/>
  <c r="T229" i="61"/>
  <c r="R229" i="61"/>
  <c r="P229" i="61"/>
  <c r="AB226" i="61"/>
  <c r="AB223" i="61"/>
  <c r="Z223" i="61"/>
  <c r="X223" i="61"/>
  <c r="V223" i="61"/>
  <c r="T223" i="61"/>
  <c r="R223" i="61"/>
  <c r="P223" i="61"/>
  <c r="AB221" i="61"/>
  <c r="AB218" i="61"/>
  <c r="Z218" i="61"/>
  <c r="X218" i="61"/>
  <c r="V218" i="61"/>
  <c r="T218" i="61"/>
  <c r="R218" i="61"/>
  <c r="P218" i="61"/>
  <c r="AB216" i="61"/>
  <c r="AB213" i="61"/>
  <c r="Z213" i="61"/>
  <c r="X213" i="61"/>
  <c r="V213" i="61"/>
  <c r="T213" i="61"/>
  <c r="R213" i="61"/>
  <c r="P213" i="61"/>
  <c r="AB211" i="61"/>
  <c r="AB208" i="61"/>
  <c r="Z208" i="61"/>
  <c r="X208" i="61"/>
  <c r="V208" i="61"/>
  <c r="T208" i="61"/>
  <c r="R208" i="61"/>
  <c r="P208" i="61"/>
  <c r="Z207" i="61"/>
  <c r="AB207" i="61"/>
  <c r="P212" i="61"/>
  <c r="R212" i="61"/>
  <c r="T212" i="61"/>
  <c r="V212" i="61"/>
  <c r="X212" i="61"/>
  <c r="Z212" i="61"/>
  <c r="AB212" i="61"/>
  <c r="P217" i="61"/>
  <c r="R217" i="61"/>
  <c r="T217" i="61"/>
  <c r="V217" i="61"/>
  <c r="X217" i="61"/>
  <c r="Z217" i="61"/>
  <c r="AB217" i="61"/>
  <c r="P222" i="61"/>
  <c r="R222" i="61"/>
  <c r="T222" i="61"/>
  <c r="V222" i="61"/>
  <c r="X222" i="61"/>
  <c r="Z222" i="61"/>
  <c r="AB222" i="61"/>
  <c r="P228" i="61"/>
  <c r="R228" i="61"/>
  <c r="T228" i="61"/>
  <c r="V228" i="61"/>
  <c r="X228" i="61"/>
  <c r="Z228" i="61"/>
  <c r="AB228" i="61"/>
  <c r="AB205" i="61"/>
  <c r="AB202" i="61"/>
  <c r="Z202" i="61"/>
  <c r="X202" i="61"/>
  <c r="V202" i="61"/>
  <c r="T202" i="61"/>
  <c r="R202" i="61"/>
  <c r="P202" i="61"/>
  <c r="AB200" i="61"/>
  <c r="AB197" i="61"/>
  <c r="Z197" i="61"/>
  <c r="X197" i="61"/>
  <c r="V197" i="61"/>
  <c r="T197" i="61"/>
  <c r="R197" i="61"/>
  <c r="P197" i="61"/>
  <c r="AB195" i="61"/>
  <c r="AB192" i="61"/>
  <c r="Z192" i="61"/>
  <c r="X192" i="61"/>
  <c r="V192" i="61"/>
  <c r="T192" i="61"/>
  <c r="R192" i="61"/>
  <c r="P192" i="61"/>
  <c r="AB190" i="61"/>
  <c r="AB187" i="61"/>
  <c r="Z187" i="61"/>
  <c r="X187" i="61"/>
  <c r="V187" i="61"/>
  <c r="T187" i="61"/>
  <c r="R187" i="61"/>
  <c r="P187" i="61"/>
  <c r="V186" i="61"/>
  <c r="X186" i="61"/>
  <c r="Z186" i="61"/>
  <c r="AB186" i="61"/>
  <c r="P191" i="61"/>
  <c r="R191" i="61"/>
  <c r="T191" i="61"/>
  <c r="V191" i="61"/>
  <c r="X191" i="61"/>
  <c r="Z191" i="61"/>
  <c r="AB191" i="61"/>
  <c r="P196" i="61"/>
  <c r="R196" i="61"/>
  <c r="T196" i="61"/>
  <c r="V196" i="61"/>
  <c r="X196" i="61"/>
  <c r="Z196" i="61"/>
  <c r="AB196" i="61"/>
  <c r="P201" i="61"/>
  <c r="R201" i="61"/>
  <c r="T201" i="61"/>
  <c r="V201" i="61"/>
  <c r="X201" i="61"/>
  <c r="Z201" i="61"/>
  <c r="AB201" i="61"/>
  <c r="P207" i="61"/>
  <c r="R207" i="61"/>
  <c r="T207" i="61"/>
  <c r="V207" i="61"/>
  <c r="AB184" i="61"/>
  <c r="AB181" i="61"/>
  <c r="Z181" i="61"/>
  <c r="X181" i="61"/>
  <c r="V181" i="61"/>
  <c r="T181" i="61"/>
  <c r="R181" i="61"/>
  <c r="P181" i="61"/>
  <c r="AB179" i="61"/>
  <c r="AB176" i="61"/>
  <c r="Z176" i="61"/>
  <c r="X176" i="61"/>
  <c r="V176" i="61"/>
  <c r="T176" i="61"/>
  <c r="R176" i="61"/>
  <c r="P176" i="61"/>
  <c r="AB174" i="61"/>
  <c r="AB171" i="61"/>
  <c r="Z171" i="61"/>
  <c r="X171" i="61"/>
  <c r="V171" i="61"/>
  <c r="T171" i="61"/>
  <c r="R171" i="61"/>
  <c r="P171" i="61"/>
  <c r="AB169" i="61"/>
  <c r="AB166" i="61"/>
  <c r="Z166" i="61"/>
  <c r="X166" i="61"/>
  <c r="V166" i="61"/>
  <c r="T166" i="61"/>
  <c r="R166" i="61"/>
  <c r="P166" i="61"/>
  <c r="P165" i="61"/>
  <c r="R165" i="61"/>
  <c r="T165" i="61"/>
  <c r="V165" i="61"/>
  <c r="X165" i="61"/>
  <c r="Z165" i="61"/>
  <c r="AB165" i="61"/>
  <c r="P170" i="61"/>
  <c r="R170" i="61"/>
  <c r="T170" i="61"/>
  <c r="V170" i="61"/>
  <c r="X170" i="61"/>
  <c r="Z170" i="61"/>
  <c r="AB170" i="61"/>
  <c r="P175" i="61"/>
  <c r="R175" i="61"/>
  <c r="T175" i="61"/>
  <c r="V175" i="61"/>
  <c r="X175" i="61"/>
  <c r="Z175" i="61"/>
  <c r="AB175" i="61"/>
  <c r="P180" i="61"/>
  <c r="R180" i="61"/>
  <c r="T180" i="61"/>
  <c r="V180" i="61"/>
  <c r="X180" i="61"/>
  <c r="Z180" i="61"/>
  <c r="AB180" i="61"/>
  <c r="P186" i="61"/>
  <c r="R186" i="61"/>
  <c r="AB164" i="61"/>
  <c r="AB161" i="61"/>
  <c r="Z161" i="61"/>
  <c r="X161" i="61"/>
  <c r="V161" i="61"/>
  <c r="T161" i="61"/>
  <c r="R161" i="61"/>
  <c r="P161" i="61"/>
  <c r="AB158" i="61"/>
  <c r="AB155" i="61"/>
  <c r="Z155" i="61"/>
  <c r="X155" i="61"/>
  <c r="V155" i="61"/>
  <c r="T155" i="61"/>
  <c r="R155" i="61"/>
  <c r="P155" i="61"/>
  <c r="AB153" i="61"/>
  <c r="AB150" i="61"/>
  <c r="Z150" i="61"/>
  <c r="X150" i="61"/>
  <c r="V150" i="61"/>
  <c r="T150" i="61"/>
  <c r="R150" i="61"/>
  <c r="P150" i="61"/>
  <c r="AB148" i="61"/>
  <c r="AB145" i="61"/>
  <c r="Z145" i="61"/>
  <c r="X145" i="61"/>
  <c r="V145" i="61"/>
  <c r="T145" i="61"/>
  <c r="R145" i="61"/>
  <c r="P145" i="61"/>
  <c r="AB143" i="61"/>
  <c r="AB140" i="61"/>
  <c r="Z140" i="61"/>
  <c r="X140" i="61"/>
  <c r="V140" i="61"/>
  <c r="T140" i="61"/>
  <c r="R140" i="61"/>
  <c r="P140" i="61"/>
  <c r="X139" i="61"/>
  <c r="Z139" i="61"/>
  <c r="AB139" i="61"/>
  <c r="P144" i="61"/>
  <c r="R144" i="61"/>
  <c r="T144" i="61"/>
  <c r="V144" i="61"/>
  <c r="X144" i="61"/>
  <c r="Z144" i="61"/>
  <c r="AB144" i="61"/>
  <c r="P149" i="61"/>
  <c r="R149" i="61"/>
  <c r="T149" i="61"/>
  <c r="V149" i="61"/>
  <c r="X149" i="61"/>
  <c r="Z149" i="61"/>
  <c r="AB149" i="61"/>
  <c r="P154" i="61"/>
  <c r="R154" i="61"/>
  <c r="T154" i="61"/>
  <c r="V154" i="61"/>
  <c r="X154" i="61"/>
  <c r="Z154" i="61"/>
  <c r="AB154" i="61"/>
  <c r="P160" i="61"/>
  <c r="R160" i="61"/>
  <c r="T160" i="61"/>
  <c r="V160" i="61"/>
  <c r="X160" i="61"/>
  <c r="Z160" i="61"/>
  <c r="AB137" i="61"/>
  <c r="AB134" i="61"/>
  <c r="Z134" i="61"/>
  <c r="X134" i="61"/>
  <c r="V134" i="61"/>
  <c r="T134" i="61"/>
  <c r="R134" i="61"/>
  <c r="P134" i="61"/>
  <c r="AB129" i="61"/>
  <c r="Z129" i="61"/>
  <c r="X129" i="61"/>
  <c r="V129" i="61"/>
  <c r="T129" i="61"/>
  <c r="R129" i="61"/>
  <c r="P129" i="61"/>
  <c r="AB124" i="61"/>
  <c r="Z124" i="61"/>
  <c r="X124" i="61"/>
  <c r="V124" i="61"/>
  <c r="T124" i="61"/>
  <c r="R124" i="61"/>
  <c r="P124" i="61"/>
  <c r="AB119" i="61"/>
  <c r="Z119" i="61"/>
  <c r="X119" i="61"/>
  <c r="V119" i="61"/>
  <c r="T119" i="61"/>
  <c r="R119" i="61"/>
  <c r="P119" i="61"/>
  <c r="T118" i="61"/>
  <c r="V118" i="61"/>
  <c r="X118" i="61"/>
  <c r="Z118" i="61"/>
  <c r="AB118" i="61"/>
  <c r="P123" i="61"/>
  <c r="R123" i="61"/>
  <c r="T123" i="61"/>
  <c r="V123" i="61"/>
  <c r="X123" i="61"/>
  <c r="Z123" i="61"/>
  <c r="AB123" i="61"/>
  <c r="P128" i="61"/>
  <c r="R128" i="61"/>
  <c r="T128" i="61"/>
  <c r="V128" i="61"/>
  <c r="X128" i="61"/>
  <c r="Z128" i="61"/>
  <c r="AB128" i="61"/>
  <c r="P133" i="61"/>
  <c r="R133" i="61"/>
  <c r="T133" i="61"/>
  <c r="V133" i="61"/>
  <c r="X133" i="61"/>
  <c r="Z133" i="61"/>
  <c r="AB133" i="61"/>
  <c r="P139" i="61"/>
  <c r="R139" i="61"/>
  <c r="T139" i="61"/>
  <c r="AB114" i="61"/>
  <c r="Z114" i="61"/>
  <c r="X114" i="61"/>
  <c r="V114" i="61"/>
  <c r="T114" i="61"/>
  <c r="R114" i="61"/>
  <c r="P114" i="61"/>
  <c r="AB108" i="61"/>
  <c r="Z108" i="61"/>
  <c r="X108" i="61"/>
  <c r="V108" i="61"/>
  <c r="T108" i="61"/>
  <c r="R108" i="61"/>
  <c r="P108" i="61"/>
  <c r="AB103" i="61"/>
  <c r="Z103" i="61"/>
  <c r="X103" i="61"/>
  <c r="V103" i="61"/>
  <c r="T103" i="61"/>
  <c r="R103" i="61"/>
  <c r="P103" i="61"/>
  <c r="AB98" i="61"/>
  <c r="Z98" i="61"/>
  <c r="X98" i="61"/>
  <c r="V98" i="61"/>
  <c r="T98" i="61"/>
  <c r="R98" i="61"/>
  <c r="P98" i="61"/>
  <c r="AB93" i="61"/>
  <c r="Z93" i="61"/>
  <c r="X93" i="61"/>
  <c r="V93" i="61"/>
  <c r="T93" i="61"/>
  <c r="R93" i="61"/>
  <c r="P93" i="61"/>
  <c r="AB92" i="61"/>
  <c r="P97" i="61"/>
  <c r="R97" i="61"/>
  <c r="T97" i="61"/>
  <c r="V97" i="61"/>
  <c r="X97" i="61"/>
  <c r="Z97" i="61"/>
  <c r="AB97" i="61"/>
  <c r="P102" i="61"/>
  <c r="R102" i="61"/>
  <c r="T102" i="61"/>
  <c r="V102" i="61"/>
  <c r="X102" i="61"/>
  <c r="Z102" i="61"/>
  <c r="AB102" i="61"/>
  <c r="P107" i="61"/>
  <c r="R107" i="61"/>
  <c r="T107" i="61"/>
  <c r="V107" i="61"/>
  <c r="X107" i="61"/>
  <c r="Z107" i="61"/>
  <c r="AB107" i="61"/>
  <c r="P113" i="61"/>
  <c r="R113" i="61"/>
  <c r="T113" i="61"/>
  <c r="V113" i="61"/>
  <c r="X113" i="61"/>
  <c r="Z113" i="61"/>
  <c r="AB113" i="61"/>
  <c r="P118" i="61"/>
  <c r="AB87" i="61"/>
  <c r="Z87" i="61"/>
  <c r="X87" i="61"/>
  <c r="V87" i="61"/>
  <c r="T87" i="61"/>
  <c r="R87" i="61"/>
  <c r="P87" i="61"/>
  <c r="AB82" i="61"/>
  <c r="Z82" i="61"/>
  <c r="X82" i="61"/>
  <c r="V82" i="61"/>
  <c r="T82" i="61"/>
  <c r="R82" i="61"/>
  <c r="P82" i="61"/>
  <c r="AB77" i="61"/>
  <c r="Z77" i="61"/>
  <c r="X77" i="61"/>
  <c r="V77" i="61"/>
  <c r="T77" i="61"/>
  <c r="R77" i="61"/>
  <c r="P77" i="61"/>
  <c r="AB72" i="61"/>
  <c r="Z72" i="61"/>
  <c r="X72" i="61"/>
  <c r="V72" i="61"/>
  <c r="T72" i="61"/>
  <c r="R72" i="61"/>
  <c r="P72" i="61"/>
  <c r="X71" i="61"/>
  <c r="Z71" i="61"/>
  <c r="AB71" i="61"/>
  <c r="P76" i="61"/>
  <c r="R76" i="61"/>
  <c r="T76" i="61"/>
  <c r="V76" i="61"/>
  <c r="X76" i="61"/>
  <c r="Z76" i="61"/>
  <c r="AB76" i="61"/>
  <c r="P81" i="61"/>
  <c r="R81" i="61"/>
  <c r="T81" i="61"/>
  <c r="V81" i="61"/>
  <c r="X81" i="61"/>
  <c r="Z81" i="61"/>
  <c r="AB81" i="61"/>
  <c r="P86" i="61"/>
  <c r="R86" i="61"/>
  <c r="T86" i="61"/>
  <c r="V86" i="61"/>
  <c r="X86" i="61"/>
  <c r="Z86" i="61"/>
  <c r="AB86" i="61"/>
  <c r="P92" i="61"/>
  <c r="R92" i="61"/>
  <c r="T92" i="61"/>
  <c r="V92" i="61"/>
  <c r="X92" i="61"/>
  <c r="AB66" i="61"/>
  <c r="Z66" i="61"/>
  <c r="X66" i="61"/>
  <c r="V66" i="61"/>
  <c r="T66" i="61"/>
  <c r="R66" i="61"/>
  <c r="P66" i="61"/>
  <c r="AB61" i="61"/>
  <c r="Z61" i="61"/>
  <c r="X61" i="61"/>
  <c r="V61" i="61"/>
  <c r="T61" i="61"/>
  <c r="R61" i="61"/>
  <c r="P61" i="61"/>
  <c r="AB56" i="61"/>
  <c r="Z56" i="61"/>
  <c r="X56" i="61"/>
  <c r="V56" i="61"/>
  <c r="T56" i="61"/>
  <c r="R56" i="61"/>
  <c r="P56" i="61"/>
  <c r="AB51" i="61"/>
  <c r="Z51" i="61"/>
  <c r="X51" i="61"/>
  <c r="V51" i="61"/>
  <c r="T51" i="61"/>
  <c r="R51" i="61"/>
  <c r="P51" i="61"/>
  <c r="R50" i="61"/>
  <c r="T50" i="61"/>
  <c r="V50" i="61"/>
  <c r="X50" i="61"/>
  <c r="Z50" i="61"/>
  <c r="AB50" i="61"/>
  <c r="P55" i="61"/>
  <c r="R55" i="61"/>
  <c r="T55" i="61"/>
  <c r="V55" i="61"/>
  <c r="X55" i="61"/>
  <c r="Z55" i="61"/>
  <c r="AB55" i="61"/>
  <c r="P60" i="61"/>
  <c r="R60" i="61"/>
  <c r="T60" i="61"/>
  <c r="V60" i="61"/>
  <c r="X60" i="61"/>
  <c r="Z60" i="61"/>
  <c r="AB60" i="61"/>
  <c r="P65" i="61"/>
  <c r="R65" i="61"/>
  <c r="T65" i="61"/>
  <c r="V65" i="61"/>
  <c r="X65" i="61"/>
  <c r="Z65" i="61"/>
  <c r="AB65" i="61"/>
  <c r="P71" i="61"/>
  <c r="R71" i="61"/>
  <c r="T71" i="61"/>
  <c r="AB46" i="61"/>
  <c r="Z46" i="61"/>
  <c r="X46" i="61"/>
  <c r="V46" i="61"/>
  <c r="T46" i="61"/>
  <c r="R46" i="61"/>
  <c r="P46" i="61"/>
  <c r="AB40" i="61"/>
  <c r="Z40" i="61"/>
  <c r="X40" i="61"/>
  <c r="V40" i="61"/>
  <c r="T40" i="61"/>
  <c r="R40" i="61"/>
  <c r="P40" i="61"/>
  <c r="AB35" i="61"/>
  <c r="Z35" i="61"/>
  <c r="X35" i="61"/>
  <c r="V35" i="61"/>
  <c r="T35" i="61"/>
  <c r="R35" i="61"/>
  <c r="P35" i="61"/>
  <c r="AB30" i="61"/>
  <c r="Z30" i="61"/>
  <c r="X30" i="61"/>
  <c r="V30" i="61"/>
  <c r="T30" i="61"/>
  <c r="R30" i="61"/>
  <c r="P30" i="61"/>
  <c r="P29" i="61"/>
  <c r="R29" i="61"/>
  <c r="T29" i="61"/>
  <c r="V29" i="61"/>
  <c r="X29" i="61"/>
  <c r="Z29" i="61"/>
  <c r="AB29" i="61"/>
  <c r="P34" i="61"/>
  <c r="R34" i="61"/>
  <c r="T34" i="61"/>
  <c r="V34" i="61"/>
  <c r="X34" i="61"/>
  <c r="Z34" i="61"/>
  <c r="AB34" i="61"/>
  <c r="P39" i="61"/>
  <c r="R39" i="61"/>
  <c r="T39" i="61"/>
  <c r="V39" i="61"/>
  <c r="X39" i="61"/>
  <c r="Z39" i="61"/>
  <c r="AB39" i="61"/>
  <c r="P45" i="61"/>
  <c r="R45" i="61"/>
  <c r="T45" i="61"/>
  <c r="V45" i="61"/>
  <c r="X45" i="61"/>
  <c r="Z45" i="61"/>
  <c r="AB45" i="61"/>
  <c r="AB25" i="61"/>
  <c r="Z25" i="61"/>
  <c r="X25" i="61"/>
  <c r="V25" i="61"/>
  <c r="T25" i="61"/>
  <c r="R25" i="61"/>
  <c r="P25" i="61"/>
  <c r="AB19" i="61"/>
  <c r="Z19" i="61"/>
  <c r="X19" i="61"/>
  <c r="V19" i="61"/>
  <c r="T19" i="61"/>
  <c r="R19" i="61"/>
  <c r="P19" i="61"/>
  <c r="AB14" i="61"/>
  <c r="Z14" i="61"/>
  <c r="X14" i="61"/>
  <c r="V14" i="61"/>
  <c r="T14" i="61"/>
  <c r="R14" i="61"/>
  <c r="P14" i="61"/>
  <c r="AB9" i="61"/>
  <c r="Z9" i="61"/>
  <c r="X9" i="61"/>
  <c r="V9" i="61"/>
  <c r="T9" i="61"/>
  <c r="R9" i="61"/>
  <c r="P9" i="61"/>
  <c r="AB4" i="61"/>
  <c r="Z4" i="61"/>
  <c r="X4" i="61"/>
  <c r="V4" i="61"/>
  <c r="X3" i="61"/>
  <c r="Z3" i="61"/>
  <c r="AB3" i="61"/>
  <c r="P8" i="61"/>
  <c r="R8" i="61"/>
  <c r="T8" i="61"/>
  <c r="V8" i="61"/>
  <c r="X8" i="61"/>
  <c r="Z8" i="61"/>
  <c r="AB8" i="61"/>
  <c r="P13" i="61"/>
  <c r="R13" i="61"/>
  <c r="T13" i="61"/>
  <c r="V13" i="61"/>
  <c r="X13" i="61"/>
  <c r="Z13" i="61"/>
  <c r="AB13" i="61"/>
  <c r="P18" i="61"/>
  <c r="R18" i="61"/>
  <c r="T18" i="61"/>
  <c r="V18" i="61"/>
  <c r="X18" i="61"/>
  <c r="Z18" i="61"/>
  <c r="AB18" i="61"/>
  <c r="P24" i="61"/>
  <c r="R24" i="61"/>
  <c r="T24" i="61"/>
  <c r="V24" i="61"/>
  <c r="X24" i="61"/>
  <c r="Z24" i="61"/>
  <c r="G49" i="61"/>
  <c r="G275" i="61"/>
  <c r="E275" i="61"/>
  <c r="C275" i="61"/>
  <c r="A275" i="61"/>
  <c r="M124" i="61"/>
  <c r="K124" i="61"/>
  <c r="I124" i="61"/>
  <c r="G124" i="61"/>
  <c r="E124" i="61"/>
  <c r="C124" i="61"/>
  <c r="A124" i="61"/>
  <c r="M119" i="61"/>
  <c r="K119" i="61"/>
  <c r="I119" i="61"/>
  <c r="G119" i="61"/>
  <c r="E119" i="61"/>
  <c r="C119" i="61"/>
  <c r="A119" i="61"/>
  <c r="M114" i="61"/>
  <c r="K114" i="61"/>
  <c r="I114" i="61"/>
  <c r="G114" i="61"/>
  <c r="E114" i="61"/>
  <c r="C114" i="61"/>
  <c r="A114" i="61"/>
  <c r="M108" i="61"/>
  <c r="K108" i="61"/>
  <c r="I108" i="61"/>
  <c r="G108" i="61"/>
  <c r="E108" i="61"/>
  <c r="C108" i="61"/>
  <c r="A108" i="61"/>
  <c r="M103" i="61"/>
  <c r="K103" i="61"/>
  <c r="I103" i="61"/>
  <c r="G103" i="61"/>
  <c r="E103" i="61"/>
  <c r="C103" i="61"/>
  <c r="A103" i="61"/>
  <c r="M98" i="61"/>
  <c r="K98" i="61"/>
  <c r="I98" i="61"/>
  <c r="G98" i="61"/>
  <c r="E98" i="61"/>
  <c r="C98" i="61"/>
  <c r="A98" i="61"/>
  <c r="M93" i="61"/>
  <c r="K93" i="61"/>
  <c r="I93" i="61"/>
  <c r="G93" i="61"/>
  <c r="E93" i="61"/>
  <c r="C93" i="61"/>
  <c r="A93" i="61"/>
  <c r="M87" i="61"/>
  <c r="K87" i="61"/>
  <c r="I87" i="61"/>
  <c r="G87" i="61"/>
  <c r="E87" i="61"/>
  <c r="C87" i="61"/>
  <c r="A87" i="61"/>
  <c r="M82" i="61"/>
  <c r="K82" i="61"/>
  <c r="I82" i="61"/>
  <c r="G82" i="61"/>
  <c r="E82" i="61"/>
  <c r="C82" i="61"/>
  <c r="A82" i="61"/>
  <c r="M77" i="61"/>
  <c r="K77" i="61"/>
  <c r="I77" i="61"/>
  <c r="G77" i="61"/>
  <c r="E77" i="61"/>
  <c r="C77" i="61"/>
  <c r="A77" i="61"/>
  <c r="M72" i="61"/>
  <c r="K72" i="61"/>
  <c r="I72" i="61"/>
  <c r="G72" i="61"/>
  <c r="E72" i="61"/>
  <c r="C72" i="61"/>
  <c r="A72" i="61"/>
  <c r="M66" i="61"/>
  <c r="K66" i="61"/>
  <c r="I66" i="61"/>
  <c r="G66" i="61"/>
  <c r="E66" i="61"/>
  <c r="C66" i="61"/>
  <c r="A66" i="61"/>
  <c r="M61" i="61"/>
  <c r="K61" i="61"/>
  <c r="I61" i="61"/>
  <c r="G61" i="61"/>
  <c r="E61" i="61"/>
  <c r="C61" i="61"/>
  <c r="A61" i="61"/>
  <c r="M56" i="61"/>
  <c r="K56" i="61"/>
  <c r="I56" i="61"/>
  <c r="G56" i="61"/>
  <c r="E56" i="61"/>
  <c r="C56" i="61"/>
  <c r="A56" i="61"/>
  <c r="M51" i="61"/>
  <c r="K51" i="61"/>
  <c r="I51" i="61"/>
  <c r="G51" i="61"/>
  <c r="E51" i="61"/>
  <c r="C51" i="61"/>
  <c r="A51" i="61"/>
  <c r="M46" i="61"/>
  <c r="K46" i="61"/>
  <c r="I46" i="61"/>
  <c r="G46" i="61"/>
  <c r="E46" i="61"/>
  <c r="C46" i="61"/>
  <c r="A46" i="61"/>
  <c r="M40" i="61"/>
  <c r="K40" i="61"/>
  <c r="I40" i="61"/>
  <c r="G40" i="61"/>
  <c r="E40" i="61"/>
  <c r="C40" i="61"/>
  <c r="A40" i="61"/>
  <c r="M35" i="61"/>
  <c r="K35" i="61"/>
  <c r="I35" i="61"/>
  <c r="G35" i="61"/>
  <c r="E35" i="61"/>
  <c r="A35" i="61"/>
  <c r="M30" i="61"/>
  <c r="K30" i="61"/>
  <c r="I30" i="61"/>
  <c r="G30" i="61"/>
  <c r="C30" i="61"/>
  <c r="A30" i="61"/>
  <c r="M25" i="61"/>
  <c r="K25" i="61"/>
  <c r="I25" i="61"/>
  <c r="G25" i="61"/>
  <c r="E25" i="61"/>
  <c r="C25" i="61"/>
  <c r="A25" i="61"/>
  <c r="M19" i="61"/>
  <c r="K19" i="61"/>
  <c r="I19" i="61"/>
  <c r="G19" i="61"/>
  <c r="E19" i="61"/>
  <c r="C19" i="61"/>
  <c r="A19" i="61"/>
  <c r="M14" i="61"/>
  <c r="K14" i="61"/>
  <c r="I14" i="61"/>
  <c r="G14" i="61"/>
  <c r="E14" i="61"/>
  <c r="C14" i="61"/>
  <c r="A14" i="61"/>
  <c r="M9" i="61"/>
  <c r="K9" i="61"/>
  <c r="I9" i="61"/>
  <c r="G9" i="61"/>
  <c r="E9" i="61"/>
  <c r="C9" i="61"/>
  <c r="A9" i="61"/>
  <c r="M4" i="61"/>
  <c r="K4" i="61"/>
  <c r="M3" i="61"/>
  <c r="A8" i="61"/>
  <c r="C8" i="61"/>
  <c r="E8" i="61"/>
  <c r="G8" i="61"/>
  <c r="I8" i="61"/>
  <c r="K8" i="61"/>
  <c r="M8" i="61"/>
  <c r="A13" i="61"/>
  <c r="C13" i="61"/>
  <c r="E13" i="61"/>
  <c r="G13" i="61"/>
  <c r="I13" i="61"/>
  <c r="K13" i="61"/>
  <c r="M13" i="61"/>
  <c r="A18" i="61"/>
  <c r="C18" i="61"/>
  <c r="E18" i="61"/>
  <c r="G18" i="61"/>
  <c r="I18" i="61"/>
  <c r="K18" i="61"/>
  <c r="M18" i="61"/>
  <c r="A24" i="61"/>
  <c r="C24" i="61"/>
  <c r="G24" i="61"/>
  <c r="I24" i="61"/>
  <c r="K24" i="61"/>
  <c r="M24" i="61"/>
  <c r="A29" i="61"/>
  <c r="C29" i="61"/>
  <c r="E29" i="61"/>
  <c r="G29" i="61"/>
  <c r="I29" i="61"/>
  <c r="K29" i="61"/>
  <c r="M29" i="61"/>
  <c r="A34" i="61"/>
  <c r="C34" i="61"/>
  <c r="E34" i="61"/>
  <c r="G34" i="61"/>
  <c r="I34" i="61"/>
  <c r="K34" i="61"/>
  <c r="M34" i="61"/>
  <c r="A39" i="61"/>
  <c r="C39" i="61"/>
  <c r="E39" i="61"/>
  <c r="G39" i="61"/>
  <c r="I39" i="61"/>
  <c r="K39" i="61"/>
  <c r="M39" i="61"/>
  <c r="A45" i="61"/>
  <c r="C45" i="61"/>
  <c r="G45" i="61"/>
  <c r="I45" i="61"/>
  <c r="K45" i="61"/>
  <c r="M45" i="61"/>
  <c r="A50" i="61"/>
  <c r="C50" i="61"/>
  <c r="E50" i="61"/>
  <c r="G50" i="61"/>
  <c r="I50" i="61"/>
  <c r="K50" i="61"/>
  <c r="M50" i="61"/>
  <c r="A55" i="61"/>
  <c r="C55" i="61"/>
  <c r="E55" i="61"/>
  <c r="G55" i="61"/>
  <c r="I55" i="61"/>
  <c r="K55" i="61"/>
  <c r="M55" i="61"/>
  <c r="A60" i="61"/>
  <c r="C60" i="61"/>
  <c r="E60" i="61"/>
  <c r="G60" i="61"/>
  <c r="I60" i="61"/>
  <c r="K60" i="61"/>
  <c r="M60" i="61"/>
  <c r="A65" i="61"/>
  <c r="C65" i="61"/>
  <c r="E65" i="61"/>
  <c r="G65" i="61"/>
  <c r="I65" i="61"/>
  <c r="M65" i="61"/>
  <c r="A71" i="61"/>
  <c r="C71" i="61"/>
  <c r="E71" i="61"/>
  <c r="G71" i="61"/>
  <c r="I71" i="61"/>
  <c r="K71" i="61"/>
  <c r="M71" i="61"/>
  <c r="A76" i="61"/>
  <c r="C76" i="61"/>
  <c r="E76" i="61"/>
  <c r="G76" i="61"/>
  <c r="I76" i="61"/>
  <c r="K76" i="61"/>
  <c r="M76" i="61"/>
  <c r="A81" i="61"/>
  <c r="C81" i="61"/>
  <c r="E81" i="61"/>
  <c r="G81" i="61"/>
  <c r="I81" i="61"/>
  <c r="K81" i="61"/>
  <c r="M81" i="61"/>
  <c r="A86" i="61"/>
  <c r="C86" i="61"/>
  <c r="E86" i="61"/>
  <c r="G86" i="61"/>
  <c r="I86" i="61"/>
  <c r="K86" i="61"/>
  <c r="M86" i="61"/>
  <c r="C92" i="61"/>
  <c r="E92" i="61"/>
  <c r="G92" i="61"/>
  <c r="I92" i="61"/>
  <c r="K92" i="61"/>
  <c r="M92" i="61"/>
  <c r="A97" i="61"/>
  <c r="C97" i="61"/>
  <c r="E97" i="61"/>
  <c r="G97" i="61"/>
  <c r="I97" i="61"/>
  <c r="K97" i="61"/>
  <c r="M97" i="61"/>
  <c r="A102" i="61"/>
  <c r="C102" i="61"/>
  <c r="E102" i="61"/>
  <c r="G102" i="61"/>
  <c r="I102" i="61"/>
  <c r="K102" i="61"/>
  <c r="M102" i="61"/>
  <c r="A107" i="61"/>
  <c r="C107" i="61"/>
  <c r="E107" i="61"/>
  <c r="G107" i="61"/>
  <c r="I107" i="61"/>
  <c r="K107" i="61"/>
  <c r="M107" i="61"/>
  <c r="A113" i="61"/>
  <c r="C113" i="61"/>
  <c r="E113" i="61"/>
  <c r="I113" i="61"/>
  <c r="K113" i="61"/>
  <c r="M113" i="61"/>
  <c r="A118" i="61"/>
  <c r="C118" i="61"/>
  <c r="E118" i="61"/>
  <c r="G118" i="61"/>
  <c r="I118" i="61"/>
  <c r="K118" i="61"/>
  <c r="M118" i="61"/>
  <c r="A123" i="61"/>
  <c r="C123" i="61"/>
  <c r="E123" i="61"/>
  <c r="G123" i="61"/>
  <c r="I123" i="61"/>
  <c r="K123" i="61"/>
  <c r="M123" i="61"/>
  <c r="N277" i="61"/>
  <c r="Z61" i="2"/>
  <c r="AB6" i="61"/>
  <c r="M55" i="2"/>
  <c r="M61" i="2"/>
  <c r="AB7" i="61"/>
  <c r="Z6" i="61"/>
  <c r="M47" i="2"/>
  <c r="M53" i="2"/>
  <c r="A47" i="2"/>
  <c r="A55" i="2"/>
  <c r="X6" i="61"/>
  <c r="M39" i="2"/>
  <c r="Z37" i="2"/>
  <c r="V6" i="61"/>
  <c r="M31" i="2"/>
  <c r="M37" i="2"/>
  <c r="Z29" i="2"/>
  <c r="T6" i="61"/>
  <c r="AC6" i="61"/>
  <c r="AC5" i="61"/>
  <c r="M23" i="2"/>
  <c r="M29" i="2"/>
  <c r="T7" i="61"/>
  <c r="Z21" i="2"/>
  <c r="R6" i="61"/>
  <c r="M15" i="2"/>
  <c r="M21" i="2"/>
  <c r="R7" i="61"/>
  <c r="P6" i="61"/>
  <c r="M7" i="2"/>
  <c r="Z61" i="3"/>
  <c r="AB11" i="61"/>
  <c r="M55" i="3"/>
  <c r="M61" i="3"/>
  <c r="AB12" i="61"/>
  <c r="Z11" i="61"/>
  <c r="M47" i="3"/>
  <c r="A47" i="3"/>
  <c r="A55" i="3"/>
  <c r="X11" i="61"/>
  <c r="M39" i="3"/>
  <c r="M45" i="3"/>
  <c r="X12" i="61"/>
  <c r="Z37" i="3"/>
  <c r="V11" i="61"/>
  <c r="M31" i="3"/>
  <c r="M37" i="3"/>
  <c r="V12" i="61"/>
  <c r="Z29" i="3"/>
  <c r="T11" i="61"/>
  <c r="M23" i="3"/>
  <c r="M29" i="3"/>
  <c r="T12" i="61"/>
  <c r="Z21" i="3"/>
  <c r="R11" i="61"/>
  <c r="M15" i="3"/>
  <c r="M21" i="3"/>
  <c r="R12" i="61"/>
  <c r="P11" i="61"/>
  <c r="M7" i="3"/>
  <c r="Z61" i="4"/>
  <c r="AB16" i="61"/>
  <c r="M55" i="4"/>
  <c r="M61" i="4"/>
  <c r="AB17" i="61"/>
  <c r="A55" i="4"/>
  <c r="Z16" i="61"/>
  <c r="M47" i="4"/>
  <c r="A47" i="4"/>
  <c r="X16" i="61"/>
  <c r="M39" i="4"/>
  <c r="Z37" i="4"/>
  <c r="V16" i="61"/>
  <c r="M31" i="4"/>
  <c r="M37" i="4"/>
  <c r="V17" i="61"/>
  <c r="Z29" i="4"/>
  <c r="T16" i="61"/>
  <c r="M23" i="4"/>
  <c r="M29" i="4"/>
  <c r="T17" i="61"/>
  <c r="Z21" i="4"/>
  <c r="R16" i="61"/>
  <c r="M15" i="4"/>
  <c r="M21" i="4"/>
  <c r="R17" i="61"/>
  <c r="P16" i="61"/>
  <c r="M7" i="4"/>
  <c r="Z61" i="5"/>
  <c r="AB21" i="61"/>
  <c r="M55" i="5"/>
  <c r="M61" i="5"/>
  <c r="AB22" i="61"/>
  <c r="Z21" i="61"/>
  <c r="M47" i="5"/>
  <c r="A47" i="5"/>
  <c r="A55" i="5"/>
  <c r="X21" i="61"/>
  <c r="M39" i="5"/>
  <c r="Z37" i="5"/>
  <c r="V21" i="61"/>
  <c r="M31" i="5"/>
  <c r="M37" i="5"/>
  <c r="V22" i="61"/>
  <c r="Z29" i="5"/>
  <c r="T21" i="61"/>
  <c r="M23" i="5"/>
  <c r="M29" i="5"/>
  <c r="T22" i="61"/>
  <c r="Z21" i="5"/>
  <c r="R21" i="61"/>
  <c r="M15" i="5"/>
  <c r="M21" i="5"/>
  <c r="R22" i="61"/>
  <c r="P21" i="61"/>
  <c r="M7" i="5"/>
  <c r="Z61" i="6"/>
  <c r="AB27" i="61"/>
  <c r="M55" i="6"/>
  <c r="M61" i="6"/>
  <c r="AB28" i="61"/>
  <c r="Z27" i="61"/>
  <c r="M47" i="6"/>
  <c r="M53" i="6"/>
  <c r="Z28" i="61"/>
  <c r="A47" i="6"/>
  <c r="A55" i="6"/>
  <c r="X27" i="61"/>
  <c r="M39" i="6"/>
  <c r="M45" i="6"/>
  <c r="X28" i="61"/>
  <c r="Z37" i="6"/>
  <c r="V27" i="61"/>
  <c r="M31" i="6"/>
  <c r="M37" i="6"/>
  <c r="V28" i="61"/>
  <c r="Z29" i="6"/>
  <c r="T27" i="61"/>
  <c r="M23" i="6"/>
  <c r="M29" i="6"/>
  <c r="T28" i="61"/>
  <c r="Z21" i="6"/>
  <c r="R27" i="61"/>
  <c r="M15" i="6"/>
  <c r="M21" i="6"/>
  <c r="R28" i="61"/>
  <c r="P27" i="61"/>
  <c r="M7" i="6"/>
  <c r="Z61" i="7"/>
  <c r="AB32" i="61"/>
  <c r="M55" i="7"/>
  <c r="M61" i="7"/>
  <c r="AB33" i="61"/>
  <c r="Z32" i="61"/>
  <c r="M47" i="7"/>
  <c r="A47" i="7"/>
  <c r="A55" i="7"/>
  <c r="X32" i="61"/>
  <c r="M39" i="7"/>
  <c r="M45" i="7"/>
  <c r="X33" i="61"/>
  <c r="Z37" i="7"/>
  <c r="V32" i="61"/>
  <c r="M31" i="7"/>
  <c r="M37" i="7"/>
  <c r="V33" i="61"/>
  <c r="Z29" i="7"/>
  <c r="T32" i="61"/>
  <c r="M23" i="7"/>
  <c r="M29" i="7"/>
  <c r="T33" i="61"/>
  <c r="Z21" i="7"/>
  <c r="R32" i="61"/>
  <c r="M15" i="7"/>
  <c r="M21" i="7"/>
  <c r="R33" i="61"/>
  <c r="P32" i="61"/>
  <c r="M7" i="7"/>
  <c r="Z61" i="8"/>
  <c r="AB37" i="61"/>
  <c r="M55" i="8"/>
  <c r="M61" i="8"/>
  <c r="AB38" i="61"/>
  <c r="Z37" i="61"/>
  <c r="M47" i="8"/>
  <c r="A47" i="8"/>
  <c r="A55" i="8"/>
  <c r="X37" i="61"/>
  <c r="AC37" i="61"/>
  <c r="M39" i="8"/>
  <c r="M45" i="8"/>
  <c r="X38" i="61"/>
  <c r="Z37" i="8"/>
  <c r="V37" i="61"/>
  <c r="M31" i="8"/>
  <c r="M37" i="8"/>
  <c r="V38" i="61"/>
  <c r="Z29" i="8"/>
  <c r="T37" i="61"/>
  <c r="M23" i="8"/>
  <c r="M29" i="8"/>
  <c r="T38" i="61"/>
  <c r="E38" i="61"/>
  <c r="Z21" i="8"/>
  <c r="R37" i="61"/>
  <c r="M15" i="8"/>
  <c r="M21" i="8"/>
  <c r="R38" i="61"/>
  <c r="P37" i="61"/>
  <c r="M7" i="8"/>
  <c r="M13" i="8"/>
  <c r="P38" i="61"/>
  <c r="Z61" i="9"/>
  <c r="AB42" i="61"/>
  <c r="M55" i="9"/>
  <c r="M61" i="9"/>
  <c r="AB43" i="61"/>
  <c r="Z42" i="61"/>
  <c r="M47" i="9"/>
  <c r="A47" i="9"/>
  <c r="A55" i="9"/>
  <c r="X42" i="61"/>
  <c r="M39" i="9"/>
  <c r="M45" i="9"/>
  <c r="X43" i="61"/>
  <c r="Z37" i="9"/>
  <c r="V42" i="61"/>
  <c r="M31" i="9"/>
  <c r="M37" i="9"/>
  <c r="V43" i="61"/>
  <c r="Z29" i="9"/>
  <c r="T42" i="61"/>
  <c r="M23" i="9"/>
  <c r="M29" i="9"/>
  <c r="T43" i="61"/>
  <c r="E43" i="61"/>
  <c r="Z21" i="9"/>
  <c r="R42" i="61"/>
  <c r="M15" i="9"/>
  <c r="M21" i="9"/>
  <c r="R43" i="61"/>
  <c r="P42" i="61"/>
  <c r="M7" i="9"/>
  <c r="M13" i="9"/>
  <c r="P43" i="61"/>
  <c r="A43" i="61"/>
  <c r="Z61" i="10"/>
  <c r="AB48" i="61"/>
  <c r="M55" i="10"/>
  <c r="M61" i="10"/>
  <c r="AB49" i="61"/>
  <c r="M49" i="61"/>
  <c r="Z48" i="61"/>
  <c r="M47" i="10"/>
  <c r="A47" i="10"/>
  <c r="A55" i="10"/>
  <c r="X48" i="61"/>
  <c r="M39" i="10"/>
  <c r="Z37" i="10"/>
  <c r="M31" i="10"/>
  <c r="M37" i="10"/>
  <c r="Z29" i="10"/>
  <c r="T48" i="61"/>
  <c r="M23" i="10"/>
  <c r="M29" i="10"/>
  <c r="T49" i="61"/>
  <c r="Z21" i="10"/>
  <c r="R48" i="61"/>
  <c r="M15" i="10"/>
  <c r="M21" i="10"/>
  <c r="R49" i="61"/>
  <c r="M7" i="10"/>
  <c r="Z61" i="11"/>
  <c r="AB53" i="61"/>
  <c r="M55" i="11"/>
  <c r="M61" i="11"/>
  <c r="AB54" i="61"/>
  <c r="Z53" i="61"/>
  <c r="M47" i="11"/>
  <c r="M53" i="11"/>
  <c r="Z54" i="61"/>
  <c r="A47" i="11"/>
  <c r="A55" i="11"/>
  <c r="X53" i="61"/>
  <c r="M39" i="11"/>
  <c r="M45" i="11"/>
  <c r="X54" i="61"/>
  <c r="I54" i="61"/>
  <c r="Z37" i="11"/>
  <c r="V53" i="61"/>
  <c r="M31" i="11"/>
  <c r="M37" i="11"/>
  <c r="V54" i="61"/>
  <c r="Z29" i="11"/>
  <c r="T53" i="61"/>
  <c r="M23" i="11"/>
  <c r="M29" i="11"/>
  <c r="T54" i="61"/>
  <c r="Z21" i="11"/>
  <c r="R53" i="61"/>
  <c r="M15" i="11"/>
  <c r="M21" i="11"/>
  <c r="R54" i="61"/>
  <c r="P53" i="61"/>
  <c r="M7" i="11"/>
  <c r="M13" i="11"/>
  <c r="P54" i="61"/>
  <c r="Z61" i="12"/>
  <c r="AB58" i="61"/>
  <c r="M55" i="12"/>
  <c r="M61" i="12"/>
  <c r="AB59" i="61"/>
  <c r="Z58" i="61"/>
  <c r="M47" i="12"/>
  <c r="A47" i="12"/>
  <c r="A55" i="12"/>
  <c r="X58" i="61"/>
  <c r="M39" i="12"/>
  <c r="Z37" i="12"/>
  <c r="V58" i="61"/>
  <c r="M31" i="12"/>
  <c r="M37" i="12"/>
  <c r="V59" i="61"/>
  <c r="Z29" i="12"/>
  <c r="T58" i="61"/>
  <c r="M23" i="12"/>
  <c r="M29" i="12"/>
  <c r="T59" i="61"/>
  <c r="Z21" i="12"/>
  <c r="R58" i="61"/>
  <c r="M15" i="12"/>
  <c r="M21" i="12"/>
  <c r="R59" i="61"/>
  <c r="M7" i="12"/>
  <c r="Z61" i="13"/>
  <c r="AB63" i="61"/>
  <c r="M55" i="13"/>
  <c r="M61" i="13"/>
  <c r="AB64" i="61"/>
  <c r="Z63" i="61"/>
  <c r="M47" i="13"/>
  <c r="A47" i="13"/>
  <c r="A55" i="13"/>
  <c r="X63" i="61"/>
  <c r="M39" i="13"/>
  <c r="Z37" i="13"/>
  <c r="V63" i="61"/>
  <c r="M31" i="13"/>
  <c r="M37" i="13"/>
  <c r="V64" i="61"/>
  <c r="Z29" i="13"/>
  <c r="T63" i="61"/>
  <c r="M23" i="13"/>
  <c r="M29" i="13"/>
  <c r="T64" i="61"/>
  <c r="Z21" i="13"/>
  <c r="R63" i="61"/>
  <c r="M15" i="13"/>
  <c r="M21" i="13"/>
  <c r="R64" i="61"/>
  <c r="P63" i="61"/>
  <c r="M7" i="13"/>
  <c r="M13" i="13"/>
  <c r="P64" i="61"/>
  <c r="Z61" i="14"/>
  <c r="AB68" i="61"/>
  <c r="M69" i="61"/>
  <c r="M55" i="14"/>
  <c r="M61" i="14"/>
  <c r="M47" i="14"/>
  <c r="M53" i="14"/>
  <c r="Z69" i="61"/>
  <c r="K69" i="61"/>
  <c r="A47" i="14"/>
  <c r="A55" i="14"/>
  <c r="X68" i="61"/>
  <c r="M39" i="14"/>
  <c r="M45" i="14"/>
  <c r="X69" i="61"/>
  <c r="Z37" i="14"/>
  <c r="V68" i="61"/>
  <c r="M31" i="14"/>
  <c r="M37" i="14"/>
  <c r="V69" i="61"/>
  <c r="Z29" i="14"/>
  <c r="T68" i="61"/>
  <c r="M23" i="14"/>
  <c r="M29" i="14"/>
  <c r="T69" i="61"/>
  <c r="Z21" i="14"/>
  <c r="R68" i="61"/>
  <c r="M15" i="14"/>
  <c r="M21" i="14"/>
  <c r="R69" i="61"/>
  <c r="P68" i="61"/>
  <c r="M7" i="14"/>
  <c r="M13" i="14"/>
  <c r="P69" i="61"/>
  <c r="Z61" i="20"/>
  <c r="AB74" i="61"/>
  <c r="M75" i="61"/>
  <c r="M55" i="20"/>
  <c r="M61" i="20"/>
  <c r="M47" i="20"/>
  <c r="M53" i="20"/>
  <c r="Z75" i="61"/>
  <c r="A47" i="20"/>
  <c r="A55" i="20"/>
  <c r="X74" i="61"/>
  <c r="M39" i="20"/>
  <c r="Z37" i="20"/>
  <c r="V74" i="61"/>
  <c r="M31" i="20"/>
  <c r="M37" i="20"/>
  <c r="V75" i="61"/>
  <c r="G75" i="61"/>
  <c r="Z29" i="20"/>
  <c r="T74" i="61"/>
  <c r="M23" i="20"/>
  <c r="M29" i="20"/>
  <c r="T75" i="61"/>
  <c r="E75" i="61"/>
  <c r="Z21" i="20"/>
  <c r="R74" i="61"/>
  <c r="M15" i="20"/>
  <c r="M21" i="20"/>
  <c r="R75" i="61"/>
  <c r="P74" i="61"/>
  <c r="M7" i="20"/>
  <c r="Z61" i="21"/>
  <c r="AB79" i="61"/>
  <c r="M80" i="61"/>
  <c r="M55" i="21"/>
  <c r="M61" i="21"/>
  <c r="M47" i="21"/>
  <c r="A47" i="21"/>
  <c r="A55" i="21"/>
  <c r="X79" i="61"/>
  <c r="M39" i="21"/>
  <c r="Z37" i="21"/>
  <c r="V79" i="61"/>
  <c r="AC79" i="61"/>
  <c r="M31" i="21"/>
  <c r="M37" i="21"/>
  <c r="V80" i="61"/>
  <c r="Z29" i="21"/>
  <c r="T79" i="61"/>
  <c r="M23" i="21"/>
  <c r="M29" i="21"/>
  <c r="T80" i="61"/>
  <c r="E80" i="61"/>
  <c r="Z21" i="21"/>
  <c r="R79" i="61"/>
  <c r="M15" i="21"/>
  <c r="M21" i="21"/>
  <c r="R80" i="61"/>
  <c r="P79" i="61"/>
  <c r="M7" i="21"/>
  <c r="Z61" i="22"/>
  <c r="AB84" i="61"/>
  <c r="M55" i="22"/>
  <c r="M61" i="22"/>
  <c r="M47" i="22"/>
  <c r="M53" i="22"/>
  <c r="Z85" i="61"/>
  <c r="A47" i="22"/>
  <c r="A55" i="22"/>
  <c r="X84" i="61"/>
  <c r="M39" i="22"/>
  <c r="Z37" i="22"/>
  <c r="V84" i="61"/>
  <c r="M31" i="22"/>
  <c r="M37" i="22"/>
  <c r="V85" i="61"/>
  <c r="Z29" i="22"/>
  <c r="T84" i="61"/>
  <c r="M23" i="22"/>
  <c r="M29" i="22"/>
  <c r="T85" i="61"/>
  <c r="Z21" i="22"/>
  <c r="R84" i="61"/>
  <c r="M15" i="22"/>
  <c r="M21" i="22"/>
  <c r="R85" i="61"/>
  <c r="M7" i="22"/>
  <c r="M13" i="22"/>
  <c r="P85" i="61"/>
  <c r="A85" i="61"/>
  <c r="Z61" i="23"/>
  <c r="AB89" i="61"/>
  <c r="M90" i="61"/>
  <c r="M55" i="23"/>
  <c r="M61" i="23"/>
  <c r="M47" i="23"/>
  <c r="A47" i="23"/>
  <c r="A55" i="23"/>
  <c r="X89" i="61"/>
  <c r="M39" i="23"/>
  <c r="Z37" i="23"/>
  <c r="V89" i="61"/>
  <c r="M31" i="23"/>
  <c r="M37" i="23"/>
  <c r="V90" i="61"/>
  <c r="Z29" i="23"/>
  <c r="T89" i="61"/>
  <c r="M23" i="23"/>
  <c r="M29" i="23"/>
  <c r="T90" i="61"/>
  <c r="Z21" i="23"/>
  <c r="R89" i="61"/>
  <c r="M15" i="23"/>
  <c r="M21" i="23"/>
  <c r="R90" i="61"/>
  <c r="M7" i="23"/>
  <c r="M13" i="23"/>
  <c r="P90" i="61"/>
  <c r="Z61" i="24"/>
  <c r="AB95" i="61"/>
  <c r="M96" i="61"/>
  <c r="N96" i="61"/>
  <c r="M55" i="24"/>
  <c r="M61" i="24"/>
  <c r="M47" i="24"/>
  <c r="M53" i="24"/>
  <c r="Z96" i="61"/>
  <c r="A47" i="24"/>
  <c r="A55" i="24"/>
  <c r="X95" i="61"/>
  <c r="M39" i="24"/>
  <c r="Z37" i="24"/>
  <c r="V95" i="61"/>
  <c r="M31" i="24"/>
  <c r="M37" i="24"/>
  <c r="V96" i="61"/>
  <c r="Z29" i="24"/>
  <c r="T95" i="61"/>
  <c r="M23" i="24"/>
  <c r="M29" i="24"/>
  <c r="T96" i="61"/>
  <c r="Z21" i="24"/>
  <c r="R95" i="61"/>
  <c r="M15" i="24"/>
  <c r="M21" i="24"/>
  <c r="R96" i="61"/>
  <c r="C96" i="61"/>
  <c r="P95" i="61"/>
  <c r="M7" i="24"/>
  <c r="M13" i="24"/>
  <c r="P96" i="61"/>
  <c r="Z61" i="25"/>
  <c r="AB100" i="61"/>
  <c r="M55" i="25"/>
  <c r="M61" i="25"/>
  <c r="M47" i="25"/>
  <c r="M53" i="25"/>
  <c r="Z101" i="61"/>
  <c r="A47" i="25"/>
  <c r="A55" i="25"/>
  <c r="X100" i="61"/>
  <c r="M39" i="25"/>
  <c r="Z37" i="25"/>
  <c r="V100" i="61"/>
  <c r="M31" i="25"/>
  <c r="M37" i="25"/>
  <c r="V101" i="61"/>
  <c r="Z29" i="25"/>
  <c r="T100" i="61"/>
  <c r="M23" i="25"/>
  <c r="M29" i="25"/>
  <c r="T101" i="61"/>
  <c r="Z21" i="25"/>
  <c r="R100" i="61"/>
  <c r="M15" i="25"/>
  <c r="M21" i="25"/>
  <c r="R101" i="61"/>
  <c r="M7" i="25"/>
  <c r="M13" i="25"/>
  <c r="P101" i="61"/>
  <c r="M45" i="25"/>
  <c r="X101" i="61"/>
  <c r="Z61" i="26"/>
  <c r="AB105" i="61"/>
  <c r="M55" i="26"/>
  <c r="M61" i="26"/>
  <c r="M47" i="26"/>
  <c r="M53" i="26"/>
  <c r="Z106" i="61"/>
  <c r="K106" i="61"/>
  <c r="A47" i="26"/>
  <c r="A55" i="26"/>
  <c r="X105" i="61"/>
  <c r="M39" i="26"/>
  <c r="Z37" i="26"/>
  <c r="V105" i="61"/>
  <c r="M31" i="26"/>
  <c r="M37" i="26"/>
  <c r="V106" i="61"/>
  <c r="Z29" i="26"/>
  <c r="T105" i="61"/>
  <c r="M23" i="26"/>
  <c r="M29" i="26"/>
  <c r="T106" i="61"/>
  <c r="E106" i="61"/>
  <c r="Z21" i="26"/>
  <c r="R105" i="61"/>
  <c r="M15" i="26"/>
  <c r="M21" i="26"/>
  <c r="R106" i="61"/>
  <c r="C106" i="61"/>
  <c r="P105" i="61"/>
  <c r="M7" i="26"/>
  <c r="Z61" i="27"/>
  <c r="AB110" i="61"/>
  <c r="M111" i="61"/>
  <c r="M55" i="27"/>
  <c r="M61" i="27"/>
  <c r="M47" i="27"/>
  <c r="M53" i="27"/>
  <c r="Z111" i="61"/>
  <c r="K111" i="61"/>
  <c r="A47" i="27"/>
  <c r="A55" i="27"/>
  <c r="X110" i="61"/>
  <c r="M39" i="27"/>
  <c r="M45" i="27"/>
  <c r="X111" i="61"/>
  <c r="I111" i="61"/>
  <c r="Z37" i="27"/>
  <c r="V110" i="61"/>
  <c r="M31" i="27"/>
  <c r="M37" i="27"/>
  <c r="V111" i="61"/>
  <c r="Z29" i="27"/>
  <c r="T110" i="61"/>
  <c r="M23" i="27"/>
  <c r="M29" i="27"/>
  <c r="T111" i="61"/>
  <c r="E111" i="61"/>
  <c r="Z21" i="27"/>
  <c r="R110" i="61"/>
  <c r="M15" i="27"/>
  <c r="M21" i="27"/>
  <c r="R111" i="61"/>
  <c r="P110" i="61"/>
  <c r="M7" i="27"/>
  <c r="Z61" i="28"/>
  <c r="AB116" i="61"/>
  <c r="AC116" i="61"/>
  <c r="M117" i="61"/>
  <c r="M55" i="28"/>
  <c r="M61" i="28"/>
  <c r="M47" i="28"/>
  <c r="M53" i="28"/>
  <c r="Z117" i="61"/>
  <c r="A47" i="28"/>
  <c r="A55" i="28"/>
  <c r="X116" i="61"/>
  <c r="M39" i="28"/>
  <c r="M45" i="28"/>
  <c r="X117" i="61"/>
  <c r="Z37" i="28"/>
  <c r="V116" i="61"/>
  <c r="M31" i="28"/>
  <c r="M37" i="28"/>
  <c r="V117" i="61"/>
  <c r="G117" i="61"/>
  <c r="Z29" i="28"/>
  <c r="T116" i="61"/>
  <c r="M23" i="28"/>
  <c r="M29" i="28"/>
  <c r="T117" i="61"/>
  <c r="Z21" i="28"/>
  <c r="R116" i="61"/>
  <c r="M15" i="28"/>
  <c r="M21" i="28"/>
  <c r="R117" i="61"/>
  <c r="P116" i="61"/>
  <c r="M7" i="28"/>
  <c r="M13" i="28"/>
  <c r="P117" i="61"/>
  <c r="A117" i="61"/>
  <c r="Z61" i="29"/>
  <c r="AB121" i="61"/>
  <c r="M122" i="61"/>
  <c r="M55" i="29"/>
  <c r="M61" i="29"/>
  <c r="M47" i="29"/>
  <c r="M53" i="29"/>
  <c r="Z122" i="61"/>
  <c r="K122" i="61"/>
  <c r="A47" i="29"/>
  <c r="A55" i="29"/>
  <c r="X121" i="61"/>
  <c r="M39" i="29"/>
  <c r="M45" i="29"/>
  <c r="X122" i="61"/>
  <c r="I122" i="61"/>
  <c r="Z37" i="29"/>
  <c r="V121" i="61"/>
  <c r="M31" i="29"/>
  <c r="M37" i="29"/>
  <c r="V122" i="61"/>
  <c r="G122" i="61"/>
  <c r="Z29" i="29"/>
  <c r="T121" i="61"/>
  <c r="M23" i="29"/>
  <c r="M29" i="29"/>
  <c r="T122" i="61"/>
  <c r="Z21" i="29"/>
  <c r="R121" i="61"/>
  <c r="M15" i="29"/>
  <c r="M21" i="29"/>
  <c r="R122" i="61"/>
  <c r="C122" i="61"/>
  <c r="P121" i="61"/>
  <c r="M7" i="29"/>
  <c r="M13" i="29"/>
  <c r="P122" i="61"/>
  <c r="Z61" i="30"/>
  <c r="AB126" i="61"/>
  <c r="M127" i="61"/>
  <c r="M55" i="30"/>
  <c r="M61" i="30"/>
  <c r="M47" i="30"/>
  <c r="M53" i="30"/>
  <c r="Z127" i="61"/>
  <c r="A47" i="30"/>
  <c r="A55" i="30"/>
  <c r="X126" i="61"/>
  <c r="M39" i="30"/>
  <c r="Z37" i="30"/>
  <c r="V126" i="61"/>
  <c r="M31" i="30"/>
  <c r="M37" i="30"/>
  <c r="V127" i="61"/>
  <c r="G127" i="61"/>
  <c r="Z29" i="30"/>
  <c r="T126" i="61"/>
  <c r="M23" i="30"/>
  <c r="M29" i="30"/>
  <c r="T127" i="61"/>
  <c r="Z21" i="30"/>
  <c r="R126" i="61"/>
  <c r="M15" i="30"/>
  <c r="M21" i="30"/>
  <c r="R127" i="61"/>
  <c r="P126" i="61"/>
  <c r="M7" i="30"/>
  <c r="AB131" i="61"/>
  <c r="Z132" i="61"/>
  <c r="X131" i="61"/>
  <c r="V131" i="61"/>
  <c r="V132" i="61"/>
  <c r="T131" i="61"/>
  <c r="T132" i="61"/>
  <c r="R131" i="61"/>
  <c r="R132" i="61"/>
  <c r="P131" i="61"/>
  <c r="AB136" i="61"/>
  <c r="X136" i="61"/>
  <c r="V136" i="61"/>
  <c r="V137" i="61"/>
  <c r="T136" i="61"/>
  <c r="T137" i="61"/>
  <c r="R136" i="61"/>
  <c r="R137" i="61"/>
  <c r="P136" i="61"/>
  <c r="AC136" i="61"/>
  <c r="AB142" i="61"/>
  <c r="X142" i="61"/>
  <c r="V142" i="61"/>
  <c r="AC142" i="61"/>
  <c r="V143" i="61"/>
  <c r="T142" i="61"/>
  <c r="T143" i="61"/>
  <c r="R142" i="61"/>
  <c r="R143" i="61"/>
  <c r="P142" i="61"/>
  <c r="AB147" i="61"/>
  <c r="X147" i="61"/>
  <c r="V147" i="61"/>
  <c r="V148" i="61"/>
  <c r="T147" i="61"/>
  <c r="T148" i="61"/>
  <c r="R147" i="61"/>
  <c r="AC147" i="61"/>
  <c r="R148" i="61"/>
  <c r="P147" i="61"/>
  <c r="AB152" i="61"/>
  <c r="X152" i="61"/>
  <c r="V152" i="61"/>
  <c r="V153" i="61"/>
  <c r="T152" i="61"/>
  <c r="T153" i="61"/>
  <c r="AC153" i="61"/>
  <c r="R152" i="61"/>
  <c r="R153" i="61"/>
  <c r="P152" i="61"/>
  <c r="AC152" i="61"/>
  <c r="AB157" i="61"/>
  <c r="X157" i="61"/>
  <c r="V157" i="61"/>
  <c r="V158" i="61"/>
  <c r="T157" i="61"/>
  <c r="T158" i="61"/>
  <c r="R157" i="61"/>
  <c r="R158" i="61"/>
  <c r="P157" i="61"/>
  <c r="AB163" i="61"/>
  <c r="X163" i="61"/>
  <c r="V163" i="61"/>
  <c r="V164" i="61"/>
  <c r="T163" i="61"/>
  <c r="T164" i="61"/>
  <c r="R163" i="61"/>
  <c r="R164" i="61"/>
  <c r="P163" i="61"/>
  <c r="AC163" i="61"/>
  <c r="AC162" i="61"/>
  <c r="AB168" i="61"/>
  <c r="Z169" i="61"/>
  <c r="X168" i="61"/>
  <c r="AC168" i="61"/>
  <c r="AC167" i="61"/>
  <c r="V168" i="61"/>
  <c r="V169" i="61"/>
  <c r="T168" i="61"/>
  <c r="T169" i="61"/>
  <c r="R168" i="61"/>
  <c r="R169" i="61"/>
  <c r="P168" i="61"/>
  <c r="AB173" i="61"/>
  <c r="X173" i="61"/>
  <c r="V173" i="61"/>
  <c r="V174" i="61"/>
  <c r="T173" i="61"/>
  <c r="T174" i="61"/>
  <c r="R173" i="61"/>
  <c r="R174" i="61"/>
  <c r="P173" i="61"/>
  <c r="AB178" i="61"/>
  <c r="X178" i="61"/>
  <c r="V178" i="61"/>
  <c r="V179" i="61"/>
  <c r="T178" i="61"/>
  <c r="T179" i="61"/>
  <c r="R178" i="61"/>
  <c r="R179" i="61"/>
  <c r="P178" i="61"/>
  <c r="AB183" i="61"/>
  <c r="X183" i="61"/>
  <c r="V183" i="61"/>
  <c r="V184" i="61"/>
  <c r="T183" i="61"/>
  <c r="T184" i="61"/>
  <c r="R183" i="61"/>
  <c r="R184" i="61"/>
  <c r="P183" i="61"/>
  <c r="AB189" i="61"/>
  <c r="X189" i="61"/>
  <c r="V189" i="61"/>
  <c r="V190" i="61"/>
  <c r="T189" i="61"/>
  <c r="T190" i="61"/>
  <c r="R189" i="61"/>
  <c r="AC189" i="61"/>
  <c r="R190" i="61"/>
  <c r="P189" i="61"/>
  <c r="AB194" i="61"/>
  <c r="X194" i="61"/>
  <c r="V194" i="61"/>
  <c r="V195" i="61"/>
  <c r="T194" i="61"/>
  <c r="T195" i="61"/>
  <c r="R194" i="61"/>
  <c r="R195" i="61"/>
  <c r="P194" i="61"/>
  <c r="AB199" i="61"/>
  <c r="X199" i="61"/>
  <c r="X200" i="61"/>
  <c r="V199" i="61"/>
  <c r="V200" i="61"/>
  <c r="T199" i="61"/>
  <c r="T200" i="61"/>
  <c r="R199" i="61"/>
  <c r="R200" i="61"/>
  <c r="P199" i="61"/>
  <c r="AB204" i="61"/>
  <c r="X204" i="61"/>
  <c r="V204" i="61"/>
  <c r="V205" i="61"/>
  <c r="T204" i="61"/>
  <c r="T205" i="61"/>
  <c r="R204" i="61"/>
  <c r="R205" i="61"/>
  <c r="P204" i="61"/>
  <c r="AC204" i="61"/>
  <c r="AC203" i="61"/>
  <c r="AB210" i="61"/>
  <c r="X210" i="61"/>
  <c r="V210" i="61"/>
  <c r="V211" i="61"/>
  <c r="T210" i="61"/>
  <c r="T211" i="61"/>
  <c r="R210" i="61"/>
  <c r="R211" i="61"/>
  <c r="AC211" i="61"/>
  <c r="P210" i="61"/>
  <c r="AB215" i="61"/>
  <c r="X215" i="61"/>
  <c r="V215" i="61"/>
  <c r="V216" i="61"/>
  <c r="T215" i="61"/>
  <c r="T216" i="61"/>
  <c r="R215" i="61"/>
  <c r="R216" i="61"/>
  <c r="P215" i="61"/>
  <c r="AB220" i="61"/>
  <c r="X220" i="61"/>
  <c r="V220" i="61"/>
  <c r="V221" i="61"/>
  <c r="T220" i="61"/>
  <c r="T221" i="61"/>
  <c r="R220" i="61"/>
  <c r="R221" i="61"/>
  <c r="P220" i="61"/>
  <c r="AB225" i="61"/>
  <c r="X225" i="61"/>
  <c r="V225" i="61"/>
  <c r="V226" i="61"/>
  <c r="T225" i="61"/>
  <c r="T226" i="61"/>
  <c r="R225" i="61"/>
  <c r="R226" i="61"/>
  <c r="P225" i="61"/>
  <c r="AB231" i="61"/>
  <c r="X231" i="61"/>
  <c r="V231" i="61"/>
  <c r="V232" i="61"/>
  <c r="T231" i="61"/>
  <c r="T232" i="61"/>
  <c r="R231" i="61"/>
  <c r="R232" i="61"/>
  <c r="P231" i="61"/>
  <c r="AB236" i="61"/>
  <c r="X236" i="61"/>
  <c r="V236" i="61"/>
  <c r="V237" i="61"/>
  <c r="T236" i="61"/>
  <c r="T237" i="61"/>
  <c r="R236" i="61"/>
  <c r="AC236" i="61"/>
  <c r="AC235" i="61"/>
  <c r="R237" i="61"/>
  <c r="P236" i="61"/>
  <c r="AB241" i="61"/>
  <c r="X241" i="61"/>
  <c r="V241" i="61"/>
  <c r="V242" i="61"/>
  <c r="T241" i="61"/>
  <c r="AC241" i="61"/>
  <c r="AC240" i="61"/>
  <c r="T242" i="61"/>
  <c r="R241" i="61"/>
  <c r="R242" i="61"/>
  <c r="P241" i="61"/>
  <c r="AB246" i="61"/>
  <c r="X246" i="61"/>
  <c r="V246" i="61"/>
  <c r="V247" i="61"/>
  <c r="T246" i="61"/>
  <c r="T247" i="61"/>
  <c r="R246" i="61"/>
  <c r="R247" i="61"/>
  <c r="P246" i="61"/>
  <c r="AC246" i="61"/>
  <c r="AC245" i="61"/>
  <c r="AB251" i="61"/>
  <c r="X251" i="61"/>
  <c r="V251" i="61"/>
  <c r="V252" i="61"/>
  <c r="T251" i="61"/>
  <c r="T252" i="61"/>
  <c r="R251" i="61"/>
  <c r="R252" i="61"/>
  <c r="AC252" i="61"/>
  <c r="P251" i="61"/>
  <c r="AB257" i="61"/>
  <c r="X257" i="61"/>
  <c r="V257" i="61"/>
  <c r="V258" i="61"/>
  <c r="T257" i="61"/>
  <c r="T258" i="61"/>
  <c r="R257" i="61"/>
  <c r="R258" i="61"/>
  <c r="P257" i="61"/>
  <c r="X164" i="61"/>
  <c r="P258" i="61"/>
  <c r="X258" i="61"/>
  <c r="Z247" i="61"/>
  <c r="Z226" i="61"/>
  <c r="Z205" i="61"/>
  <c r="Z200" i="61"/>
  <c r="P184" i="61"/>
  <c r="X184" i="61"/>
  <c r="Z153" i="61"/>
  <c r="M13" i="27"/>
  <c r="P111" i="61"/>
  <c r="M45" i="22"/>
  <c r="X85" i="61"/>
  <c r="I85" i="61"/>
  <c r="M45" i="21"/>
  <c r="X80" i="61"/>
  <c r="I80" i="61"/>
  <c r="M53" i="13"/>
  <c r="Z64" i="61"/>
  <c r="K64" i="61"/>
  <c r="M13" i="7"/>
  <c r="P33" i="61"/>
  <c r="M53" i="4"/>
  <c r="Z17" i="61"/>
  <c r="K17" i="61"/>
  <c r="P237" i="61"/>
  <c r="X216" i="61"/>
  <c r="P190" i="61"/>
  <c r="X190" i="61"/>
  <c r="P169" i="61"/>
  <c r="X169" i="61"/>
  <c r="Z158" i="61"/>
  <c r="Z137" i="61"/>
  <c r="M45" i="23"/>
  <c r="X90" i="61"/>
  <c r="I90" i="61"/>
  <c r="M13" i="10"/>
  <c r="P49" i="61"/>
  <c r="M45" i="10"/>
  <c r="X49" i="61"/>
  <c r="I49" i="61"/>
  <c r="Z179" i="61"/>
  <c r="P164" i="61"/>
  <c r="Z211" i="61"/>
  <c r="Z258" i="61"/>
  <c r="P242" i="61"/>
  <c r="X242" i="61"/>
  <c r="P221" i="61"/>
  <c r="X221" i="61"/>
  <c r="P200" i="61"/>
  <c r="AC200" i="61"/>
  <c r="AC198" i="61"/>
  <c r="P195" i="61"/>
  <c r="X195" i="61"/>
  <c r="Z184" i="61"/>
  <c r="P148" i="61"/>
  <c r="X148" i="61"/>
  <c r="M53" i="21"/>
  <c r="Z80" i="61"/>
  <c r="M53" i="7"/>
  <c r="Z33" i="61"/>
  <c r="K33" i="61"/>
  <c r="X143" i="61"/>
  <c r="AC143" i="61"/>
  <c r="M53" i="5"/>
  <c r="Z22" i="61"/>
  <c r="Z252" i="61"/>
  <c r="Z232" i="61"/>
  <c r="Z237" i="61"/>
  <c r="Z216" i="61"/>
  <c r="P174" i="61"/>
  <c r="X174" i="61"/>
  <c r="Z164" i="61"/>
  <c r="Z143" i="61"/>
  <c r="M45" i="24"/>
  <c r="X96" i="61"/>
  <c r="M13" i="12"/>
  <c r="P59" i="61"/>
  <c r="X59" i="61"/>
  <c r="I59" i="61"/>
  <c r="M45" i="12"/>
  <c r="M53" i="9"/>
  <c r="Z43" i="61"/>
  <c r="K43" i="61"/>
  <c r="M53" i="8"/>
  <c r="Z38" i="61"/>
  <c r="K38" i="61"/>
  <c r="X226" i="61"/>
  <c r="P205" i="61"/>
  <c r="X205" i="61"/>
  <c r="Z190" i="61"/>
  <c r="P153" i="61"/>
  <c r="X153" i="61"/>
  <c r="I101" i="61"/>
  <c r="M53" i="23"/>
  <c r="Z90" i="61"/>
  <c r="K90" i="61"/>
  <c r="M45" i="13"/>
  <c r="X64" i="61"/>
  <c r="I64" i="61"/>
  <c r="M53" i="10"/>
  <c r="Z49" i="61"/>
  <c r="K49" i="61"/>
  <c r="M13" i="4"/>
  <c r="P17" i="61"/>
  <c r="M45" i="4"/>
  <c r="X17" i="61"/>
  <c r="I17" i="61"/>
  <c r="M13" i="3"/>
  <c r="P12" i="61"/>
  <c r="A12" i="61"/>
  <c r="M13" i="2"/>
  <c r="P7" i="61"/>
  <c r="A7" i="61"/>
  <c r="M45" i="2"/>
  <c r="X7" i="61"/>
  <c r="I7" i="61"/>
  <c r="X237" i="61"/>
  <c r="P143" i="61"/>
  <c r="M53" i="3"/>
  <c r="Z12" i="61"/>
  <c r="K12" i="61"/>
  <c r="X247" i="61"/>
  <c r="P226" i="61"/>
  <c r="Z242" i="61"/>
  <c r="Z221" i="61"/>
  <c r="Z195" i="61"/>
  <c r="P179" i="61"/>
  <c r="X179" i="61"/>
  <c r="Z148" i="61"/>
  <c r="P132" i="61"/>
  <c r="M13" i="30"/>
  <c r="P127" i="61"/>
  <c r="M45" i="30"/>
  <c r="X127" i="61"/>
  <c r="I127" i="61"/>
  <c r="M13" i="20"/>
  <c r="P75" i="61"/>
  <c r="M13" i="5"/>
  <c r="P22" i="61"/>
  <c r="M45" i="5"/>
  <c r="X22" i="61"/>
  <c r="I22" i="61"/>
  <c r="A274" i="61"/>
  <c r="C274" i="61"/>
  <c r="E274" i="61"/>
  <c r="G274" i="61"/>
  <c r="I274" i="61"/>
  <c r="K274" i="61"/>
  <c r="M274" i="61"/>
  <c r="P216" i="61"/>
  <c r="P247" i="61"/>
  <c r="P252" i="61"/>
  <c r="X252" i="61"/>
  <c r="P232" i="61"/>
  <c r="X232" i="61"/>
  <c r="P211" i="61"/>
  <c r="X211" i="61"/>
  <c r="Z174" i="61"/>
  <c r="P158" i="61"/>
  <c r="X158" i="61"/>
  <c r="P137" i="61"/>
  <c r="X137" i="61"/>
  <c r="AC137" i="61"/>
  <c r="X132" i="61"/>
  <c r="M13" i="26"/>
  <c r="P106" i="61"/>
  <c r="M45" i="26"/>
  <c r="X106" i="61"/>
  <c r="I106" i="61"/>
  <c r="M13" i="21"/>
  <c r="P80" i="61"/>
  <c r="M45" i="20"/>
  <c r="X75" i="61"/>
  <c r="I75" i="61"/>
  <c r="M53" i="12"/>
  <c r="Z59" i="61"/>
  <c r="K59" i="61"/>
  <c r="M13" i="6"/>
  <c r="P28" i="61"/>
  <c r="E101" i="61"/>
  <c r="C33" i="61"/>
  <c r="E22" i="61"/>
  <c r="E12" i="61"/>
  <c r="G22" i="61"/>
  <c r="C101" i="61"/>
  <c r="C69" i="61"/>
  <c r="M38" i="61"/>
  <c r="AC194" i="61"/>
  <c r="G17" i="61"/>
  <c r="C17" i="61"/>
  <c r="M59" i="61"/>
  <c r="C7" i="61"/>
  <c r="AC178" i="61"/>
  <c r="AC16" i="61"/>
  <c r="G12" i="61"/>
  <c r="M17" i="61"/>
  <c r="AC157" i="61"/>
  <c r="G101" i="61"/>
  <c r="E17" i="61"/>
  <c r="V7" i="61"/>
  <c r="G7" i="61"/>
  <c r="AC225" i="61"/>
  <c r="M12" i="61"/>
  <c r="AC220" i="61"/>
  <c r="AC219" i="61"/>
  <c r="AC199" i="61"/>
  <c r="AC183" i="61"/>
  <c r="AC21" i="61"/>
  <c r="G96" i="61"/>
  <c r="C22" i="61"/>
  <c r="M22" i="61"/>
  <c r="AC215" i="61"/>
  <c r="Z7" i="61"/>
  <c r="K96" i="61"/>
  <c r="A22" i="61"/>
  <c r="M7" i="61"/>
  <c r="C12" i="61"/>
  <c r="AC11" i="61"/>
  <c r="AC184" i="61"/>
  <c r="AC182" i="61"/>
  <c r="AC221" i="61"/>
  <c r="AC164" i="61"/>
  <c r="AC179" i="61"/>
  <c r="AC169" i="61"/>
  <c r="I96" i="61"/>
  <c r="AC17" i="61"/>
  <c r="AC15" i="61"/>
  <c r="A17" i="61"/>
  <c r="K22" i="61"/>
  <c r="N22" i="61"/>
  <c r="AC22" i="61"/>
  <c r="AC20" i="61"/>
  <c r="AC242" i="61"/>
  <c r="A80" i="61"/>
  <c r="AC247" i="61"/>
  <c r="AC216" i="61"/>
  <c r="AC205" i="61"/>
  <c r="AC237" i="61"/>
  <c r="A28" i="61"/>
  <c r="AC7" i="61"/>
  <c r="N17" i="61"/>
  <c r="AC177" i="61"/>
  <c r="AC214" i="61"/>
  <c r="K7" i="61"/>
  <c r="A1" i="24"/>
  <c r="A4" i="60"/>
  <c r="A5" i="60"/>
  <c r="A1" i="23"/>
  <c r="A1" i="22"/>
  <c r="A1" i="20"/>
  <c r="A1" i="14"/>
  <c r="A1" i="13"/>
  <c r="A1" i="12"/>
  <c r="A1" i="3"/>
  <c r="Z61" i="60"/>
  <c r="M55" i="60"/>
  <c r="M61" i="60"/>
  <c r="Z53" i="60"/>
  <c r="M47" i="60"/>
  <c r="M53" i="60"/>
  <c r="A47" i="60"/>
  <c r="A55" i="60"/>
  <c r="Z45" i="60"/>
  <c r="X277" i="61"/>
  <c r="M39" i="60"/>
  <c r="M45" i="60"/>
  <c r="X278" i="61"/>
  <c r="Z37" i="60"/>
  <c r="V277" i="61"/>
  <c r="M31" i="60"/>
  <c r="M37" i="60"/>
  <c r="V278" i="61"/>
  <c r="Z29" i="60"/>
  <c r="T277" i="61"/>
  <c r="M23" i="60"/>
  <c r="M29" i="60"/>
  <c r="T278" i="61"/>
  <c r="Z21" i="60"/>
  <c r="R277" i="61"/>
  <c r="M15" i="60"/>
  <c r="M21" i="60"/>
  <c r="R278" i="61"/>
  <c r="Z13" i="60"/>
  <c r="P277" i="61"/>
  <c r="M7" i="60"/>
  <c r="M13" i="60"/>
  <c r="P278" i="61"/>
  <c r="A1" i="60"/>
  <c r="AB272" i="61"/>
  <c r="X272" i="61"/>
  <c r="V272" i="61"/>
  <c r="V273" i="61"/>
  <c r="T272" i="61"/>
  <c r="T273" i="61"/>
  <c r="R272" i="61"/>
  <c r="R273" i="61"/>
  <c r="P272" i="61"/>
  <c r="AB267" i="61"/>
  <c r="X267" i="61"/>
  <c r="V267" i="61"/>
  <c r="V268" i="61"/>
  <c r="T267" i="61"/>
  <c r="T268" i="61"/>
  <c r="R267" i="61"/>
  <c r="R268" i="61"/>
  <c r="P267" i="61"/>
  <c r="AC267" i="61"/>
  <c r="AC266" i="61"/>
  <c r="AB262" i="61"/>
  <c r="X262" i="61"/>
  <c r="V262" i="61"/>
  <c r="V263" i="61"/>
  <c r="T262" i="61"/>
  <c r="T263" i="61"/>
  <c r="R262" i="61"/>
  <c r="R263" i="61"/>
  <c r="P262" i="61"/>
  <c r="AC262" i="61"/>
  <c r="AC261" i="61"/>
  <c r="E278" i="61"/>
  <c r="P273" i="61"/>
  <c r="X273" i="61"/>
  <c r="P268" i="61"/>
  <c r="P263" i="61"/>
  <c r="X263" i="61"/>
  <c r="Z273" i="61"/>
  <c r="X268" i="61"/>
  <c r="Z268" i="61"/>
  <c r="Z263" i="61"/>
  <c r="AC277" i="61"/>
  <c r="G278" i="61"/>
  <c r="I278" i="61"/>
  <c r="A278" i="61"/>
  <c r="AC278" i="61"/>
  <c r="C278" i="61"/>
  <c r="A1" i="29"/>
  <c r="AC263" i="61"/>
  <c r="AC268" i="61"/>
  <c r="AC273" i="61"/>
  <c r="AC276" i="61"/>
  <c r="N278" i="61"/>
  <c r="N276" i="61"/>
  <c r="A1" i="28"/>
  <c r="A1" i="27"/>
  <c r="A1" i="26"/>
  <c r="A1" i="25"/>
  <c r="A1" i="11"/>
  <c r="A1" i="10"/>
  <c r="A1" i="9"/>
  <c r="A1" i="8"/>
  <c r="A1" i="7"/>
  <c r="A1" i="6"/>
  <c r="A1" i="5"/>
  <c r="A1" i="4"/>
  <c r="N39" i="14"/>
  <c r="N47" i="14"/>
  <c r="N55" i="14"/>
  <c r="N39" i="5"/>
  <c r="N47" i="5"/>
  <c r="N55" i="5"/>
  <c r="N39" i="9"/>
  <c r="N47" i="9"/>
  <c r="N55" i="9"/>
  <c r="N39" i="3"/>
  <c r="N47" i="3"/>
  <c r="N39" i="21"/>
  <c r="N47" i="21"/>
  <c r="N55" i="21"/>
  <c r="N39" i="30"/>
  <c r="N47" i="30"/>
  <c r="N55" i="30"/>
  <c r="N39" i="28"/>
  <c r="N47" i="28"/>
  <c r="N55" i="28"/>
  <c r="N39" i="11"/>
  <c r="N47" i="11"/>
  <c r="N55" i="11"/>
  <c r="N39" i="2"/>
  <c r="N47" i="2"/>
  <c r="N55" i="2"/>
  <c r="N39" i="25"/>
  <c r="N47" i="25"/>
  <c r="N55" i="25"/>
  <c r="N39" i="27"/>
  <c r="N47" i="27"/>
  <c r="N55" i="27"/>
  <c r="N39" i="10"/>
  <c r="N47" i="10"/>
  <c r="N55" i="10"/>
  <c r="N39" i="22"/>
  <c r="N47" i="22"/>
  <c r="N55" i="22"/>
  <c r="N39" i="6"/>
  <c r="N47" i="6"/>
  <c r="N55" i="6"/>
  <c r="N39" i="23"/>
  <c r="N47" i="23"/>
  <c r="N55" i="23"/>
  <c r="N39" i="8"/>
  <c r="N47" i="8"/>
  <c r="N55" i="8"/>
  <c r="N39" i="20"/>
  <c r="N47" i="20"/>
  <c r="N55" i="20"/>
  <c r="N39" i="7"/>
  <c r="N47" i="7"/>
  <c r="N55" i="7"/>
  <c r="N39" i="29"/>
  <c r="N47" i="29"/>
  <c r="N55" i="29"/>
  <c r="N39" i="12"/>
  <c r="N47" i="12"/>
  <c r="N55" i="12"/>
  <c r="N47" i="13"/>
  <c r="N55" i="13"/>
  <c r="N39" i="60"/>
  <c r="N47" i="60"/>
  <c r="N55" i="60"/>
  <c r="N39" i="24"/>
  <c r="N47" i="24"/>
  <c r="N55" i="24"/>
  <c r="N39" i="4"/>
  <c r="N47" i="4"/>
  <c r="N55" i="4"/>
  <c r="N15" i="13"/>
  <c r="N31" i="2"/>
  <c r="N15" i="9"/>
  <c r="N15" i="30"/>
  <c r="N7" i="60"/>
  <c r="N15" i="23"/>
  <c r="N23" i="28"/>
  <c r="N7" i="11"/>
  <c r="N31" i="22"/>
  <c r="N7" i="28"/>
  <c r="N23" i="29"/>
  <c r="N7" i="10"/>
  <c r="N23" i="30"/>
  <c r="N23" i="3"/>
  <c r="N23" i="22"/>
  <c r="N31" i="13"/>
  <c r="N23" i="60"/>
  <c r="N31" i="4"/>
  <c r="N15" i="21"/>
  <c r="N31" i="12"/>
  <c r="N7" i="22"/>
  <c r="N15" i="12"/>
  <c r="N23" i="2"/>
  <c r="N31" i="23"/>
  <c r="N7" i="3"/>
  <c r="N7" i="23"/>
  <c r="N31" i="26"/>
  <c r="N31" i="25"/>
  <c r="N23" i="9"/>
  <c r="N31" i="29"/>
  <c r="N15" i="29"/>
  <c r="N23" i="12"/>
  <c r="N31" i="14"/>
  <c r="N7" i="4"/>
  <c r="N15" i="5"/>
  <c r="N15" i="3"/>
  <c r="N15" i="20"/>
  <c r="N15" i="4"/>
  <c r="N23" i="4"/>
  <c r="N31" i="20"/>
  <c r="N7" i="5"/>
  <c r="N15" i="10"/>
  <c r="N31" i="10"/>
  <c r="N23" i="5"/>
  <c r="N7" i="14"/>
  <c r="N31" i="9"/>
  <c r="N15" i="7"/>
  <c r="N23" i="13"/>
  <c r="N31" i="5"/>
  <c r="N23" i="24"/>
  <c r="N15" i="11"/>
  <c r="N31" i="27"/>
  <c r="N31" i="21"/>
  <c r="N31" i="3"/>
  <c r="N7" i="8"/>
  <c r="N23" i="14"/>
  <c r="N23" i="25"/>
  <c r="N23" i="7"/>
  <c r="N23" i="27"/>
  <c r="N31" i="7"/>
  <c r="N31" i="6"/>
  <c r="N7" i="7"/>
  <c r="N7" i="21"/>
  <c r="N31" i="11"/>
  <c r="N7" i="30"/>
  <c r="N15" i="8"/>
  <c r="N15" i="60"/>
  <c r="N15" i="27"/>
  <c r="N23" i="26"/>
  <c r="N15" i="14"/>
  <c r="N15" i="6"/>
  <c r="N7" i="29"/>
  <c r="N7" i="24"/>
  <c r="N7" i="13"/>
  <c r="N15" i="25"/>
  <c r="N31" i="60"/>
  <c r="N23" i="11"/>
  <c r="N23" i="6"/>
  <c r="N15" i="28"/>
  <c r="N7" i="9"/>
  <c r="N7" i="20"/>
  <c r="N23" i="8"/>
  <c r="N7" i="6"/>
  <c r="N31" i="30"/>
  <c r="N15" i="24"/>
  <c r="N15" i="26"/>
  <c r="N31" i="28"/>
  <c r="N7" i="26"/>
  <c r="N7" i="12"/>
  <c r="N15" i="22"/>
  <c r="N31" i="8"/>
  <c r="N31" i="24"/>
  <c r="N23" i="21"/>
  <c r="N7" i="27"/>
  <c r="N23" i="20"/>
  <c r="N23" i="23"/>
  <c r="N23" i="10"/>
  <c r="N7" i="25"/>
  <c r="N39" i="26"/>
  <c r="N47" i="26"/>
  <c r="N55" i="26"/>
  <c r="AC12" i="61"/>
  <c r="AC10" i="61"/>
  <c r="I12" i="61"/>
  <c r="N12" i="61"/>
  <c r="A33" i="61"/>
  <c r="M28" i="61"/>
  <c r="K28" i="61"/>
  <c r="I28" i="61"/>
  <c r="G28" i="61"/>
  <c r="E28" i="61"/>
  <c r="AC28" i="61"/>
  <c r="AC27" i="61"/>
  <c r="C28" i="61"/>
  <c r="E7" i="61"/>
  <c r="N28" i="61"/>
  <c r="AC26" i="61"/>
  <c r="N7" i="61"/>
  <c r="G33" i="61"/>
  <c r="I33" i="61"/>
  <c r="AC33" i="61"/>
  <c r="E33" i="61"/>
  <c r="C38" i="61"/>
  <c r="M33" i="61"/>
  <c r="N33" i="61"/>
  <c r="AC32" i="61"/>
  <c r="AC31" i="61"/>
  <c r="A38" i="61"/>
  <c r="I38" i="61"/>
  <c r="AC38" i="61"/>
  <c r="AC36" i="61"/>
  <c r="G38" i="61"/>
  <c r="N38" i="61"/>
  <c r="E54" i="61"/>
  <c r="C54" i="61"/>
  <c r="A54" i="61"/>
  <c r="E49" i="61"/>
  <c r="C49" i="61"/>
  <c r="AC49" i="61"/>
  <c r="AC48" i="61"/>
  <c r="A49" i="61"/>
  <c r="N49" i="61"/>
  <c r="M43" i="61"/>
  <c r="I43" i="61"/>
  <c r="G43" i="61"/>
  <c r="AC42" i="61"/>
  <c r="C43" i="61"/>
  <c r="AC43" i="61"/>
  <c r="AC47" i="61"/>
  <c r="AC41" i="61"/>
  <c r="N23" i="61"/>
  <c r="N43" i="61"/>
  <c r="G59" i="61"/>
  <c r="E59" i="61"/>
  <c r="C59" i="61"/>
  <c r="AC59" i="61"/>
  <c r="A59" i="61"/>
  <c r="AC58" i="61"/>
  <c r="M54" i="61"/>
  <c r="AC53" i="61"/>
  <c r="K54" i="61"/>
  <c r="G54" i="61"/>
  <c r="AC54" i="61"/>
  <c r="AC57" i="61"/>
  <c r="N59" i="61"/>
  <c r="AC52" i="61"/>
  <c r="N54" i="61"/>
  <c r="M64" i="61"/>
  <c r="G64" i="61"/>
  <c r="C64" i="61"/>
  <c r="AC63" i="61"/>
  <c r="E64" i="61"/>
  <c r="AC64" i="61"/>
  <c r="A64" i="61"/>
  <c r="AC62" i="61"/>
  <c r="N64" i="61"/>
  <c r="I69" i="61"/>
  <c r="G69" i="61"/>
  <c r="A69" i="61"/>
  <c r="AC68" i="61"/>
  <c r="AC69" i="61"/>
  <c r="AC67" i="61"/>
  <c r="E69" i="61"/>
  <c r="N69" i="61"/>
  <c r="N44" i="61"/>
  <c r="A75" i="61"/>
  <c r="AC74" i="61"/>
  <c r="K75" i="61"/>
  <c r="AC75" i="61"/>
  <c r="AC73" i="61"/>
  <c r="C75" i="61"/>
  <c r="N75" i="61"/>
  <c r="C80" i="61"/>
  <c r="G80" i="61"/>
  <c r="K80" i="61"/>
  <c r="AC80" i="61"/>
  <c r="AC78" i="61"/>
  <c r="C85" i="61"/>
  <c r="E85" i="61"/>
  <c r="G85" i="61"/>
  <c r="AC85" i="61"/>
  <c r="AC83" i="61"/>
  <c r="K85" i="61"/>
  <c r="M85" i="61"/>
  <c r="N85" i="61"/>
  <c r="AC84" i="61"/>
  <c r="A90" i="61"/>
  <c r="C90" i="61"/>
  <c r="E90" i="61"/>
  <c r="N80" i="61"/>
  <c r="G90" i="61"/>
  <c r="AC89" i="61"/>
  <c r="AC90" i="61"/>
  <c r="AC88" i="61"/>
  <c r="N90" i="61"/>
  <c r="N70" i="61"/>
  <c r="E96" i="61"/>
  <c r="AC95" i="61"/>
  <c r="A96" i="61"/>
  <c r="AC96" i="61"/>
  <c r="AC94" i="61"/>
  <c r="A101" i="61"/>
  <c r="A106" i="61"/>
  <c r="K101" i="61"/>
  <c r="AC101" i="61"/>
  <c r="M101" i="61"/>
  <c r="N101" i="61"/>
  <c r="AC100" i="61"/>
  <c r="AC99" i="61"/>
  <c r="M106" i="61"/>
  <c r="N106" i="61"/>
  <c r="AC105" i="61"/>
  <c r="C111" i="61"/>
  <c r="G106" i="61"/>
  <c r="AC106" i="61"/>
  <c r="AC104" i="61"/>
  <c r="G111" i="61"/>
  <c r="AC111" i="61"/>
  <c r="AC109" i="61"/>
  <c r="AC110" i="61"/>
  <c r="A111" i="61"/>
  <c r="C117" i="61"/>
  <c r="E117" i="61"/>
  <c r="N91" i="61"/>
  <c r="N111" i="61"/>
  <c r="I117" i="61"/>
  <c r="C127" i="61"/>
  <c r="A127" i="61"/>
  <c r="AC121" i="61"/>
  <c r="E122" i="61"/>
  <c r="A122" i="61"/>
  <c r="N122" i="61"/>
  <c r="AC122" i="61"/>
  <c r="AC120" i="61"/>
  <c r="K117" i="61"/>
  <c r="AC117" i="61"/>
  <c r="AC115" i="61"/>
  <c r="N117" i="61"/>
  <c r="AC131" i="61"/>
  <c r="AC132" i="61"/>
  <c r="K127" i="61"/>
  <c r="AC127" i="61"/>
  <c r="E127" i="61"/>
  <c r="N127" i="61"/>
  <c r="AC126" i="61"/>
  <c r="AC130" i="61"/>
  <c r="AC272" i="61"/>
  <c r="AC271" i="61"/>
  <c r="AC251" i="61"/>
  <c r="AC250" i="61"/>
  <c r="AC231" i="61"/>
  <c r="AC230" i="61"/>
  <c r="AC232" i="61"/>
  <c r="AC224" i="61"/>
  <c r="AC226" i="61"/>
  <c r="AC210" i="61"/>
  <c r="AC209" i="61"/>
  <c r="AC195" i="61"/>
  <c r="AC193" i="61"/>
  <c r="AC190" i="61"/>
  <c r="AC188" i="61"/>
  <c r="AC174" i="61"/>
  <c r="AC173" i="61"/>
  <c r="AC172" i="61"/>
  <c r="AC156" i="61"/>
  <c r="AC158" i="61"/>
  <c r="AC141" i="61"/>
  <c r="AC125" i="61"/>
  <c r="N132" i="61"/>
  <c r="AC135" i="61"/>
  <c r="N112" i="61"/>
  <c r="N137" i="61"/>
  <c r="N143" i="61"/>
  <c r="AC146" i="61"/>
  <c r="AC148" i="61"/>
  <c r="N148" i="61"/>
  <c r="AC151" i="61"/>
  <c r="N153" i="61"/>
  <c r="N138" i="61"/>
  <c r="N158" i="61"/>
  <c r="N164" i="61"/>
  <c r="N169" i="61"/>
  <c r="N174" i="61"/>
  <c r="A3" i="4"/>
  <c r="W6" i="4"/>
  <c r="W14" i="4"/>
  <c r="W22" i="4"/>
  <c r="W30" i="4"/>
  <c r="W38" i="4"/>
  <c r="W46" i="4"/>
  <c r="W54" i="4"/>
  <c r="H3" i="4"/>
  <c r="A6" i="65"/>
  <c r="A7" i="65"/>
  <c r="A3" i="3"/>
  <c r="H3" i="3"/>
  <c r="A3" i="6"/>
  <c r="H3" i="6"/>
  <c r="A8" i="65"/>
  <c r="A3" i="5"/>
  <c r="W6" i="5"/>
  <c r="W14" i="5"/>
  <c r="W22" i="5"/>
  <c r="W30" i="5"/>
  <c r="W38" i="5"/>
  <c r="W46" i="5"/>
  <c r="W54" i="5"/>
  <c r="G20" i="31"/>
  <c r="N179" i="61"/>
  <c r="A3" i="7"/>
  <c r="H3" i="7"/>
  <c r="A9" i="65"/>
  <c r="A3" i="8"/>
  <c r="W6" i="8"/>
  <c r="W14" i="8"/>
  <c r="W22" i="8"/>
  <c r="W30" i="8"/>
  <c r="W38" i="8"/>
  <c r="W46" i="8"/>
  <c r="W54" i="8"/>
  <c r="A10" i="65"/>
  <c r="A3" i="9"/>
  <c r="W6" i="9"/>
  <c r="W14" i="9"/>
  <c r="W22" i="9"/>
  <c r="W30" i="9"/>
  <c r="W38" i="9"/>
  <c r="W46" i="9"/>
  <c r="W54" i="9"/>
  <c r="H3" i="9"/>
  <c r="A11" i="65"/>
  <c r="A3" i="10"/>
  <c r="H3" i="10"/>
  <c r="A12" i="65"/>
  <c r="A3" i="11"/>
  <c r="W6" i="11"/>
  <c r="W14" i="11"/>
  <c r="W22" i="11"/>
  <c r="W30" i="11"/>
  <c r="W38" i="11"/>
  <c r="W46" i="11"/>
  <c r="W54" i="11"/>
  <c r="A13" i="65"/>
  <c r="A3" i="12"/>
  <c r="H3" i="12"/>
  <c r="W6" i="12"/>
  <c r="W14" i="12"/>
  <c r="W22" i="12"/>
  <c r="W30" i="12"/>
  <c r="W38" i="12"/>
  <c r="W46" i="12"/>
  <c r="W54" i="12"/>
  <c r="A14" i="65"/>
  <c r="A15" i="65"/>
  <c r="A3" i="13"/>
  <c r="H3" i="13"/>
  <c r="A3" i="14"/>
  <c r="W6" i="14"/>
  <c r="W14" i="14"/>
  <c r="W22" i="14"/>
  <c r="W30" i="14"/>
  <c r="W38" i="14"/>
  <c r="W46" i="14"/>
  <c r="W54" i="14"/>
  <c r="A16" i="65"/>
  <c r="A17" i="65"/>
  <c r="A3" i="20"/>
  <c r="W6" i="20"/>
  <c r="W14" i="20"/>
  <c r="W22" i="20"/>
  <c r="W30" i="20"/>
  <c r="W38" i="20"/>
  <c r="W46" i="20"/>
  <c r="W54" i="20"/>
  <c r="H3" i="20"/>
  <c r="A18" i="65"/>
  <c r="A3" i="21"/>
  <c r="H3" i="21"/>
  <c r="A3" i="22"/>
  <c r="H3" i="22"/>
  <c r="A19" i="65"/>
  <c r="A20" i="65"/>
  <c r="A3" i="23"/>
  <c r="H3" i="23"/>
  <c r="A3" i="24"/>
  <c r="H3" i="24"/>
  <c r="A21" i="65"/>
  <c r="A3" i="25"/>
  <c r="W6" i="25"/>
  <c r="W14" i="25"/>
  <c r="W22" i="25"/>
  <c r="W30" i="25"/>
  <c r="W38" i="25"/>
  <c r="W46" i="25"/>
  <c r="W54" i="25"/>
  <c r="A22" i="65"/>
  <c r="A23" i="65"/>
  <c r="A3" i="26"/>
  <c r="W6" i="26"/>
  <c r="W14" i="26"/>
  <c r="W22" i="26"/>
  <c r="W30" i="26"/>
  <c r="W38" i="26"/>
  <c r="W46" i="26"/>
  <c r="W54" i="26"/>
  <c r="A3" i="27"/>
  <c r="W6" i="27"/>
  <c r="W14" i="27"/>
  <c r="W22" i="27"/>
  <c r="W30" i="27"/>
  <c r="W38" i="27"/>
  <c r="W46" i="27"/>
  <c r="W54" i="27"/>
  <c r="A24" i="65"/>
  <c r="A3" i="28"/>
  <c r="H3" i="28"/>
  <c r="A25" i="65"/>
  <c r="A26" i="65"/>
  <c r="A3" i="29"/>
  <c r="W6" i="29"/>
  <c r="W14" i="29"/>
  <c r="W22" i="29"/>
  <c r="W30" i="29"/>
  <c r="W38" i="29"/>
  <c r="W46" i="29"/>
  <c r="W54" i="29"/>
  <c r="A27" i="65"/>
  <c r="A3" i="30"/>
  <c r="W6" i="30"/>
  <c r="W14" i="30"/>
  <c r="W22" i="30"/>
  <c r="W30" i="30"/>
  <c r="W38" i="30"/>
  <c r="W46" i="30"/>
  <c r="W54" i="30"/>
  <c r="A28" i="65"/>
  <c r="A29" i="65"/>
  <c r="A30" i="65"/>
  <c r="A31" i="65"/>
  <c r="A32" i="65"/>
  <c r="A33" i="65"/>
  <c r="A34" i="65"/>
  <c r="A35" i="65"/>
  <c r="A36" i="65"/>
  <c r="A37" i="65"/>
  <c r="A38" i="65"/>
  <c r="A39" i="65"/>
  <c r="A40" i="65"/>
  <c r="A41" i="65"/>
  <c r="A42" i="65"/>
  <c r="A43" i="65"/>
  <c r="A44" i="65"/>
  <c r="A45" i="65"/>
  <c r="A46" i="65"/>
  <c r="A47" i="65"/>
  <c r="A48" i="65"/>
  <c r="A49" i="65"/>
  <c r="A50" i="65"/>
  <c r="A51" i="65"/>
  <c r="A52" i="65"/>
  <c r="A53" i="65"/>
  <c r="A54" i="65"/>
  <c r="A3" i="60"/>
  <c r="W6" i="60"/>
  <c r="W14" i="60"/>
  <c r="W22" i="60"/>
  <c r="W30" i="60"/>
  <c r="W38" i="60"/>
  <c r="W46" i="60"/>
  <c r="W54" i="60"/>
  <c r="N184" i="61"/>
  <c r="N159" i="61"/>
  <c r="N195" i="61"/>
  <c r="N190" i="61"/>
  <c r="F105" i="74"/>
  <c r="G105" i="74"/>
  <c r="A111" i="74"/>
  <c r="B111" i="74"/>
  <c r="C111" i="74"/>
  <c r="D111" i="74"/>
  <c r="E111" i="74"/>
  <c r="F111" i="74"/>
  <c r="G111" i="74"/>
  <c r="A117" i="74"/>
  <c r="B117" i="74"/>
  <c r="C117" i="74"/>
  <c r="D117" i="74"/>
  <c r="E117" i="74"/>
  <c r="F117" i="74"/>
  <c r="G117" i="74"/>
  <c r="A123" i="74"/>
  <c r="B123" i="74"/>
  <c r="C123" i="74"/>
  <c r="D123" i="74"/>
  <c r="E123" i="74"/>
  <c r="F123" i="74"/>
  <c r="G123" i="74"/>
  <c r="A129" i="74"/>
  <c r="B129" i="74"/>
  <c r="C129" i="74"/>
  <c r="D129" i="74"/>
  <c r="E129" i="74"/>
  <c r="F129" i="74"/>
  <c r="G129" i="74"/>
  <c r="A135" i="74"/>
  <c r="B135" i="74"/>
  <c r="C135" i="74"/>
  <c r="D135" i="74"/>
  <c r="E135" i="74"/>
  <c r="F135" i="74"/>
  <c r="G135" i="74"/>
  <c r="A141" i="74"/>
  <c r="B141" i="74"/>
  <c r="C141" i="74"/>
  <c r="D141" i="74"/>
  <c r="E141" i="74"/>
  <c r="F141" i="74"/>
  <c r="G141" i="74"/>
  <c r="A147" i="74"/>
  <c r="B147" i="74"/>
  <c r="C147" i="74"/>
  <c r="D147" i="74"/>
  <c r="E147" i="74"/>
  <c r="F147" i="74"/>
  <c r="G147" i="74"/>
  <c r="A153" i="74"/>
  <c r="B153" i="74"/>
  <c r="C153" i="74"/>
  <c r="D153" i="74"/>
  <c r="E153" i="74"/>
  <c r="F153" i="74"/>
  <c r="G153" i="74"/>
  <c r="A159" i="74"/>
  <c r="B159" i="74"/>
  <c r="C159" i="74"/>
  <c r="E159" i="74"/>
  <c r="F159" i="74"/>
  <c r="G159" i="74"/>
  <c r="A165" i="74"/>
  <c r="B165" i="74"/>
  <c r="C165" i="74"/>
  <c r="D165" i="74"/>
  <c r="E165" i="74"/>
  <c r="F165" i="74"/>
  <c r="G165" i="74"/>
  <c r="A171" i="74"/>
  <c r="B171" i="74"/>
  <c r="C171" i="74"/>
  <c r="D171" i="74"/>
  <c r="E171" i="74"/>
  <c r="F171" i="74"/>
  <c r="G171" i="74"/>
  <c r="A177" i="74"/>
  <c r="B177" i="74"/>
  <c r="C177" i="74"/>
  <c r="D177" i="74"/>
  <c r="E177" i="74"/>
  <c r="F177" i="74"/>
  <c r="G177" i="74"/>
  <c r="A183" i="74"/>
  <c r="B183" i="74"/>
  <c r="C183" i="74"/>
  <c r="D183" i="74"/>
  <c r="E183" i="74"/>
  <c r="F183" i="74"/>
  <c r="G183" i="74"/>
  <c r="A189" i="74"/>
  <c r="B189" i="74"/>
  <c r="C189" i="74"/>
  <c r="D189" i="74"/>
  <c r="E189" i="74"/>
  <c r="F189" i="74"/>
  <c r="G189" i="74"/>
  <c r="N200" i="61"/>
  <c r="W6" i="3"/>
  <c r="W14" i="3"/>
  <c r="W22" i="3"/>
  <c r="W30" i="3"/>
  <c r="W38" i="3"/>
  <c r="W46" i="3"/>
  <c r="W54" i="3"/>
  <c r="H3" i="29"/>
  <c r="W6" i="21"/>
  <c r="W14" i="21"/>
  <c r="W22" i="21"/>
  <c r="W30" i="21"/>
  <c r="W38" i="21"/>
  <c r="W46" i="21"/>
  <c r="W54" i="21"/>
  <c r="W6" i="6"/>
  <c r="W14" i="6"/>
  <c r="W22" i="6"/>
  <c r="W30" i="6"/>
  <c r="W38" i="6"/>
  <c r="W46" i="6"/>
  <c r="W54" i="6"/>
  <c r="W6" i="2"/>
  <c r="W14" i="2"/>
  <c r="W22" i="2"/>
  <c r="W30" i="2"/>
  <c r="W38" i="2"/>
  <c r="W46" i="2"/>
  <c r="W54" i="2"/>
  <c r="N205" i="61"/>
  <c r="N185" i="61"/>
  <c r="N221" i="61"/>
  <c r="N206" i="61"/>
  <c r="N216" i="61"/>
  <c r="N232" i="61"/>
  <c r="N242" i="61"/>
  <c r="N237" i="61"/>
  <c r="G12" i="31"/>
  <c r="G8" i="31"/>
  <c r="G28" i="31"/>
  <c r="G42" i="31"/>
  <c r="H3" i="30"/>
  <c r="W6" i="22"/>
  <c r="W14" i="22"/>
  <c r="W22" i="22"/>
  <c r="W30" i="22"/>
  <c r="W38" i="22"/>
  <c r="W46" i="22"/>
  <c r="W54" i="22"/>
  <c r="H3" i="26"/>
  <c r="H3" i="25"/>
  <c r="G56" i="31"/>
  <c r="K2" i="31"/>
  <c r="G26" i="31"/>
  <c r="G40" i="31"/>
  <c r="H3" i="14"/>
  <c r="K4" i="31"/>
  <c r="G18" i="31"/>
  <c r="W6" i="10"/>
  <c r="W14" i="10"/>
  <c r="W22" i="10"/>
  <c r="W30" i="10"/>
  <c r="W38" i="10"/>
  <c r="W46" i="10"/>
  <c r="W54" i="10"/>
  <c r="G32" i="31"/>
  <c r="G36" i="31"/>
  <c r="G10" i="31"/>
  <c r="G24" i="31"/>
  <c r="G16" i="31"/>
  <c r="G44" i="31"/>
  <c r="G58" i="31"/>
  <c r="K3" i="31"/>
  <c r="N247" i="61"/>
  <c r="N227" i="61"/>
  <c r="AC258" i="61"/>
  <c r="AC257" i="61"/>
  <c r="AC256" i="61"/>
  <c r="N252" i="61"/>
  <c r="N263" i="61"/>
  <c r="N253" i="61"/>
  <c r="N258" i="61"/>
  <c r="C3" i="59"/>
  <c r="C6" i="59"/>
  <c r="C14" i="59"/>
  <c r="C22" i="59"/>
  <c r="C30" i="59"/>
  <c r="C38" i="59"/>
  <c r="C46" i="59"/>
  <c r="C54" i="59"/>
  <c r="W6" i="28"/>
  <c r="W14" i="28"/>
  <c r="W22" i="28"/>
  <c r="W30" i="28"/>
  <c r="W38" i="28"/>
  <c r="W46" i="28"/>
  <c r="W54" i="28"/>
  <c r="H3" i="60"/>
  <c r="H3" i="27"/>
  <c r="W6" i="24"/>
  <c r="W14" i="24"/>
  <c r="W22" i="24"/>
  <c r="W30" i="24"/>
  <c r="W38" i="24"/>
  <c r="W46" i="24"/>
  <c r="W54" i="24"/>
  <c r="W6" i="7"/>
  <c r="W14" i="7"/>
  <c r="W22" i="7"/>
  <c r="W30" i="7"/>
  <c r="W38" i="7"/>
  <c r="W46" i="7"/>
  <c r="W54" i="7"/>
  <c r="G34" i="31"/>
  <c r="W6" i="23"/>
  <c r="W14" i="23"/>
  <c r="W22" i="23"/>
  <c r="W30" i="23"/>
  <c r="W38" i="23"/>
  <c r="W46" i="23"/>
  <c r="W54" i="23"/>
  <c r="H3" i="5"/>
  <c r="H3" i="8"/>
  <c r="H3" i="11"/>
  <c r="W6" i="13"/>
  <c r="W14" i="13"/>
  <c r="W22" i="13"/>
  <c r="W30" i="13"/>
  <c r="W38" i="13"/>
  <c r="W46" i="13"/>
  <c r="W54" i="13"/>
  <c r="F61" i="31" a="1"/>
  <c r="E5" i="33" a="1"/>
  <c r="A3" i="33" a="1"/>
  <c r="F13" i="31" a="1"/>
  <c r="F41" i="31" a="1"/>
  <c r="F28" i="31" a="1"/>
  <c r="F32" i="31" a="1"/>
  <c r="A3" i="34" a="1"/>
  <c r="F33" i="31" a="1"/>
  <c r="A3" i="40" a="1"/>
  <c r="F58" i="31" a="1"/>
  <c r="F37" i="31" a="1"/>
  <c r="F8" i="31" a="1"/>
  <c r="F12" i="31" a="1"/>
  <c r="E5" i="42" a="1"/>
  <c r="E5" i="55" a="1"/>
  <c r="E5" i="53" a="1"/>
  <c r="F9" i="31" a="1"/>
  <c r="E5" i="52" a="1"/>
  <c r="A3" i="39" a="1"/>
  <c r="F57" i="31" a="1"/>
  <c r="E5" i="38" a="1"/>
  <c r="E5" i="67" a="1"/>
  <c r="A3" i="41" a="1"/>
  <c r="E5" i="48" a="1"/>
  <c r="A3" i="52" a="1"/>
  <c r="F24" i="31" a="1"/>
  <c r="A3" i="32" a="1"/>
  <c r="F56" i="31" a="1"/>
  <c r="A3" i="50" a="1"/>
  <c r="E5" i="37" a="1"/>
  <c r="F45" i="31" a="1"/>
  <c r="A3" i="53" a="1"/>
  <c r="A3" i="42" a="1"/>
  <c r="E5" i="44" a="1"/>
  <c r="A3" i="48" a="1"/>
  <c r="F11" i="31" a="1"/>
  <c r="E5" i="56" a="1"/>
  <c r="F20" i="31" a="1"/>
  <c r="E5" i="36" a="1"/>
  <c r="F34" i="31" a="1"/>
  <c r="F27" i="31" a="1"/>
  <c r="F17" i="31" a="1"/>
  <c r="A3" i="54" a="1"/>
  <c r="E5" i="57" a="1"/>
  <c r="A3" i="37" a="1"/>
  <c r="A3" i="55" a="1"/>
  <c r="A3" i="43" a="1"/>
  <c r="A3" i="31" a="1"/>
  <c r="F10" i="31" a="1"/>
  <c r="E5" i="41" a="1"/>
  <c r="F42" i="31" a="1"/>
  <c r="F44" i="31" a="1"/>
  <c r="E5" i="59" a="1"/>
  <c r="E5" i="54" a="1"/>
  <c r="E5" i="45" a="1"/>
  <c r="A3" i="58" a="1"/>
  <c r="F25" i="31" a="1"/>
  <c r="F16" i="31" a="1"/>
  <c r="E5" i="47" a="1"/>
  <c r="A3" i="45" a="1"/>
  <c r="F43" i="31" a="1"/>
  <c r="A3" i="49" a="1"/>
  <c r="F19" i="31" a="1"/>
  <c r="F21" i="31" a="1"/>
  <c r="A3" i="67" a="1"/>
  <c r="A3" i="57" a="1"/>
  <c r="E5" i="32" a="1"/>
  <c r="A3" i="35" a="1"/>
  <c r="E5" i="49" a="1"/>
  <c r="A3" i="56" a="1"/>
  <c r="F59" i="31" a="1"/>
  <c r="F26" i="31" a="1"/>
  <c r="A3" i="36" a="1"/>
  <c r="F18" i="31" a="1"/>
  <c r="E5" i="34" a="1"/>
  <c r="F60" i="31" a="1"/>
  <c r="E5" i="50" a="1"/>
  <c r="A3" i="47" a="1"/>
  <c r="E5" i="39" a="1"/>
  <c r="E5" i="35" a="1"/>
  <c r="F36" i="31" a="1"/>
  <c r="F40" i="31" a="1"/>
  <c r="A3" i="44" a="1"/>
  <c r="A3" i="38" a="1"/>
  <c r="F29" i="31" a="1"/>
  <c r="E5" i="40" a="1"/>
  <c r="E5" i="51" a="1"/>
  <c r="E5" i="58" a="1"/>
  <c r="F35" i="31" a="1"/>
  <c r="A3" i="51" a="1"/>
  <c r="E5" i="43" a="1"/>
  <c r="F41" i="31" l="1"/>
  <c r="A3" i="40"/>
  <c r="E5" i="45"/>
  <c r="F42" i="31"/>
  <c r="A3" i="41"/>
  <c r="E5" i="42"/>
  <c r="F34" i="31"/>
  <c r="F58" i="31"/>
  <c r="F45" i="31"/>
  <c r="A3" i="55"/>
  <c r="E5" i="44"/>
  <c r="E5" i="41"/>
  <c r="E5" i="34"/>
  <c r="E5" i="58"/>
  <c r="A3" i="32"/>
  <c r="A3" i="48"/>
  <c r="F40" i="31"/>
  <c r="A3" i="43"/>
  <c r="E5" i="32"/>
  <c r="A3" i="38"/>
  <c r="F61" i="31"/>
  <c r="E5" i="40"/>
  <c r="E5" i="43"/>
  <c r="F44" i="31"/>
  <c r="F9" i="31"/>
  <c r="A3" i="67"/>
  <c r="F26" i="31"/>
  <c r="E5" i="37"/>
  <c r="A3" i="58"/>
  <c r="F33" i="31"/>
  <c r="F19" i="31"/>
  <c r="A3" i="35"/>
  <c r="A3" i="33"/>
  <c r="A3" i="45"/>
  <c r="A3" i="42"/>
  <c r="A3" i="47"/>
  <c r="E5" i="49"/>
  <c r="F28" i="31"/>
  <c r="F27" i="31"/>
  <c r="E5" i="53"/>
  <c r="F8" i="31"/>
  <c r="F21" i="31"/>
  <c r="E5" i="36"/>
  <c r="A3" i="31"/>
  <c r="E5" i="48"/>
  <c r="F57" i="31"/>
  <c r="F60" i="31"/>
  <c r="E5" i="50"/>
  <c r="F18" i="31"/>
  <c r="F32" i="31"/>
  <c r="F29" i="31"/>
  <c r="F16" i="31"/>
  <c r="F37" i="31"/>
  <c r="E5" i="51"/>
  <c r="F36" i="31"/>
  <c r="A3" i="57"/>
  <c r="A3" i="54"/>
  <c r="E5" i="35"/>
  <c r="A3" i="56"/>
  <c r="A3" i="37"/>
  <c r="F43" i="31"/>
  <c r="F35" i="31"/>
  <c r="E5" i="57"/>
  <c r="A3" i="49"/>
  <c r="A3" i="44"/>
  <c r="F25" i="31"/>
  <c r="F59" i="31"/>
  <c r="F11" i="31"/>
  <c r="E5" i="52"/>
  <c r="E5" i="59"/>
  <c r="E5" i="55"/>
  <c r="A3" i="50"/>
  <c r="E5" i="56"/>
  <c r="F12" i="31"/>
  <c r="F17" i="31"/>
  <c r="E5" i="39"/>
  <c r="A3" i="36"/>
  <c r="F24" i="31"/>
  <c r="A3" i="51"/>
  <c r="A3" i="53"/>
  <c r="E5" i="47"/>
  <c r="A3" i="34"/>
  <c r="E5" i="38"/>
  <c r="F13" i="31"/>
  <c r="F20" i="31"/>
  <c r="E5" i="33"/>
  <c r="E5" i="54"/>
  <c r="E5" i="67"/>
  <c r="A3" i="39"/>
  <c r="A3" i="52"/>
  <c r="F10" i="31"/>
  <c r="F56" i="31"/>
  <c r="C3" i="51" l="1"/>
  <c r="C6" i="51"/>
  <c r="C14" i="51" s="1"/>
  <c r="C22" i="51" s="1"/>
  <c r="C30" i="51" s="1"/>
  <c r="C38" i="51" s="1"/>
  <c r="C46" i="51" s="1"/>
  <c r="C54" i="51" s="1"/>
  <c r="G10" i="57"/>
  <c r="G48" i="57"/>
  <c r="K4" i="57"/>
  <c r="G18" i="57"/>
  <c r="G32" i="57"/>
  <c r="K3" i="57"/>
  <c r="G24" i="57"/>
  <c r="G52" i="57"/>
  <c r="G42" i="57"/>
  <c r="G56" i="57"/>
  <c r="G40" i="57"/>
  <c r="G34" i="57"/>
  <c r="G60" i="57"/>
  <c r="G28" i="57"/>
  <c r="G50" i="57"/>
  <c r="G36" i="57"/>
  <c r="G44" i="57"/>
  <c r="G20" i="57"/>
  <c r="G58" i="57"/>
  <c r="G16" i="57"/>
  <c r="G26" i="57"/>
  <c r="G12" i="57"/>
  <c r="G8" i="57"/>
  <c r="K2" i="57"/>
  <c r="G40" i="43"/>
  <c r="G18" i="43"/>
  <c r="G58" i="43"/>
  <c r="G50" i="43"/>
  <c r="G48" i="43"/>
  <c r="G20" i="43"/>
  <c r="G32" i="43"/>
  <c r="G34" i="43"/>
  <c r="K3" i="43"/>
  <c r="G26" i="43"/>
  <c r="G24" i="43"/>
  <c r="G60" i="43"/>
  <c r="G12" i="43"/>
  <c r="K2" i="43"/>
  <c r="K4" i="43"/>
  <c r="G42" i="43"/>
  <c r="G44" i="43"/>
  <c r="G28" i="43"/>
  <c r="G10" i="43"/>
  <c r="G36" i="43"/>
  <c r="G52" i="43"/>
  <c r="G16" i="43"/>
  <c r="G56" i="43"/>
  <c r="G8" i="43"/>
  <c r="C3" i="32"/>
  <c r="C6" i="32"/>
  <c r="C14" i="32" s="1"/>
  <c r="C22" i="32" s="1"/>
  <c r="C30" i="32" s="1"/>
  <c r="C38" i="32" s="1"/>
  <c r="C46" i="32" s="1"/>
  <c r="C54" i="32" s="1"/>
  <c r="G48" i="67"/>
  <c r="G34" i="67"/>
  <c r="K2" i="67"/>
  <c r="G32" i="67"/>
  <c r="K4" i="67"/>
  <c r="G50" i="67"/>
  <c r="G26" i="67"/>
  <c r="G20" i="67"/>
  <c r="G56" i="67"/>
  <c r="G28" i="67"/>
  <c r="G60" i="67"/>
  <c r="G52" i="67"/>
  <c r="G24" i="67"/>
  <c r="G58" i="67"/>
  <c r="G18" i="67"/>
  <c r="G36" i="67"/>
  <c r="G16" i="67"/>
  <c r="G42" i="67"/>
  <c r="G44" i="67"/>
  <c r="G10" i="67"/>
  <c r="G40" i="67"/>
  <c r="K3" i="67"/>
  <c r="G8" i="67"/>
  <c r="G12" i="67"/>
  <c r="C3" i="53"/>
  <c r="C6" i="53"/>
  <c r="C14" i="53" s="1"/>
  <c r="C22" i="53" s="1"/>
  <c r="C30" i="53" s="1"/>
  <c r="C38" i="53" s="1"/>
  <c r="C46" i="53" s="1"/>
  <c r="C54" i="53" s="1"/>
  <c r="C3" i="50"/>
  <c r="C6" i="50"/>
  <c r="C14" i="50" s="1"/>
  <c r="C22" i="50" s="1"/>
  <c r="C30" i="50" s="1"/>
  <c r="C38" i="50" s="1"/>
  <c r="C46" i="50" s="1"/>
  <c r="C54" i="50" s="1"/>
  <c r="C6" i="49"/>
  <c r="C14" i="49" s="1"/>
  <c r="C22" i="49" s="1"/>
  <c r="C30" i="49" s="1"/>
  <c r="C38" i="49" s="1"/>
  <c r="C46" i="49" s="1"/>
  <c r="C54" i="49" s="1"/>
  <c r="C3" i="49"/>
  <c r="C3" i="57"/>
  <c r="C6" i="57"/>
  <c r="C14" i="57" s="1"/>
  <c r="C22" i="57" s="1"/>
  <c r="C30" i="57" s="1"/>
  <c r="C38" i="57" s="1"/>
  <c r="C46" i="57" s="1"/>
  <c r="C54" i="57" s="1"/>
  <c r="G56" i="50"/>
  <c r="G12" i="50"/>
  <c r="K4" i="50"/>
  <c r="G42" i="50"/>
  <c r="G50" i="50"/>
  <c r="G20" i="50"/>
  <c r="G32" i="50"/>
  <c r="G58" i="50"/>
  <c r="G8" i="50"/>
  <c r="K2" i="50"/>
  <c r="G36" i="50"/>
  <c r="G34" i="50"/>
  <c r="G48" i="50"/>
  <c r="G52" i="50"/>
  <c r="G28" i="50"/>
  <c r="G24" i="50"/>
  <c r="G40" i="50"/>
  <c r="G44" i="50"/>
  <c r="G60" i="50"/>
  <c r="G26" i="50"/>
  <c r="G10" i="50"/>
  <c r="G16" i="50"/>
  <c r="K3" i="50"/>
  <c r="G18" i="50"/>
  <c r="G40" i="53"/>
  <c r="G28" i="53"/>
  <c r="G20" i="53"/>
  <c r="G16" i="53"/>
  <c r="G50" i="53"/>
  <c r="K3" i="53"/>
  <c r="G24" i="53"/>
  <c r="G12" i="53"/>
  <c r="G60" i="53"/>
  <c r="G32" i="53"/>
  <c r="G18" i="53"/>
  <c r="G52" i="53"/>
  <c r="G34" i="53"/>
  <c r="G42" i="53"/>
  <c r="G56" i="53"/>
  <c r="K4" i="53"/>
  <c r="G58" i="53"/>
  <c r="G44" i="53"/>
  <c r="G8" i="53"/>
  <c r="G36" i="53"/>
  <c r="G10" i="53"/>
  <c r="G48" i="53"/>
  <c r="G26" i="53"/>
  <c r="K2" i="53"/>
  <c r="C3" i="35"/>
  <c r="C6" i="35"/>
  <c r="C14" i="35" s="1"/>
  <c r="C22" i="35" s="1"/>
  <c r="C30" i="35" s="1"/>
  <c r="C38" i="35" s="1"/>
  <c r="C46" i="35" s="1"/>
  <c r="C54" i="35" s="1"/>
  <c r="C3" i="48"/>
  <c r="C6" i="48"/>
  <c r="C14" i="48" s="1"/>
  <c r="C22" i="48" s="1"/>
  <c r="C30" i="48" s="1"/>
  <c r="C38" i="48" s="1"/>
  <c r="C46" i="48" s="1"/>
  <c r="C54" i="48" s="1"/>
  <c r="G24" i="54"/>
  <c r="G56" i="54"/>
  <c r="G8" i="54"/>
  <c r="G42" i="54"/>
  <c r="G44" i="54"/>
  <c r="G36" i="54"/>
  <c r="G16" i="54"/>
  <c r="G26" i="54"/>
  <c r="G48" i="54"/>
  <c r="G50" i="54"/>
  <c r="G12" i="54"/>
  <c r="G20" i="54"/>
  <c r="G40" i="54"/>
  <c r="G52" i="54"/>
  <c r="K4" i="54"/>
  <c r="G58" i="54"/>
  <c r="G60" i="54"/>
  <c r="K3" i="54"/>
  <c r="K2" i="54"/>
  <c r="G28" i="54"/>
  <c r="G18" i="54"/>
  <c r="G10" i="54"/>
  <c r="G34" i="54"/>
  <c r="G32" i="54"/>
  <c r="G50" i="55"/>
  <c r="K3" i="55"/>
  <c r="G48" i="55"/>
  <c r="G16" i="55"/>
  <c r="K2" i="55"/>
  <c r="G32" i="55"/>
  <c r="G34" i="55"/>
  <c r="G18" i="55"/>
  <c r="G52" i="55"/>
  <c r="G36" i="55"/>
  <c r="G56" i="55"/>
  <c r="G60" i="55"/>
  <c r="K4" i="55"/>
  <c r="G58" i="55"/>
  <c r="G40" i="33"/>
  <c r="G60" i="33"/>
  <c r="G26" i="33"/>
  <c r="K2" i="33"/>
  <c r="G12" i="33"/>
  <c r="G56" i="33"/>
  <c r="G36" i="33"/>
  <c r="G16" i="33"/>
  <c r="G58" i="33"/>
  <c r="G50" i="33"/>
  <c r="G34" i="33"/>
  <c r="G8" i="33"/>
  <c r="G42" i="33"/>
  <c r="K4" i="33"/>
  <c r="G20" i="33"/>
  <c r="G18" i="33"/>
  <c r="K3" i="33"/>
  <c r="G10" i="33"/>
  <c r="G52" i="33"/>
  <c r="G48" i="33"/>
  <c r="G24" i="33"/>
  <c r="G44" i="33"/>
  <c r="G28" i="33"/>
  <c r="G32" i="33"/>
  <c r="K4" i="59"/>
  <c r="G48" i="59"/>
  <c r="K3" i="59"/>
  <c r="G34" i="59"/>
  <c r="G8" i="59"/>
  <c r="G40" i="59"/>
  <c r="G12" i="59"/>
  <c r="G42" i="59"/>
  <c r="G24" i="59"/>
  <c r="G56" i="59"/>
  <c r="G18" i="59"/>
  <c r="K2" i="59"/>
  <c r="G26" i="59"/>
  <c r="G20" i="59"/>
  <c r="G44" i="59"/>
  <c r="G16" i="59"/>
  <c r="G32" i="59"/>
  <c r="G58" i="59"/>
  <c r="G36" i="59"/>
  <c r="G52" i="59"/>
  <c r="G10" i="59"/>
  <c r="G60" i="59"/>
  <c r="G50" i="59"/>
  <c r="G28" i="59"/>
  <c r="G34" i="51"/>
  <c r="G58" i="51"/>
  <c r="G40" i="51"/>
  <c r="K4" i="51"/>
  <c r="G60" i="51"/>
  <c r="G12" i="51"/>
  <c r="G24" i="51"/>
  <c r="G26" i="51"/>
  <c r="G56" i="51"/>
  <c r="G50" i="51"/>
  <c r="G52" i="51"/>
  <c r="G32" i="51"/>
  <c r="G28" i="51"/>
  <c r="G18" i="51"/>
  <c r="G42" i="51"/>
  <c r="K3" i="51"/>
  <c r="K2" i="51"/>
  <c r="G48" i="51"/>
  <c r="G44" i="51"/>
  <c r="G20" i="51"/>
  <c r="G8" i="51"/>
  <c r="G16" i="51"/>
  <c r="G10" i="51"/>
  <c r="G36" i="51"/>
  <c r="G16" i="40"/>
  <c r="G50" i="40"/>
  <c r="K4" i="40"/>
  <c r="G36" i="40"/>
  <c r="G52" i="40"/>
  <c r="G56" i="40"/>
  <c r="G48" i="40"/>
  <c r="G44" i="40"/>
  <c r="K2" i="40"/>
  <c r="G60" i="40"/>
  <c r="G28" i="40"/>
  <c r="G42" i="40"/>
  <c r="G34" i="40"/>
  <c r="G10" i="40"/>
  <c r="G40" i="40"/>
  <c r="G26" i="40"/>
  <c r="G58" i="40"/>
  <c r="G12" i="40"/>
  <c r="G8" i="40"/>
  <c r="G32" i="40"/>
  <c r="G24" i="40"/>
  <c r="G18" i="40"/>
  <c r="G20" i="40"/>
  <c r="K3" i="40"/>
  <c r="G60" i="58"/>
  <c r="G28" i="58"/>
  <c r="G24" i="58"/>
  <c r="G10" i="58"/>
  <c r="G18" i="58"/>
  <c r="G20" i="58"/>
  <c r="G34" i="58"/>
  <c r="G32" i="58"/>
  <c r="G40" i="58"/>
  <c r="G44" i="58"/>
  <c r="G12" i="58"/>
  <c r="G58" i="58"/>
  <c r="K4" i="58"/>
  <c r="G42" i="58"/>
  <c r="K3" i="58"/>
  <c r="G48" i="58"/>
  <c r="G26" i="58"/>
  <c r="G36" i="58"/>
  <c r="G50" i="58"/>
  <c r="G52" i="58"/>
  <c r="K2" i="58"/>
  <c r="G8" i="58"/>
  <c r="G16" i="58"/>
  <c r="G56" i="58"/>
  <c r="G16" i="42"/>
  <c r="G10" i="42"/>
  <c r="G52" i="42"/>
  <c r="K4" i="42"/>
  <c r="G18" i="42"/>
  <c r="G8" i="42"/>
  <c r="G48" i="42"/>
  <c r="G12" i="42"/>
  <c r="G24" i="42"/>
  <c r="G60" i="42"/>
  <c r="K2" i="42"/>
  <c r="G42" i="42"/>
  <c r="G36" i="42"/>
  <c r="G40" i="42"/>
  <c r="G32" i="42"/>
  <c r="G58" i="42"/>
  <c r="K3" i="42"/>
  <c r="G26" i="42"/>
  <c r="G50" i="42"/>
  <c r="G34" i="42"/>
  <c r="G28" i="42"/>
  <c r="G44" i="42"/>
  <c r="G56" i="42"/>
  <c r="G20" i="42"/>
  <c r="C3" i="41"/>
  <c r="C6" i="41"/>
  <c r="C14" i="41" s="1"/>
  <c r="C22" i="41" s="1"/>
  <c r="C30" i="41" s="1"/>
  <c r="C38" i="41" s="1"/>
  <c r="C46" i="41" s="1"/>
  <c r="C54" i="41" s="1"/>
  <c r="G56" i="36"/>
  <c r="G20" i="36"/>
  <c r="G26" i="36"/>
  <c r="G16" i="36"/>
  <c r="G18" i="36"/>
  <c r="G44" i="36"/>
  <c r="K2" i="36"/>
  <c r="G34" i="36"/>
  <c r="G32" i="36"/>
  <c r="G40" i="36"/>
  <c r="G48" i="36"/>
  <c r="G52" i="36"/>
  <c r="G8" i="36"/>
  <c r="G42" i="36"/>
  <c r="K4" i="36"/>
  <c r="G50" i="36"/>
  <c r="G12" i="36"/>
  <c r="G58" i="36"/>
  <c r="K3" i="36"/>
  <c r="G28" i="36"/>
  <c r="G24" i="36"/>
  <c r="G60" i="36"/>
  <c r="G36" i="36"/>
  <c r="G10" i="36"/>
  <c r="C3" i="42"/>
  <c r="C6" i="42"/>
  <c r="C14" i="42" s="1"/>
  <c r="C22" i="42" s="1"/>
  <c r="C30" i="42" s="1"/>
  <c r="C38" i="42" s="1"/>
  <c r="C46" i="42" s="1"/>
  <c r="C54" i="42" s="1"/>
  <c r="G12" i="32"/>
  <c r="G36" i="32"/>
  <c r="G10" i="32"/>
  <c r="G20" i="32"/>
  <c r="G16" i="32"/>
  <c r="K4" i="32"/>
  <c r="G58" i="32"/>
  <c r="G28" i="32"/>
  <c r="G8" i="32"/>
  <c r="G18" i="32"/>
  <c r="G26" i="32"/>
  <c r="G32" i="32"/>
  <c r="G40" i="32"/>
  <c r="G24" i="32"/>
  <c r="K3" i="32"/>
  <c r="G42" i="32"/>
  <c r="G44" i="32"/>
  <c r="G50" i="32"/>
  <c r="G56" i="32"/>
  <c r="K2" i="32"/>
  <c r="G48" i="32"/>
  <c r="G34" i="32"/>
  <c r="G52" i="32"/>
  <c r="G60" i="32"/>
  <c r="G10" i="44"/>
  <c r="K4" i="44"/>
  <c r="G52" i="44"/>
  <c r="G20" i="44"/>
  <c r="G18" i="44"/>
  <c r="G56" i="44"/>
  <c r="G8" i="44"/>
  <c r="K2" i="44"/>
  <c r="G26" i="44"/>
  <c r="G42" i="44"/>
  <c r="G12" i="44"/>
  <c r="G16" i="44"/>
  <c r="G48" i="44"/>
  <c r="G34" i="44"/>
  <c r="G28" i="44"/>
  <c r="K3" i="44"/>
  <c r="G50" i="44"/>
  <c r="G44" i="44"/>
  <c r="G24" i="44"/>
  <c r="G36" i="44"/>
  <c r="G60" i="44"/>
  <c r="G32" i="44"/>
  <c r="G58" i="44"/>
  <c r="G40" i="44"/>
  <c r="G60" i="45"/>
  <c r="G24" i="45"/>
  <c r="G36" i="45"/>
  <c r="G42" i="45"/>
  <c r="K4" i="45"/>
  <c r="G26" i="45"/>
  <c r="G18" i="45"/>
  <c r="G58" i="45"/>
  <c r="G34" i="45"/>
  <c r="G10" i="45"/>
  <c r="G44" i="45"/>
  <c r="G52" i="45"/>
  <c r="G8" i="45"/>
  <c r="G28" i="45"/>
  <c r="G20" i="45"/>
  <c r="G50" i="45"/>
  <c r="G40" i="45"/>
  <c r="K3" i="45"/>
  <c r="G16" i="45"/>
  <c r="G48" i="45"/>
  <c r="G56" i="45"/>
  <c r="G12" i="45"/>
  <c r="K2" i="45"/>
  <c r="G32" i="45"/>
  <c r="C3" i="58"/>
  <c r="C6" i="58"/>
  <c r="C14" i="58" s="1"/>
  <c r="C22" i="58" s="1"/>
  <c r="C30" i="58" s="1"/>
  <c r="C38" i="58" s="1"/>
  <c r="C46" i="58" s="1"/>
  <c r="C54" i="58" s="1"/>
  <c r="C6" i="31"/>
  <c r="C14" i="31" s="1"/>
  <c r="C22" i="31" s="1"/>
  <c r="C30" i="31" s="1"/>
  <c r="C38" i="31" s="1"/>
  <c r="C46" i="31" s="1"/>
  <c r="C54" i="31" s="1"/>
  <c r="C3" i="31"/>
  <c r="G16" i="37"/>
  <c r="G28" i="37"/>
  <c r="G48" i="37"/>
  <c r="G52" i="37"/>
  <c r="G34" i="37"/>
  <c r="K2" i="37"/>
  <c r="G8" i="37"/>
  <c r="G42" i="37"/>
  <c r="G20" i="37"/>
  <c r="G36" i="37"/>
  <c r="G56" i="37"/>
  <c r="G12" i="37"/>
  <c r="G10" i="37"/>
  <c r="G24" i="37"/>
  <c r="G40" i="37"/>
  <c r="G32" i="37"/>
  <c r="G60" i="37"/>
  <c r="K3" i="37"/>
  <c r="G50" i="37"/>
  <c r="G26" i="37"/>
  <c r="G44" i="37"/>
  <c r="G58" i="37"/>
  <c r="G18" i="37"/>
  <c r="K4" i="37"/>
  <c r="C3" i="38"/>
  <c r="C6" i="38"/>
  <c r="C14" i="38" s="1"/>
  <c r="C22" i="38" s="1"/>
  <c r="C30" i="38" s="1"/>
  <c r="C38" i="38" s="1"/>
  <c r="C46" i="38" s="1"/>
  <c r="C54" i="38" s="1"/>
  <c r="G28" i="38"/>
  <c r="G36" i="38"/>
  <c r="G34" i="38"/>
  <c r="G24" i="38"/>
  <c r="G40" i="38"/>
  <c r="G60" i="38"/>
  <c r="G16" i="38"/>
  <c r="G56" i="38"/>
  <c r="K2" i="38"/>
  <c r="G20" i="38"/>
  <c r="G10" i="38"/>
  <c r="G8" i="38"/>
  <c r="G42" i="38"/>
  <c r="K3" i="38"/>
  <c r="G58" i="38"/>
  <c r="G32" i="38"/>
  <c r="G12" i="38"/>
  <c r="G52" i="38"/>
  <c r="G26" i="38"/>
  <c r="K4" i="38"/>
  <c r="G50" i="38"/>
  <c r="G44" i="38"/>
  <c r="G18" i="38"/>
  <c r="G48" i="38"/>
  <c r="C3" i="52"/>
  <c r="C6" i="52"/>
  <c r="C14" i="52" s="1"/>
  <c r="C22" i="52" s="1"/>
  <c r="C30" i="52" s="1"/>
  <c r="C38" i="52" s="1"/>
  <c r="C46" i="52" s="1"/>
  <c r="C54" i="52" s="1"/>
  <c r="K3" i="35"/>
  <c r="K2" i="35"/>
  <c r="G20" i="35"/>
  <c r="G18" i="35"/>
  <c r="G42" i="35"/>
  <c r="G16" i="35"/>
  <c r="G32" i="35"/>
  <c r="G24" i="35"/>
  <c r="G12" i="35"/>
  <c r="G28" i="35"/>
  <c r="G48" i="35"/>
  <c r="G8" i="35"/>
  <c r="G50" i="35"/>
  <c r="K4" i="35"/>
  <c r="G34" i="35"/>
  <c r="G60" i="35"/>
  <c r="G58" i="35"/>
  <c r="G26" i="35"/>
  <c r="G56" i="35"/>
  <c r="G10" i="35"/>
  <c r="G52" i="35"/>
  <c r="G44" i="35"/>
  <c r="G36" i="35"/>
  <c r="G40" i="35"/>
  <c r="C3" i="45"/>
  <c r="C6" i="45"/>
  <c r="C14" i="45" s="1"/>
  <c r="C22" i="45" s="1"/>
  <c r="C30" i="45" s="1"/>
  <c r="C38" i="45" s="1"/>
  <c r="C46" i="45" s="1"/>
  <c r="C54" i="45" s="1"/>
  <c r="C3" i="43"/>
  <c r="C6" i="43"/>
  <c r="C14" i="43" s="1"/>
  <c r="C22" i="43" s="1"/>
  <c r="C30" i="43" s="1"/>
  <c r="C38" i="43" s="1"/>
  <c r="C46" i="43" s="1"/>
  <c r="C54" i="43" s="1"/>
  <c r="C3" i="55"/>
  <c r="C6" i="55"/>
  <c r="C14" i="55" s="1"/>
  <c r="C22" i="55" s="1"/>
  <c r="C30" i="55" s="1"/>
  <c r="C38" i="55" s="1"/>
  <c r="C46" i="55" s="1"/>
  <c r="C54" i="55" s="1"/>
  <c r="C3" i="40"/>
  <c r="C6" i="40"/>
  <c r="C14" i="40" s="1"/>
  <c r="C22" i="40" s="1"/>
  <c r="C30" i="40" s="1"/>
  <c r="C38" i="40" s="1"/>
  <c r="C46" i="40" s="1"/>
  <c r="C54" i="40" s="1"/>
  <c r="C3" i="36"/>
  <c r="C6" i="36"/>
  <c r="C14" i="36" s="1"/>
  <c r="C22" i="36" s="1"/>
  <c r="C30" i="36" s="1"/>
  <c r="C38" i="36" s="1"/>
  <c r="C46" i="36" s="1"/>
  <c r="C54" i="36" s="1"/>
  <c r="G8" i="52"/>
  <c r="G32" i="52"/>
  <c r="G26" i="52"/>
  <c r="G18" i="52"/>
  <c r="K4" i="52"/>
  <c r="G58" i="52"/>
  <c r="G28" i="52"/>
  <c r="G50" i="52"/>
  <c r="G12" i="52"/>
  <c r="G42" i="52"/>
  <c r="G36" i="52"/>
  <c r="G16" i="52"/>
  <c r="K2" i="52"/>
  <c r="G44" i="52"/>
  <c r="G24" i="52"/>
  <c r="G10" i="52"/>
  <c r="K3" i="52"/>
  <c r="G48" i="52"/>
  <c r="G20" i="52"/>
  <c r="G52" i="52"/>
  <c r="G34" i="52"/>
  <c r="G56" i="52"/>
  <c r="G60" i="52"/>
  <c r="G40" i="52"/>
  <c r="G60" i="48"/>
  <c r="G10" i="48"/>
  <c r="G58" i="48"/>
  <c r="G16" i="48"/>
  <c r="G42" i="48"/>
  <c r="G36" i="48"/>
  <c r="K3" i="48"/>
  <c r="G50" i="48"/>
  <c r="G24" i="48"/>
  <c r="G8" i="48"/>
  <c r="G48" i="48"/>
  <c r="G40" i="48"/>
  <c r="G52" i="48"/>
  <c r="K4" i="48"/>
  <c r="G26" i="48"/>
  <c r="G18" i="48"/>
  <c r="G32" i="48"/>
  <c r="G44" i="48"/>
  <c r="G28" i="48"/>
  <c r="G56" i="48"/>
  <c r="G12" i="48"/>
  <c r="K2" i="48"/>
  <c r="G34" i="48"/>
  <c r="G20" i="48"/>
  <c r="G10" i="49"/>
  <c r="K3" i="49"/>
  <c r="G32" i="49"/>
  <c r="G28" i="49"/>
  <c r="G20" i="49"/>
  <c r="K2" i="49"/>
  <c r="G26" i="49"/>
  <c r="G56" i="49"/>
  <c r="G44" i="49"/>
  <c r="G50" i="49"/>
  <c r="G58" i="49"/>
  <c r="G42" i="49"/>
  <c r="G60" i="49"/>
  <c r="G36" i="49"/>
  <c r="G24" i="49"/>
  <c r="G40" i="49"/>
  <c r="G12" i="49"/>
  <c r="G8" i="49"/>
  <c r="G16" i="49"/>
  <c r="G18" i="49"/>
  <c r="G48" i="49"/>
  <c r="G52" i="49"/>
  <c r="K4" i="49"/>
  <c r="G34" i="49"/>
  <c r="G28" i="34"/>
  <c r="G48" i="34"/>
  <c r="G32" i="34"/>
  <c r="G8" i="34"/>
  <c r="G60" i="34"/>
  <c r="G50" i="34"/>
  <c r="G56" i="34"/>
  <c r="K2" i="34"/>
  <c r="G26" i="34"/>
  <c r="G10" i="34"/>
  <c r="G34" i="34"/>
  <c r="G12" i="34"/>
  <c r="G52" i="34"/>
  <c r="G44" i="34"/>
  <c r="G20" i="34"/>
  <c r="G58" i="34"/>
  <c r="G24" i="34"/>
  <c r="K4" i="34"/>
  <c r="G18" i="34"/>
  <c r="K3" i="34"/>
  <c r="G40" i="34"/>
  <c r="G36" i="34"/>
  <c r="G16" i="34"/>
  <c r="G42" i="34"/>
  <c r="G50" i="39"/>
  <c r="G42" i="39"/>
  <c r="G16" i="39"/>
  <c r="K2" i="39"/>
  <c r="G60" i="39"/>
  <c r="G20" i="39"/>
  <c r="G8" i="39"/>
  <c r="K4" i="39"/>
  <c r="G48" i="39"/>
  <c r="G28" i="39"/>
  <c r="G44" i="39"/>
  <c r="G36" i="39"/>
  <c r="G18" i="39"/>
  <c r="G24" i="39"/>
  <c r="G26" i="39"/>
  <c r="G58" i="39"/>
  <c r="G52" i="39"/>
  <c r="G32" i="39"/>
  <c r="G10" i="39"/>
  <c r="G56" i="39"/>
  <c r="G34" i="39"/>
  <c r="G40" i="39"/>
  <c r="G12" i="39"/>
  <c r="K3" i="39"/>
  <c r="C6" i="37"/>
  <c r="C14" i="37" s="1"/>
  <c r="C22" i="37" s="1"/>
  <c r="C30" i="37" s="1"/>
  <c r="C38" i="37" s="1"/>
  <c r="C46" i="37" s="1"/>
  <c r="C54" i="37" s="1"/>
  <c r="C3" i="37"/>
  <c r="C3" i="47"/>
  <c r="C6" i="47"/>
  <c r="C14" i="47" s="1"/>
  <c r="C22" i="47" s="1"/>
  <c r="C30" i="47" s="1"/>
  <c r="C38" i="47" s="1"/>
  <c r="C46" i="47" s="1"/>
  <c r="C54" i="47" s="1"/>
  <c r="G32" i="41"/>
  <c r="G48" i="41"/>
  <c r="G20" i="41"/>
  <c r="G58" i="41"/>
  <c r="K4" i="41"/>
  <c r="G16" i="41"/>
  <c r="G8" i="41"/>
  <c r="G52" i="41"/>
  <c r="G44" i="41"/>
  <c r="K3" i="41"/>
  <c r="G34" i="41"/>
  <c r="G42" i="41"/>
  <c r="G40" i="41"/>
  <c r="G24" i="41"/>
  <c r="G28" i="41"/>
  <c r="G26" i="41"/>
  <c r="G10" i="41"/>
  <c r="G56" i="41"/>
  <c r="G18" i="41"/>
  <c r="K2" i="41"/>
  <c r="G36" i="41"/>
  <c r="G60" i="41"/>
  <c r="G12" i="41"/>
  <c r="G50" i="41"/>
  <c r="C6" i="56"/>
  <c r="C14" i="56" s="1"/>
  <c r="C22" i="56" s="1"/>
  <c r="C30" i="56" s="1"/>
  <c r="C38" i="56" s="1"/>
  <c r="C46" i="56" s="1"/>
  <c r="C54" i="56" s="1"/>
  <c r="C3" i="56"/>
  <c r="C3" i="34"/>
  <c r="C6" i="34"/>
  <c r="C14" i="34" s="1"/>
  <c r="C22" i="34" s="1"/>
  <c r="C30" i="34" s="1"/>
  <c r="C38" i="34" s="1"/>
  <c r="C46" i="34" s="1"/>
  <c r="C54" i="34" s="1"/>
  <c r="C3" i="67"/>
  <c r="C6" i="67"/>
  <c r="C14" i="67" s="1"/>
  <c r="C22" i="67" s="1"/>
  <c r="C30" i="67" s="1"/>
  <c r="C38" i="67" s="1"/>
  <c r="C46" i="67" s="1"/>
  <c r="C54" i="67" s="1"/>
  <c r="C6" i="39"/>
  <c r="C14" i="39" s="1"/>
  <c r="C22" i="39" s="1"/>
  <c r="C30" i="39" s="1"/>
  <c r="C38" i="39" s="1"/>
  <c r="C46" i="39" s="1"/>
  <c r="C54" i="39" s="1"/>
  <c r="C3" i="39"/>
  <c r="K2" i="47"/>
  <c r="G48" i="47"/>
  <c r="G10" i="47"/>
  <c r="G58" i="47"/>
  <c r="G36" i="47"/>
  <c r="G40" i="47"/>
  <c r="G20" i="47"/>
  <c r="G28" i="47"/>
  <c r="G34" i="47"/>
  <c r="G52" i="47"/>
  <c r="G50" i="47"/>
  <c r="G44" i="47"/>
  <c r="G42" i="47"/>
  <c r="G12" i="47"/>
  <c r="G18" i="47"/>
  <c r="G8" i="47"/>
  <c r="G56" i="47"/>
  <c r="G60" i="47"/>
  <c r="K3" i="47"/>
  <c r="G26" i="47"/>
  <c r="G32" i="47"/>
  <c r="G24" i="47"/>
  <c r="G16" i="47"/>
  <c r="K4" i="47"/>
  <c r="G20" i="56"/>
  <c r="G8" i="56"/>
  <c r="G10" i="56"/>
  <c r="G56" i="56"/>
  <c r="G48" i="56"/>
  <c r="G16" i="56"/>
  <c r="G32" i="56"/>
  <c r="G52" i="56"/>
  <c r="G42" i="56"/>
  <c r="G24" i="56"/>
  <c r="G60" i="56"/>
  <c r="K3" i="56"/>
  <c r="G26" i="56"/>
  <c r="G40" i="56"/>
  <c r="K2" i="56"/>
  <c r="G58" i="56"/>
  <c r="G12" i="56"/>
  <c r="G44" i="56"/>
  <c r="K4" i="56"/>
  <c r="G18" i="56"/>
  <c r="G34" i="56"/>
  <c r="G28" i="56"/>
  <c r="G50" i="56"/>
  <c r="G36" i="56"/>
  <c r="C6" i="44"/>
  <c r="C14" i="44" s="1"/>
  <c r="C22" i="44" s="1"/>
  <c r="C30" i="44" s="1"/>
  <c r="C38" i="44" s="1"/>
  <c r="C46" i="44" s="1"/>
  <c r="C54" i="44" s="1"/>
  <c r="C3" i="44"/>
  <c r="C6" i="54"/>
  <c r="C14" i="54" s="1"/>
  <c r="C22" i="54" s="1"/>
  <c r="C30" i="54" s="1"/>
  <c r="C38" i="54" s="1"/>
  <c r="C46" i="54" s="1"/>
  <c r="C54" i="54" s="1"/>
  <c r="C3" i="54"/>
  <c r="C3" i="33"/>
  <c r="C6" i="33"/>
  <c r="C14" i="33" s="1"/>
  <c r="C22" i="33" s="1"/>
  <c r="C30" i="33" s="1"/>
  <c r="C38" i="33" s="1"/>
  <c r="C46" i="33" s="1"/>
  <c r="C54" i="33" s="1"/>
  <c r="F42" i="40" a="1"/>
  <c r="F32" i="54" a="1"/>
  <c r="F52" i="55" a="1"/>
  <c r="F42" i="40" l="1"/>
  <c r="F52" i="55"/>
  <c r="F32" i="54"/>
  <c r="F53" i="59" l="1" a="1"/>
  <c r="F53" i="52" a="1"/>
  <c r="F61" i="34" a="1"/>
  <c r="F60" i="35" a="1"/>
  <c r="F25" i="39" a="1"/>
  <c r="F43" i="48" a="1"/>
  <c r="F48" i="42" a="1"/>
  <c r="F58" i="42" a="1"/>
  <c r="F59" i="45" a="1"/>
  <c r="F44" i="36" a="1"/>
  <c r="F48" i="37" a="1"/>
  <c r="F13" i="51" a="1"/>
  <c r="F56" i="50" a="1"/>
  <c r="F35" i="47" a="1"/>
  <c r="F9" i="32" a="1"/>
  <c r="F21" i="41" a="1"/>
  <c r="F24" i="51" a="1"/>
  <c r="F41" i="43" a="1"/>
  <c r="F10" i="47" a="1"/>
  <c r="F16" i="48" a="1"/>
  <c r="F59" i="36" a="1"/>
  <c r="F16" i="56" a="1"/>
  <c r="F33" i="54" a="1"/>
  <c r="F52" i="54" a="1"/>
  <c r="F36" i="40" a="1"/>
  <c r="F40" i="35" a="1"/>
  <c r="F32" i="50" a="1"/>
  <c r="F49" i="48" a="1"/>
  <c r="F52" i="43" a="1"/>
  <c r="F44" i="32" a="1"/>
  <c r="F37" i="39" a="1"/>
  <c r="F36" i="67" a="1"/>
  <c r="F10" i="50" a="1"/>
  <c r="F59" i="40" a="1"/>
  <c r="F60" i="39" a="1"/>
  <c r="F42" i="56" a="1"/>
  <c r="F20" i="44" a="1"/>
  <c r="F25" i="32" a="1"/>
  <c r="F60" i="58" a="1"/>
  <c r="F36" i="58" a="1"/>
  <c r="F42" i="54" a="1"/>
  <c r="F37" i="44" a="1"/>
  <c r="F10" i="54" a="1"/>
  <c r="F52" i="35" a="1"/>
  <c r="F10" i="38" a="1"/>
  <c r="F12" i="38" a="1"/>
  <c r="F28" i="52" a="1"/>
  <c r="F13" i="38" a="1"/>
  <c r="F11" i="45" a="1"/>
  <c r="F52" i="49" a="1"/>
  <c r="F56" i="35" a="1"/>
  <c r="F44" i="40" a="1"/>
  <c r="F58" i="53" a="1"/>
  <c r="F40" i="37" a="1"/>
  <c r="F17" i="44" a="1"/>
  <c r="F50" i="51" a="1"/>
  <c r="F60" i="50" a="1"/>
  <c r="F48" i="51" a="1"/>
  <c r="F40" i="40" a="1"/>
  <c r="F35" i="49" a="1"/>
  <c r="F48" i="52" a="1"/>
  <c r="F28" i="32" a="1"/>
  <c r="F25" i="48" a="1"/>
  <c r="F26" i="50" a="1"/>
  <c r="F16" i="52" a="1"/>
  <c r="F58" i="51" a="1"/>
  <c r="F56" i="52" a="1"/>
  <c r="F43" i="43" a="1"/>
  <c r="F41" i="54" a="1"/>
  <c r="F10" i="32" a="1"/>
  <c r="F58" i="52" a="1"/>
  <c r="F32" i="33" a="1"/>
  <c r="F34" i="39" a="1"/>
  <c r="F11" i="39" a="1"/>
  <c r="F19" i="44" a="1"/>
  <c r="F19" i="34" a="1"/>
  <c r="F24" i="40" a="1"/>
  <c r="F29" i="67" a="1"/>
  <c r="F43" i="58" a="1"/>
  <c r="F60" i="40" a="1"/>
  <c r="F24" i="45" a="1"/>
  <c r="F26" i="40" a="1"/>
  <c r="F51" i="32" a="1"/>
  <c r="F59" i="33" a="1"/>
  <c r="F29" i="34" a="1"/>
  <c r="F16" i="42" a="1"/>
  <c r="F32" i="41" a="1"/>
  <c r="F57" i="55" a="1"/>
  <c r="F20" i="67" a="1"/>
  <c r="F16" i="58" a="1"/>
  <c r="F60" i="37" a="1"/>
  <c r="F61" i="36" a="1"/>
  <c r="F32" i="51" a="1"/>
  <c r="F8" i="50" a="1"/>
  <c r="F28" i="39" a="1"/>
  <c r="F20" i="40" a="1"/>
  <c r="F49" i="39" a="1"/>
  <c r="F9" i="57" a="1"/>
  <c r="F16" i="49" a="1"/>
  <c r="F41" i="56" a="1"/>
  <c r="F16" i="35" a="1"/>
  <c r="F33" i="33" a="1"/>
  <c r="F28" i="53" a="1"/>
  <c r="F53" i="56" a="1"/>
  <c r="F33" i="43" a="1"/>
  <c r="F13" i="58" a="1"/>
  <c r="F34" i="56" a="1"/>
  <c r="F52" i="45" a="1"/>
  <c r="F42" i="53" a="1"/>
  <c r="F61" i="52" a="1"/>
  <c r="F57" i="45" a="1"/>
  <c r="F53" i="39" a="1"/>
  <c r="F24" i="37" a="1"/>
  <c r="F41" i="58" a="1"/>
  <c r="F17" i="51" a="1"/>
  <c r="F17" i="58" a="1"/>
  <c r="F48" i="59" a="1"/>
  <c r="F11" i="37" a="1"/>
  <c r="F37" i="35" a="1"/>
  <c r="F43" i="59" a="1"/>
  <c r="F43" i="42" a="1"/>
  <c r="F25" i="57" a="1"/>
  <c r="F12" i="36" a="1"/>
  <c r="F45" i="40" a="1"/>
  <c r="F56" i="43" a="1"/>
  <c r="F40" i="53" a="1"/>
  <c r="F40" i="50" a="1"/>
  <c r="F61" i="53" a="1"/>
  <c r="F17" i="41" a="1"/>
  <c r="F11" i="50" a="1"/>
  <c r="F20" i="36" a="1"/>
  <c r="F29" i="39" a="1"/>
  <c r="F20" i="32" a="1"/>
  <c r="F50" i="53" a="1"/>
  <c r="F44" i="49" a="1"/>
  <c r="F60" i="52" a="1"/>
  <c r="F26" i="47" a="1"/>
  <c r="F40" i="36" a="1"/>
  <c r="F57" i="50" a="1"/>
  <c r="F26" i="48" a="1"/>
  <c r="F51" i="67" a="1"/>
  <c r="F48" i="67" a="1"/>
  <c r="F29" i="40" a="1"/>
  <c r="F26" i="52" a="1"/>
  <c r="F51" i="53" a="1"/>
  <c r="F17" i="48" a="1"/>
  <c r="F56" i="59" a="1"/>
  <c r="F12" i="34" a="1"/>
  <c r="F26" i="42" a="1"/>
  <c r="F59" i="42" a="1"/>
  <c r="F57" i="44" a="1"/>
  <c r="F40" i="49" a="1"/>
  <c r="F27" i="33" a="1"/>
  <c r="F52" i="67" a="1"/>
  <c r="F20" i="35" a="1"/>
  <c r="F27" i="38" a="1"/>
  <c r="F56" i="37" a="1"/>
  <c r="F33" i="47" a="1"/>
  <c r="F24" i="59" a="1"/>
  <c r="F35" i="35" a="1"/>
  <c r="F18" i="39" a="1"/>
  <c r="F44" i="41" a="1"/>
  <c r="F35" i="51" a="1"/>
  <c r="F48" i="38" a="1"/>
  <c r="F36" i="41" a="1"/>
  <c r="F10" i="51" a="1"/>
  <c r="F27" i="52" a="1"/>
  <c r="F61" i="35" a="1"/>
  <c r="F42" i="32" a="1"/>
  <c r="F24" i="48" a="1"/>
  <c r="F61" i="43" a="1"/>
  <c r="F42" i="33" a="1"/>
  <c r="F58" i="40" a="1"/>
  <c r="F45" i="57" a="1"/>
  <c r="F28" i="36" a="1"/>
  <c r="F59" i="37" a="1"/>
  <c r="F43" i="41" a="1"/>
  <c r="F16" i="50" a="1"/>
  <c r="F52" i="36" a="1"/>
  <c r="F49" i="32" a="1"/>
  <c r="F24" i="33" a="1"/>
  <c r="F37" i="67" a="1"/>
  <c r="F36" i="35" a="1"/>
  <c r="F48" i="44" a="1"/>
  <c r="F37" i="56" a="1"/>
  <c r="F49" i="53" a="1"/>
  <c r="F43" i="32" a="1"/>
  <c r="F44" i="48" a="1"/>
  <c r="F13" i="54" a="1"/>
  <c r="F37" i="48" a="1"/>
  <c r="F35" i="67" a="1"/>
  <c r="F32" i="42" a="1"/>
  <c r="F34" i="53" a="1"/>
  <c r="F61" i="48" a="1"/>
  <c r="F41" i="32" a="1"/>
  <c r="F34" i="37" a="1"/>
  <c r="F56" i="41" a="1"/>
  <c r="F12" i="49" a="1"/>
  <c r="F36" i="34" a="1"/>
  <c r="F24" i="67" a="1"/>
  <c r="F9" i="44" a="1"/>
  <c r="F16" i="36" a="1"/>
  <c r="F60" i="55" a="1"/>
  <c r="F45" i="42" a="1"/>
  <c r="F17" i="52" a="1"/>
  <c r="F25" i="33" a="1"/>
  <c r="F33" i="58" a="1"/>
  <c r="F58" i="57" a="1"/>
  <c r="F8" i="42" a="1"/>
  <c r="F50" i="56" a="1"/>
  <c r="F52" i="34" a="1"/>
  <c r="F24" i="43" a="1"/>
  <c r="F52" i="53" a="1"/>
  <c r="F53" i="37" a="1"/>
  <c r="F28" i="47" a="1"/>
  <c r="F9" i="38" a="1"/>
  <c r="F32" i="59" a="1"/>
  <c r="F20" i="58" a="1"/>
  <c r="F11" i="57" a="1"/>
  <c r="F60" i="67" a="1"/>
  <c r="F61" i="38" a="1"/>
  <c r="F58" i="56" a="1"/>
  <c r="F21" i="48" a="1"/>
  <c r="F41" i="37" a="1"/>
  <c r="F26" i="59" a="1"/>
  <c r="F16" i="51" a="1"/>
  <c r="F45" i="59" a="1"/>
  <c r="F20" i="51" a="1"/>
  <c r="F29" i="37" a="1"/>
  <c r="F60" i="49" a="1"/>
  <c r="F11" i="32" a="1"/>
  <c r="F17" i="40" a="1"/>
  <c r="F53" i="40" a="1"/>
  <c r="F8" i="49" a="1"/>
  <c r="F28" i="56" a="1"/>
  <c r="F35" i="55" a="1"/>
  <c r="F36" i="48" a="1"/>
  <c r="F19" i="35" a="1"/>
  <c r="F57" i="40" a="1"/>
  <c r="F19" i="53" a="1"/>
  <c r="F59" i="41" a="1"/>
  <c r="F24" i="57" a="1"/>
  <c r="F37" i="58" a="1"/>
  <c r="F49" i="49" a="1"/>
  <c r="F42" i="58" a="1"/>
  <c r="F24" i="36" a="1"/>
  <c r="F57" i="47" a="1"/>
  <c r="F8" i="33" a="1"/>
  <c r="F20" i="48" a="1"/>
  <c r="F52" i="37" a="1"/>
  <c r="F41" i="53" a="1"/>
  <c r="F33" i="36" a="1"/>
  <c r="F28" i="42" a="1"/>
  <c r="F29" i="42" a="1"/>
  <c r="F57" i="51" a="1"/>
  <c r="F41" i="33" a="1"/>
  <c r="F9" i="42" a="1"/>
  <c r="F48" i="36" a="1"/>
  <c r="F52" i="48" a="1"/>
  <c r="F45" i="67" a="1"/>
  <c r="F36" i="33" a="1"/>
  <c r="F37" i="43" a="1"/>
  <c r="F34" i="58" a="1"/>
  <c r="F56" i="56" a="1"/>
  <c r="F36" i="56" a="1"/>
  <c r="F10" i="53" a="1"/>
  <c r="F24" i="38" a="1"/>
  <c r="F45" i="53" a="1"/>
  <c r="F40" i="56" a="1"/>
  <c r="F49" i="38" a="1"/>
  <c r="F53" i="36" a="1"/>
  <c r="F36" i="59" a="1"/>
  <c r="F41" i="57" a="1"/>
  <c r="F32" i="57" a="1"/>
  <c r="F21" i="44" a="1"/>
  <c r="F51" i="41" a="1"/>
  <c r="F21" i="37" a="1"/>
  <c r="F58" i="54" a="1"/>
  <c r="F58" i="44" a="1"/>
  <c r="F48" i="56" a="1"/>
  <c r="F61" i="50" a="1"/>
  <c r="F32" i="52" a="1"/>
  <c r="F44" i="34" a="1"/>
  <c r="F16" i="34" a="1"/>
  <c r="F49" i="67" a="1"/>
  <c r="F59" i="35" a="1"/>
  <c r="F37" i="51" a="1"/>
  <c r="F25" i="59" a="1"/>
  <c r="F50" i="32" a="1"/>
  <c r="F45" i="44" a="1"/>
  <c r="F28" i="35" a="1"/>
  <c r="F51" i="44" a="1"/>
  <c r="F43" i="56" a="1"/>
  <c r="F60" i="33" a="1"/>
  <c r="F27" i="45" a="1"/>
  <c r="F25" i="49" a="1"/>
  <c r="F32" i="39" a="1"/>
  <c r="F20" i="34" a="1"/>
  <c r="F12" i="48" a="1"/>
  <c r="F19" i="49" a="1"/>
  <c r="F19" i="37" a="1"/>
  <c r="F10" i="45" a="1"/>
  <c r="F26" i="32" a="1"/>
  <c r="F27" i="53" a="1"/>
  <c r="F21" i="52" a="1"/>
  <c r="F50" i="48" a="1"/>
  <c r="F53" i="43" a="1"/>
  <c r="F16" i="37" a="1"/>
  <c r="F53" i="55" a="1"/>
  <c r="F18" i="36" a="1"/>
  <c r="F57" i="49" a="1"/>
  <c r="F58" i="32" a="1"/>
  <c r="F58" i="38" a="1"/>
  <c r="F37" i="34" a="1"/>
  <c r="F36" i="57" a="1"/>
  <c r="F33" i="42" a="1"/>
  <c r="F33" i="56" a="1"/>
  <c r="F27" i="32" a="1"/>
  <c r="F60" i="38" a="1"/>
  <c r="F59" i="49" a="1"/>
  <c r="F45" i="52" a="1"/>
  <c r="F52" i="58" a="1"/>
  <c r="F12" i="37" a="1"/>
  <c r="F34" i="55" a="1"/>
  <c r="F51" i="51" a="1"/>
  <c r="F36" i="42" a="1"/>
  <c r="F26" i="34" a="1"/>
  <c r="F42" i="41" a="1"/>
  <c r="F13" i="39" a="1"/>
  <c r="F49" i="42" a="1"/>
  <c r="F24" i="34" a="1"/>
  <c r="F52" i="44" a="1"/>
  <c r="F34" i="49" a="1"/>
  <c r="F44" i="57" a="1"/>
  <c r="F58" i="43" a="1"/>
  <c r="F27" i="56" a="1"/>
  <c r="F28" i="38" a="1"/>
  <c r="F18" i="37" a="1"/>
  <c r="F61" i="32" a="1"/>
  <c r="F12" i="39" a="1"/>
  <c r="F52" i="39" a="1"/>
  <c r="F9" i="53" a="1"/>
  <c r="F32" i="49" a="1"/>
  <c r="F34" i="35" a="1"/>
  <c r="F53" i="54" a="1"/>
  <c r="F59" i="55" a="1"/>
  <c r="F34" i="51" a="1"/>
  <c r="F58" i="49" a="1"/>
  <c r="F28" i="45" a="1"/>
  <c r="F49" i="50" a="1"/>
  <c r="F13" i="48" a="1"/>
  <c r="F17" i="42" a="1"/>
  <c r="F33" i="44" a="1"/>
  <c r="F34" i="36" a="1"/>
  <c r="F13" i="57" a="1"/>
  <c r="F58" i="35" a="1"/>
  <c r="F44" i="38" a="1"/>
  <c r="F25" i="44" a="1"/>
  <c r="F53" i="41" a="1"/>
  <c r="F9" i="54" a="1"/>
  <c r="F13" i="44" a="1"/>
  <c r="F50" i="33" a="1"/>
  <c r="F58" i="37" a="1"/>
  <c r="F48" i="47" a="1"/>
  <c r="F33" i="49" a="1"/>
  <c r="F50" i="52" a="1"/>
  <c r="F49" i="51" a="1"/>
  <c r="F9" i="35" a="1"/>
  <c r="F43" i="52" a="1"/>
  <c r="F20" i="52" a="1"/>
  <c r="F60" i="36" a="1"/>
  <c r="F10" i="40" a="1"/>
  <c r="F45" i="38" a="1"/>
  <c r="F25" i="45" a="1"/>
  <c r="F45" i="45" a="1"/>
  <c r="F58" i="36" a="1"/>
  <c r="F42" i="49" a="1"/>
  <c r="F59" i="53" a="1"/>
  <c r="F13" i="34" a="1"/>
  <c r="F44" i="58" a="1"/>
  <c r="F57" i="43" a="1"/>
  <c r="F35" i="39" a="1"/>
  <c r="F26" i="57" a="1"/>
  <c r="F42" i="37" a="1"/>
  <c r="F37" i="38" a="1"/>
  <c r="F29" i="43" a="1"/>
  <c r="F28" i="44" a="1"/>
  <c r="F52" i="52" a="1"/>
  <c r="F57" i="38" a="1"/>
  <c r="F48" i="55" a="1"/>
  <c r="F32" i="48" a="1"/>
  <c r="F18" i="53" a="1"/>
  <c r="F43" i="67" a="1"/>
  <c r="F11" i="41" a="1"/>
  <c r="F45" i="43" a="1"/>
  <c r="F45" i="36" a="1"/>
  <c r="F34" i="48" a="1"/>
  <c r="F61" i="47" a="1"/>
  <c r="F19" i="51" a="1"/>
  <c r="F48" i="45" a="1"/>
  <c r="F12" i="40" a="1"/>
  <c r="F17" i="39" a="1"/>
  <c r="F28" i="43" a="1"/>
  <c r="F17" i="37" a="1"/>
  <c r="F25" i="52" a="1"/>
  <c r="F8" i="39" a="1"/>
  <c r="F17" i="50" a="1"/>
  <c r="F27" i="48" a="1"/>
  <c r="F44" i="59" a="1"/>
  <c r="F32" i="56" a="1"/>
  <c r="F43" i="44" a="1"/>
  <c r="F16" i="33" a="1"/>
  <c r="F56" i="53" a="1"/>
  <c r="F42" i="36" a="1"/>
  <c r="F42" i="45" a="1"/>
  <c r="F16" i="44" a="1"/>
  <c r="F9" i="67" a="1"/>
  <c r="F12" i="44" a="1"/>
  <c r="F45" i="41" a="1"/>
  <c r="F27" i="39" a="1"/>
  <c r="F19" i="42" a="1"/>
  <c r="F16" i="39" a="1"/>
  <c r="F19" i="67" a="1"/>
  <c r="F10" i="44" a="1"/>
  <c r="F16" i="38" a="1"/>
  <c r="F40" i="51" a="1"/>
  <c r="F36" i="52" a="1"/>
  <c r="F13" i="36" a="1"/>
  <c r="F37" i="52" a="1"/>
  <c r="F9" i="48" a="1"/>
  <c r="F18" i="56" a="1"/>
  <c r="F32" i="35" a="1"/>
  <c r="F9" i="49" a="1"/>
  <c r="F52" i="51" a="1"/>
  <c r="F37" i="41" a="1"/>
  <c r="F25" i="34" a="1"/>
  <c r="F48" i="58" a="1"/>
  <c r="F32" i="67" a="1"/>
  <c r="F53" i="48" a="1"/>
  <c r="F25" i="47" a="1"/>
  <c r="F18" i="42" a="1"/>
  <c r="F59" i="44" a="1"/>
  <c r="F8" i="41" a="1"/>
  <c r="F53" i="34" a="1"/>
  <c r="F26" i="67" a="1"/>
  <c r="F33" i="32" a="1"/>
  <c r="F10" i="58" a="1"/>
  <c r="F16" i="40" a="1"/>
  <c r="F57" i="36" a="1"/>
  <c r="F61" i="57" a="1"/>
  <c r="F60" i="43" a="1"/>
  <c r="F11" i="54" a="1"/>
  <c r="F32" i="38" a="1"/>
  <c r="F48" i="35" a="1"/>
  <c r="F12" i="47" a="1"/>
  <c r="F42" i="59" a="1"/>
  <c r="F24" i="32" a="1"/>
  <c r="F11" i="52" a="1"/>
  <c r="F27" i="51" a="1"/>
  <c r="F51" i="49" a="1"/>
  <c r="F58" i="48" a="1"/>
  <c r="F9" i="37" a="1"/>
  <c r="F24" i="53" a="1"/>
  <c r="F43" i="51" a="1"/>
  <c r="F18" i="40" a="1"/>
  <c r="F60" i="48" a="1"/>
  <c r="F40" i="48" a="1"/>
  <c r="F44" i="35" a="1"/>
  <c r="F52" i="41" a="1"/>
  <c r="F16" i="41" a="1"/>
  <c r="F40" i="34" a="1"/>
  <c r="F48" i="50" a="1"/>
  <c r="F42" i="67" a="1"/>
  <c r="F12" i="52" a="1"/>
  <c r="F33" i="39" a="1"/>
  <c r="F36" i="53" a="1"/>
  <c r="F37" i="36" a="1"/>
  <c r="F51" i="52" a="1"/>
  <c r="F19" i="33" a="1"/>
  <c r="F10" i="37" a="1"/>
  <c r="F51" i="38" a="1"/>
  <c r="F35" i="52" a="1"/>
  <c r="F44" i="44" a="1"/>
  <c r="F9" i="39" a="1"/>
  <c r="F29" i="47" a="1"/>
  <c r="F35" i="50" a="1"/>
  <c r="F36" i="39" a="1"/>
  <c r="F18" i="34" a="1"/>
  <c r="F26" i="35" a="1"/>
  <c r="F26" i="49" a="1"/>
  <c r="F13" i="53" a="1"/>
  <c r="F13" i="41" a="1"/>
  <c r="F57" i="48" a="1"/>
  <c r="F56" i="48" a="1"/>
  <c r="F18" i="32" a="1"/>
  <c r="F8" i="48" a="1"/>
  <c r="F17" i="67" a="1"/>
  <c r="F43" i="53" a="1"/>
  <c r="F36" i="51" a="1"/>
  <c r="F53" i="47" a="1"/>
  <c r="F11" i="40" a="1"/>
  <c r="F8" i="40" a="1"/>
  <c r="F20" i="43" a="1"/>
  <c r="F49" i="45" a="1"/>
  <c r="F18" i="44" a="1"/>
  <c r="F8" i="45" a="1"/>
  <c r="F60" i="41" a="1"/>
  <c r="F29" i="52" a="1"/>
  <c r="F19" i="32" a="1"/>
  <c r="F19" i="36" a="1"/>
  <c r="F8" i="36" a="1"/>
  <c r="F56" i="58" a="1"/>
  <c r="F28" i="34" a="1"/>
  <c r="F58" i="50" a="1"/>
  <c r="F13" i="59" a="1"/>
  <c r="F25" i="36" a="1"/>
  <c r="F32" i="36" a="1"/>
  <c r="F24" i="49" a="1"/>
  <c r="F37" i="55" a="1"/>
  <c r="F21" i="53" a="1"/>
  <c r="F13" i="50" a="1"/>
  <c r="F61" i="56" a="1"/>
  <c r="F53" i="35" a="1"/>
  <c r="F58" i="47" a="1"/>
  <c r="F29" i="48" a="1"/>
  <c r="F48" i="57" a="1"/>
  <c r="F13" i="35" a="1"/>
  <c r="F36" i="47" a="1"/>
  <c r="F40" i="43" a="1"/>
  <c r="F32" i="40" a="1"/>
  <c r="F9" i="59" a="1"/>
  <c r="F50" i="43" a="1"/>
  <c r="F37" i="42" a="1"/>
  <c r="F49" i="35" a="1"/>
  <c r="F33" i="37" a="1"/>
  <c r="F42" i="50" a="1"/>
  <c r="F24" i="42" a="1"/>
  <c r="F21" i="50" a="1"/>
  <c r="F11" i="36" a="1"/>
  <c r="F34" i="40" a="1"/>
  <c r="F35" i="56" a="1"/>
  <c r="F8" i="47" a="1"/>
  <c r="F48" i="54" a="1"/>
  <c r="F18" i="58" a="1"/>
  <c r="F28" i="41" a="1"/>
  <c r="F37" i="53" a="1"/>
  <c r="F41" i="45" a="1"/>
  <c r="F9" i="34" a="1"/>
  <c r="F57" i="56" a="1"/>
  <c r="F12" i="50" a="1"/>
  <c r="F41" i="51" a="1"/>
  <c r="F50" i="41" a="1"/>
  <c r="F52" i="56" a="1"/>
  <c r="F61" i="40" a="1"/>
  <c r="F35" i="48" a="1"/>
  <c r="F50" i="40" a="1"/>
  <c r="F29" i="57" a="1"/>
  <c r="F57" i="33" a="1"/>
  <c r="F59" i="38" a="1"/>
  <c r="F52" i="33" a="1"/>
  <c r="F11" i="67" a="1"/>
  <c r="F36" i="49" a="1"/>
  <c r="F27" i="40" a="1"/>
  <c r="F13" i="43" a="1"/>
  <c r="F53" i="45" a="1"/>
  <c r="F59" i="48" a="1"/>
  <c r="F27" i="67" a="1"/>
  <c r="F17" i="33" a="1"/>
  <c r="F37" i="57" a="1"/>
  <c r="F11" i="44" a="1"/>
  <c r="F11" i="42" a="1"/>
  <c r="F33" i="35" a="1"/>
  <c r="F18" i="54" a="1"/>
  <c r="F12" i="33" a="1"/>
  <c r="F28" i="33" a="1"/>
  <c r="F59" i="57" a="1"/>
  <c r="F49" i="43" a="1"/>
  <c r="F32" i="44" a="1"/>
  <c r="F48" i="34" a="1"/>
  <c r="F35" i="34" a="1"/>
  <c r="F43" i="57" a="1"/>
  <c r="F42" i="44" a="1"/>
  <c r="F36" i="44" a="1"/>
  <c r="F25" i="37" a="1"/>
  <c r="F26" i="39" a="1"/>
  <c r="F19" i="52" a="1"/>
  <c r="F10" i="41" a="1"/>
  <c r="F12" i="67" a="1"/>
  <c r="F36" i="32" a="1"/>
  <c r="F8" i="32" a="1"/>
  <c r="F60" i="45" a="1"/>
  <c r="F25" i="43" a="1"/>
  <c r="F44" i="54" a="1"/>
  <c r="F33" i="51" a="1"/>
  <c r="F43" i="35" a="1"/>
  <c r="F34" i="41" a="1"/>
  <c r="F12" i="57" a="1"/>
  <c r="F10" i="48" a="1"/>
  <c r="F12" i="59" a="1"/>
  <c r="F32" i="32" a="1"/>
  <c r="F58" i="55" a="1"/>
  <c r="F40" i="44" a="1"/>
  <c r="F11" i="56" a="1"/>
  <c r="F32" i="34" a="1"/>
  <c r="F41" i="38" a="1"/>
  <c r="F10" i="34" a="1"/>
  <c r="F49" i="37" a="1"/>
  <c r="F51" i="39" a="1"/>
  <c r="F41" i="42" a="1"/>
  <c r="F18" i="48" a="1"/>
  <c r="F51" i="59" a="1"/>
  <c r="F27" i="37" a="1"/>
  <c r="F44" i="33" a="1"/>
  <c r="F41" i="59" a="1"/>
  <c r="F9" i="56" a="1"/>
  <c r="F13" i="47" a="1"/>
  <c r="F53" i="49" a="1"/>
  <c r="F8" i="53" a="1"/>
  <c r="F35" i="32" a="1"/>
  <c r="F33" i="53" a="1"/>
  <c r="F11" i="33" a="1"/>
  <c r="F56" i="34" a="1"/>
  <c r="F9" i="45" a="1"/>
  <c r="F13" i="37" a="1"/>
  <c r="F9" i="40" a="1"/>
  <c r="F11" i="38" a="1"/>
  <c r="F21" i="51" a="1"/>
  <c r="F44" i="39" a="1"/>
  <c r="F34" i="38" a="1"/>
  <c r="F44" i="42" a="1"/>
  <c r="F34" i="34" a="1"/>
  <c r="F40" i="33" a="1"/>
  <c r="F33" i="40" a="1"/>
  <c r="F40" i="38" a="1"/>
  <c r="F57" i="58" a="1"/>
  <c r="F57" i="34" a="1"/>
  <c r="F60" i="44" a="1"/>
  <c r="F18" i="67" a="1"/>
  <c r="F20" i="37" a="1"/>
  <c r="F26" i="56" a="1"/>
  <c r="F45" i="58" a="1"/>
  <c r="F35" i="40" a="1"/>
  <c r="F50" i="54" a="1"/>
  <c r="F51" i="36" a="1"/>
  <c r="F40" i="59" a="1"/>
  <c r="F21" i="35" a="1"/>
  <c r="F41" i="52" a="1"/>
  <c r="F18" i="51" a="1"/>
  <c r="F25" i="51" a="1"/>
  <c r="F41" i="35" a="1"/>
  <c r="F18" i="50" a="1"/>
  <c r="F27" i="36" a="1"/>
  <c r="F36" i="36" a="1"/>
  <c r="F53" i="50" a="1"/>
  <c r="F19" i="54" a="1"/>
  <c r="F21" i="58" a="1"/>
  <c r="F24" i="47" a="1"/>
  <c r="F56" i="51" a="1"/>
  <c r="F50" i="44" a="1"/>
  <c r="F19" i="50" a="1"/>
  <c r="F51" i="42" a="1"/>
  <c r="F61" i="49" a="1"/>
  <c r="F43" i="39" a="1"/>
  <c r="F32" i="53" a="1"/>
  <c r="F53" i="32" a="1"/>
  <c r="F50" i="37" a="1"/>
  <c r="F27" i="50" a="1"/>
  <c r="F61" i="44" a="1"/>
  <c r="F13" i="40" a="1"/>
  <c r="F41" i="34" a="1"/>
  <c r="F41" i="67" a="1"/>
  <c r="F20" i="56" a="1"/>
  <c r="F35" i="33" a="1"/>
  <c r="F29" i="59" a="1"/>
  <c r="F49" i="52" a="1"/>
  <c r="F8" i="35" a="1"/>
  <c r="F10" i="49" a="1"/>
  <c r="F20" i="49" a="1"/>
  <c r="F48" i="41" a="1"/>
  <c r="F56" i="47" a="1"/>
  <c r="F52" i="50" a="1"/>
  <c r="F53" i="38" a="1"/>
  <c r="F35" i="58" a="1"/>
  <c r="F33" i="48" a="1"/>
  <c r="F37" i="50" a="1"/>
  <c r="F40" i="39" a="1"/>
  <c r="F32" i="58" a="1"/>
  <c r="F43" i="38" a="1"/>
  <c r="F49" i="36" a="1"/>
  <c r="F41" i="36" a="1"/>
  <c r="F50" i="42" a="1"/>
  <c r="F29" i="41" a="1"/>
  <c r="F19" i="41" a="1"/>
  <c r="F21" i="67" a="1"/>
  <c r="F27" i="47" a="1"/>
  <c r="F45" i="51" a="1"/>
  <c r="F41" i="49" a="1"/>
  <c r="F17" i="49" a="1"/>
  <c r="F33" i="50" a="1"/>
  <c r="F56" i="49" a="1"/>
  <c r="F17" i="56" a="1"/>
  <c r="F49" i="47" a="1"/>
  <c r="F35" i="42" a="1"/>
  <c r="F33" i="38" a="1"/>
  <c r="F20" i="50" a="1"/>
  <c r="F51" i="54" a="1"/>
  <c r="F11" i="47" a="1"/>
  <c r="F11" i="59" a="1"/>
  <c r="F36" i="37" a="1"/>
  <c r="F41" i="50" a="1"/>
  <c r="F11" i="35" a="1"/>
  <c r="F37" i="33" a="1"/>
  <c r="F42" i="42" a="1"/>
  <c r="F21" i="56" a="1"/>
  <c r="F34" i="44" a="1"/>
  <c r="F61" i="67" a="1"/>
  <c r="F58" i="45" a="1"/>
  <c r="F18" i="55" a="1"/>
  <c r="F52" i="59" a="1"/>
  <c r="F42" i="39" a="1"/>
  <c r="F21" i="49" a="1"/>
  <c r="F44" i="53" a="1"/>
  <c r="F9" i="58" a="1"/>
  <c r="F33" i="41" a="1"/>
  <c r="F8" i="52" a="1"/>
  <c r="F61" i="33" a="1"/>
  <c r="F28" i="50" a="1"/>
  <c r="F59" i="58" a="1"/>
  <c r="F51" i="37" a="1"/>
  <c r="F16" i="67" a="1"/>
  <c r="F24" i="39" a="1"/>
  <c r="F12" i="53" a="1"/>
  <c r="F18" i="35" a="1"/>
  <c r="F16" i="53" a="1"/>
  <c r="F53" i="58" a="1"/>
  <c r="F60" i="32" a="1"/>
  <c r="F34" i="57" a="1"/>
  <c r="F59" i="39" a="1"/>
  <c r="F34" i="33" a="1"/>
  <c r="F8" i="34" a="1"/>
  <c r="F20" i="38" a="1"/>
  <c r="F37" i="47" a="1"/>
  <c r="F21" i="43" a="1"/>
  <c r="F13" i="67" a="1"/>
  <c r="F36" i="38" a="1"/>
  <c r="F50" i="67" a="1"/>
  <c r="F40" i="45" a="1"/>
  <c r="F45" i="50" a="1"/>
  <c r="F60" i="51" a="1"/>
  <c r="F24" i="44" a="1"/>
  <c r="F45" i="47" a="1"/>
  <c r="F45" i="32" a="1"/>
  <c r="F57" i="52" a="1"/>
  <c r="F56" i="44" a="1"/>
  <c r="F8" i="59" a="1"/>
  <c r="F28" i="59" a="1"/>
  <c r="F11" i="53" a="1"/>
  <c r="F8" i="54" a="1"/>
  <c r="F27" i="44" a="1"/>
  <c r="F37" i="59" a="1"/>
  <c r="F33" i="67" a="1"/>
  <c r="F19" i="40" a="1"/>
  <c r="F36" i="55" a="1"/>
  <c r="F42" i="38" a="1"/>
  <c r="F34" i="67" a="1"/>
  <c r="F41" i="47" a="1"/>
  <c r="F21" i="32" a="1"/>
  <c r="F57" i="54" a="1"/>
  <c r="F9" i="41" a="1"/>
  <c r="F25" i="50" a="1"/>
  <c r="F43" i="33" a="1"/>
  <c r="F28" i="40" a="1"/>
  <c r="F10" i="35" a="1"/>
  <c r="F43" i="36" a="1"/>
  <c r="F51" i="35" a="1"/>
  <c r="F40" i="67" a="1"/>
  <c r="F42" i="51" a="1"/>
  <c r="F40" i="52" a="1"/>
  <c r="F29" i="45" a="1"/>
  <c r="F19" i="48" a="1"/>
  <c r="F57" i="67" a="1"/>
  <c r="F29" i="36" a="1"/>
  <c r="F34" i="50" a="1"/>
  <c r="F25" i="40" a="1"/>
  <c r="F35" i="44" a="1"/>
  <c r="F48" i="49" a="1"/>
  <c r="F40" i="32" a="1"/>
  <c r="F35" i="43" a="1"/>
  <c r="F59" i="34" a="1"/>
  <c r="F44" i="37" a="1"/>
  <c r="F59" i="47" a="1"/>
  <c r="F27" i="41" a="1"/>
  <c r="F50" i="47" a="1"/>
  <c r="F56" i="40" a="1"/>
  <c r="F13" i="49" a="1"/>
  <c r="F61" i="39" a="1"/>
  <c r="F27" i="34" a="1"/>
  <c r="F56" i="33" a="1"/>
  <c r="F61" i="37" a="1"/>
  <c r="F34" i="42" a="1"/>
  <c r="F45" i="54" a="1"/>
  <c r="F20" i="41" a="1"/>
  <c r="F29" i="35" a="1"/>
  <c r="F26" i="41" a="1"/>
  <c r="F60" i="47" a="1"/>
  <c r="F49" i="34" a="1"/>
  <c r="F25" i="38" a="1"/>
  <c r="F18" i="52" a="1"/>
  <c r="F56" i="42" a="1"/>
  <c r="F51" i="43" a="1"/>
  <c r="F8" i="51" a="1"/>
  <c r="F53" i="33" a="1"/>
  <c r="F26" i="38" a="1"/>
  <c r="F17" i="32" a="1"/>
  <c r="F56" i="57" a="1"/>
  <c r="F12" i="45" a="1"/>
  <c r="F17" i="53" a="1"/>
  <c r="F29" i="38" a="1"/>
  <c r="F8" i="58" a="1"/>
  <c r="F59" i="54" a="1"/>
  <c r="F51" i="34" a="1"/>
  <c r="F12" i="41" a="1"/>
  <c r="F11" i="34" a="1"/>
  <c r="F28" i="48" a="1"/>
  <c r="F50" i="50" a="1"/>
  <c r="F59" i="32" a="1"/>
  <c r="F58" i="39" a="1"/>
  <c r="F42" i="34" a="1"/>
  <c r="F12" i="51" a="1"/>
  <c r="F32" i="37" a="1"/>
  <c r="F59" i="50" a="1"/>
  <c r="F12" i="42" a="1"/>
  <c r="F26" i="33" a="1"/>
  <c r="F24" i="52" a="1"/>
  <c r="F60" i="54" a="1"/>
  <c r="F33" i="34" a="1"/>
  <c r="F27" i="43" a="1"/>
  <c r="F37" i="37" a="1"/>
  <c r="F49" i="41" a="1"/>
  <c r="F51" i="33" a="1"/>
  <c r="F34" i="47" a="1"/>
  <c r="F61" i="45" a="1"/>
  <c r="F19" i="56" a="1"/>
  <c r="F53" i="51" a="1"/>
  <c r="F11" i="43" a="1"/>
  <c r="F40" i="42" a="1"/>
  <c r="F28" i="49" a="1"/>
  <c r="F43" i="54" a="1"/>
  <c r="F12" i="32" a="1"/>
  <c r="F44" i="50" a="1"/>
  <c r="F49" i="55" a="1"/>
  <c r="F17" i="35" a="1"/>
  <c r="F45" i="49" a="1"/>
  <c r="F10" i="56" a="1"/>
  <c r="F40" i="54" a="1"/>
  <c r="F33" i="57" a="1"/>
  <c r="F48" i="48" a="1"/>
  <c r="F11" i="48" a="1"/>
  <c r="F16" i="32" a="1"/>
  <c r="F45" i="33" a="1"/>
  <c r="F60" i="34" a="1"/>
  <c r="F24" i="41" a="1"/>
  <c r="F49" i="40" a="1"/>
  <c r="F58" i="33" a="1"/>
  <c r="F57" i="32" a="1"/>
  <c r="F57" i="53" a="1"/>
  <c r="F58" i="58" a="1"/>
  <c r="F52" i="42" a="1"/>
  <c r="F25" i="41" a="1"/>
  <c r="F52" i="38" a="1"/>
  <c r="F9" i="33" a="1"/>
  <c r="F27" i="35" a="1"/>
  <c r="F28" i="57" a="1"/>
  <c r="F56" i="39" a="1"/>
  <c r="F8" i="37" a="1"/>
  <c r="F43" i="45" a="1"/>
  <c r="F43" i="37" a="1"/>
  <c r="F51" i="50" a="1"/>
  <c r="F40" i="47" a="1"/>
  <c r="F58" i="67" a="1"/>
  <c r="F41" i="39" a="1"/>
  <c r="F10" i="42" a="1"/>
  <c r="F56" i="45" a="1"/>
  <c r="F19" i="58" a="1"/>
  <c r="F9" i="36" a="1"/>
  <c r="F44" i="67" a="1"/>
  <c r="F35" i="53" a="1"/>
  <c r="F10" i="43" a="1"/>
  <c r="F51" i="47" a="1"/>
  <c r="F12" i="54" a="1"/>
  <c r="F51" i="40" a="1"/>
  <c r="F61" i="42" a="1"/>
  <c r="F42" i="52" a="1"/>
  <c r="F27" i="59" a="1"/>
  <c r="F51" i="55" a="1"/>
  <c r="F10" i="52" a="1"/>
  <c r="F8" i="43" a="1"/>
  <c r="F32" i="43" a="1"/>
  <c r="F26" i="45" a="1"/>
  <c r="F34" i="43" a="1"/>
  <c r="F41" i="41" a="1"/>
  <c r="F10" i="39" a="1"/>
  <c r="F45" i="34" a="1"/>
  <c r="F25" i="35" a="1"/>
  <c r="F57" i="39" a="1"/>
  <c r="F10" i="67" a="1"/>
  <c r="F53" i="67" a="1"/>
  <c r="F10" i="33" a="1"/>
  <c r="F29" i="53" a="1"/>
  <c r="F29" i="44" a="1"/>
  <c r="F50" i="38" a="1"/>
  <c r="F43" i="50" a="1"/>
  <c r="F18" i="38" a="1"/>
  <c r="F61" i="51" a="1"/>
  <c r="F44" i="45" a="1"/>
  <c r="F56" i="36" a="1"/>
  <c r="F50" i="36" a="1"/>
  <c r="F60" i="53" a="1"/>
  <c r="F59" i="67" a="1"/>
  <c r="F48" i="39" a="1"/>
  <c r="F42" i="35" a="1"/>
  <c r="F32" i="47" a="1"/>
  <c r="F40" i="41" a="1"/>
  <c r="F9" i="50" a="1"/>
  <c r="F20" i="53" a="1"/>
  <c r="F28" i="51" a="1"/>
  <c r="F18" i="49" a="1"/>
  <c r="F58" i="34" a="1"/>
  <c r="F59" i="56" a="1"/>
  <c r="F56" i="67" a="1"/>
  <c r="F25" i="42" a="1"/>
  <c r="F50" i="59" a="1"/>
  <c r="F41" i="44" a="1"/>
  <c r="F37" i="40" a="1"/>
  <c r="F61" i="55" a="1"/>
  <c r="F56" i="32" a="1"/>
  <c r="F34" i="52" a="1"/>
  <c r="F56" i="54" a="1"/>
  <c r="F24" i="50" a="1"/>
  <c r="F18" i="33" a="1"/>
  <c r="F42" i="43" a="1"/>
  <c r="F11" i="58" a="1"/>
  <c r="F8" i="67" a="1"/>
  <c r="F26" i="37" a="1"/>
  <c r="F25" i="53" a="1"/>
  <c r="F9" i="47" a="1"/>
  <c r="F42" i="57" a="1"/>
  <c r="F37" i="49" a="1"/>
  <c r="F8" i="44" a="1"/>
  <c r="F45" i="39" a="1"/>
  <c r="F51" i="45" a="1"/>
  <c r="F17" i="54" a="1"/>
  <c r="F33" i="52" a="1"/>
  <c r="F57" i="42" a="1"/>
  <c r="F8" i="57" a="1"/>
  <c r="F13" i="52" a="1"/>
  <c r="F12" i="43" a="1"/>
  <c r="F57" i="57" a="1"/>
  <c r="F29" i="32" a="1"/>
  <c r="F13" i="42" a="1"/>
  <c r="F43" i="34" a="1"/>
  <c r="F53" i="42" a="1"/>
  <c r="F61" i="54" a="1"/>
  <c r="F19" i="38" a="1"/>
  <c r="F51" i="56" a="1"/>
  <c r="F12" i="35" a="1"/>
  <c r="F57" i="41" a="1"/>
  <c r="F49" i="59" a="1"/>
  <c r="F48" i="43" a="1"/>
  <c r="F35" i="36" a="1"/>
  <c r="F45" i="35" a="1"/>
  <c r="F49" i="56" a="1"/>
  <c r="F13" i="33" a="1"/>
  <c r="F43" i="49" a="1"/>
  <c r="F60" i="42" a="1"/>
  <c r="F20" i="39" a="1"/>
  <c r="F16" i="54" a="1"/>
  <c r="F57" i="37" a="1"/>
  <c r="F35" i="38" a="1"/>
  <c r="F10" i="36" a="1"/>
  <c r="F61" i="41" a="1"/>
  <c r="F28" i="37" a="1"/>
  <c r="F50" i="35" a="1"/>
  <c r="F29" i="50" a="1"/>
  <c r="F60" i="56" a="1"/>
  <c r="F40" i="58" a="1"/>
  <c r="F44" i="47" a="1"/>
  <c r="F41" i="40" a="1"/>
  <c r="F59" i="52" a="1"/>
  <c r="F52" i="47" a="1"/>
  <c r="F26" i="44" a="1"/>
  <c r="F43" i="47" a="1"/>
  <c r="F60" i="57" a="1"/>
  <c r="F52" i="40" a="1"/>
  <c r="F44" i="51" a="1"/>
  <c r="F27" i="42" a="1"/>
  <c r="F13" i="56" a="1"/>
  <c r="F44" i="52" a="1"/>
  <c r="F51" i="48" a="1"/>
  <c r="F53" i="53" a="1"/>
  <c r="F21" i="39" a="1"/>
  <c r="F10" i="57" a="1"/>
  <c r="F35" i="41" a="1"/>
  <c r="F41" i="48" a="1"/>
  <c r="F27" i="49" a="1"/>
  <c r="F50" i="45" a="1"/>
  <c r="F48" i="32" a="1"/>
  <c r="F9" i="51" a="1"/>
  <c r="F18" i="41" a="1"/>
  <c r="F26" i="36" a="1"/>
  <c r="F12" i="58" a="1"/>
  <c r="F29" i="51" a="1"/>
  <c r="F49" i="54" a="1"/>
  <c r="F42" i="48" a="1"/>
  <c r="F40" i="57" a="1"/>
  <c r="F21" i="42" a="1"/>
  <c r="F36" i="50" a="1"/>
  <c r="F58" i="41" a="1"/>
  <c r="F56" i="38" a="1"/>
  <c r="F20" i="33" a="1"/>
  <c r="F11" i="51" a="1"/>
  <c r="F43" i="40" a="1"/>
  <c r="F8" i="56" a="1"/>
  <c r="F35" i="37" a="1"/>
  <c r="F21" i="40" a="1"/>
  <c r="F49" i="44" a="1"/>
  <c r="F20" i="42" a="1"/>
  <c r="F59" i="43" a="1"/>
  <c r="F27" i="57" a="1"/>
  <c r="F42" i="47" a="1"/>
  <c r="F45" i="48" a="1"/>
  <c r="F11" i="49" a="1"/>
  <c r="F48" i="40" a="1"/>
  <c r="F34" i="32" a="1"/>
  <c r="F10" i="59" a="1"/>
  <c r="F12" i="56" a="1"/>
  <c r="F48" i="53" a="1"/>
  <c r="F61" i="58" a="1"/>
  <c r="F28" i="67" a="1"/>
  <c r="F29" i="49" a="1"/>
  <c r="F45" i="37" a="1"/>
  <c r="F35" i="54" a="1"/>
  <c r="F21" i="38" a="1"/>
  <c r="F59" i="51" a="1"/>
  <c r="F56" i="55" a="1"/>
  <c r="F19" i="39" a="1"/>
  <c r="F57" i="35" a="1"/>
  <c r="F50" i="34" a="1"/>
  <c r="F24" i="35" a="1"/>
  <c r="F26" i="51" a="1"/>
  <c r="F9" i="43" a="1"/>
  <c r="F8" i="38" a="1"/>
  <c r="F50" i="49" a="1"/>
  <c r="F50" i="39" a="1"/>
  <c r="F13" i="32" a="1"/>
  <c r="F52" i="32" a="1"/>
  <c r="F53" i="44" a="1"/>
  <c r="F26" i="43" a="1"/>
  <c r="F36" i="43" a="1"/>
  <c r="F37" i="32" a="1"/>
  <c r="F44" i="43" a="1"/>
  <c r="F17" i="38" a="1"/>
  <c r="F26" i="53" a="1"/>
  <c r="F25" i="67" a="1"/>
  <c r="F21" i="33" a="1"/>
  <c r="F9" i="52" a="1"/>
  <c r="F13" i="45" a="1"/>
  <c r="F29" i="33" a="1"/>
  <c r="F29" i="33" l="1"/>
  <c r="F13" i="45"/>
  <c r="F9" i="52"/>
  <c r="F21" i="33"/>
  <c r="F25" i="67"/>
  <c r="F26" i="53"/>
  <c r="F17" i="38"/>
  <c r="F44" i="43"/>
  <c r="F37" i="32"/>
  <c r="F36" i="43"/>
  <c r="F26" i="43"/>
  <c r="F53" i="44"/>
  <c r="F52" i="32"/>
  <c r="F13" i="32"/>
  <c r="F50" i="39"/>
  <c r="F50" i="49"/>
  <c r="F8" i="38"/>
  <c r="F9" i="43"/>
  <c r="F26" i="51"/>
  <c r="F24" i="35"/>
  <c r="F50" i="34"/>
  <c r="F57" i="35"/>
  <c r="F19" i="39"/>
  <c r="F56" i="55"/>
  <c r="F59" i="51"/>
  <c r="F21" i="38"/>
  <c r="F35" i="54"/>
  <c r="F45" i="37"/>
  <c r="F29" i="49"/>
  <c r="F28" i="67"/>
  <c r="F61" i="58"/>
  <c r="F48" i="53"/>
  <c r="F12" i="56"/>
  <c r="F10" i="59"/>
  <c r="F34" i="32"/>
  <c r="F48" i="40"/>
  <c r="F11" i="49"/>
  <c r="F45" i="48"/>
  <c r="F42" i="47"/>
  <c r="F27" i="57"/>
  <c r="F59" i="43"/>
  <c r="F20" i="42"/>
  <c r="F49" i="44"/>
  <c r="F21" i="40"/>
  <c r="F35" i="37"/>
  <c r="F8" i="56"/>
  <c r="F43" i="40"/>
  <c r="F11" i="51"/>
  <c r="F20" i="33"/>
  <c r="F56" i="38"/>
  <c r="F58" i="41"/>
  <c r="F36" i="50"/>
  <c r="F21" i="42"/>
  <c r="F40" i="57"/>
  <c r="F42" i="48"/>
  <c r="F49" i="54"/>
  <c r="F29" i="51"/>
  <c r="F12" i="58"/>
  <c r="F26" i="36"/>
  <c r="F18" i="41"/>
  <c r="F9" i="51"/>
  <c r="F48" i="32"/>
  <c r="F50" i="45"/>
  <c r="F27" i="49"/>
  <c r="F41" i="48"/>
  <c r="F35" i="41"/>
  <c r="F10" i="57"/>
  <c r="F21" i="39"/>
  <c r="F53" i="53"/>
  <c r="F51" i="48"/>
  <c r="F44" i="52"/>
  <c r="F13" i="56"/>
  <c r="F27" i="42"/>
  <c r="F44" i="51"/>
  <c r="F52" i="40"/>
  <c r="F60" i="57"/>
  <c r="F43" i="47"/>
  <c r="F26" i="44"/>
  <c r="F52" i="47"/>
  <c r="F59" i="52"/>
  <c r="F41" i="40"/>
  <c r="F44" i="47"/>
  <c r="F40" i="58"/>
  <c r="F60" i="56"/>
  <c r="F29" i="50"/>
  <c r="F50" i="35"/>
  <c r="F28" i="37"/>
  <c r="F61" i="41"/>
  <c r="F10" i="36"/>
  <c r="F35" i="38"/>
  <c r="F57" i="37"/>
  <c r="F16" i="54"/>
  <c r="F20" i="39"/>
  <c r="F60" i="42"/>
  <c r="F43" i="49"/>
  <c r="F13" i="33"/>
  <c r="F49" i="56"/>
  <c r="F45" i="35"/>
  <c r="F35" i="36"/>
  <c r="F48" i="43"/>
  <c r="F49" i="59"/>
  <c r="F57" i="41"/>
  <c r="F12" i="35"/>
  <c r="F51" i="56"/>
  <c r="F19" i="38"/>
  <c r="F61" i="54"/>
  <c r="F53" i="42"/>
  <c r="F43" i="34"/>
  <c r="F13" i="42"/>
  <c r="F29" i="32"/>
  <c r="F57" i="57"/>
  <c r="F12" i="43"/>
  <c r="F13" i="52"/>
  <c r="F8" i="57"/>
  <c r="F57" i="42"/>
  <c r="F33" i="52"/>
  <c r="F17" i="54"/>
  <c r="F51" i="45"/>
  <c r="F45" i="39"/>
  <c r="F8" i="44"/>
  <c r="F37" i="49"/>
  <c r="F42" i="57"/>
  <c r="F9" i="47"/>
  <c r="F25" i="53"/>
  <c r="F26" i="37"/>
  <c r="F8" i="67"/>
  <c r="F11" i="58"/>
  <c r="F42" i="43"/>
  <c r="F18" i="33"/>
  <c r="F24" i="50"/>
  <c r="F56" i="54"/>
  <c r="F34" i="52"/>
  <c r="F56" i="32"/>
  <c r="F61" i="55"/>
  <c r="F37" i="40"/>
  <c r="F41" i="44"/>
  <c r="F50" i="59"/>
  <c r="F25" i="42"/>
  <c r="F56" i="67"/>
  <c r="F59" i="56"/>
  <c r="F58" i="34"/>
  <c r="F18" i="49"/>
  <c r="F28" i="51"/>
  <c r="F20" i="53"/>
  <c r="F9" i="50"/>
  <c r="F40" i="41"/>
  <c r="F32" i="47"/>
  <c r="F42" i="35"/>
  <c r="F48" i="39"/>
  <c r="F59" i="67"/>
  <c r="F60" i="53"/>
  <c r="F50" i="36"/>
  <c r="F56" i="36"/>
  <c r="F44" i="45"/>
  <c r="F61" i="51"/>
  <c r="F18" i="38"/>
  <c r="F43" i="50"/>
  <c r="F50" i="38"/>
  <c r="F29" i="44"/>
  <c r="F29" i="53"/>
  <c r="F10" i="33"/>
  <c r="F53" i="67"/>
  <c r="F10" i="67"/>
  <c r="F57" i="39"/>
  <c r="F25" i="35"/>
  <c r="F45" i="34"/>
  <c r="F10" i="39"/>
  <c r="F41" i="41"/>
  <c r="F34" i="43"/>
  <c r="F26" i="45"/>
  <c r="F32" i="43"/>
  <c r="F8" i="43"/>
  <c r="F10" i="52"/>
  <c r="F51" i="55"/>
  <c r="F27" i="59"/>
  <c r="F42" i="52"/>
  <c r="F61" i="42"/>
  <c r="F51" i="40"/>
  <c r="F12" i="54"/>
  <c r="F51" i="47"/>
  <c r="F10" i="43"/>
  <c r="F35" i="53"/>
  <c r="F44" i="67"/>
  <c r="F9" i="36"/>
  <c r="F19" i="58"/>
  <c r="F56" i="45"/>
  <c r="F10" i="42"/>
  <c r="F41" i="39"/>
  <c r="F58" i="67"/>
  <c r="F40" i="47"/>
  <c r="F51" i="50"/>
  <c r="F43" i="37"/>
  <c r="F43" i="45"/>
  <c r="F8" i="37"/>
  <c r="F56" i="39"/>
  <c r="F28" i="57"/>
  <c r="F27" i="35"/>
  <c r="F9" i="33"/>
  <c r="F52" i="38"/>
  <c r="F25" i="41"/>
  <c r="F52" i="42"/>
  <c r="F58" i="58"/>
  <c r="F57" i="53"/>
  <c r="F57" i="32"/>
  <c r="F58" i="33"/>
  <c r="F49" i="40"/>
  <c r="F24" i="41"/>
  <c r="F60" i="34"/>
  <c r="F45" i="33"/>
  <c r="F16" i="32"/>
  <c r="F11" i="48"/>
  <c r="F48" i="48"/>
  <c r="F33" i="57"/>
  <c r="F40" i="54"/>
  <c r="F10" i="56"/>
  <c r="F45" i="49"/>
  <c r="F17" i="35"/>
  <c r="F49" i="55"/>
  <c r="F44" i="50"/>
  <c r="F12" i="32"/>
  <c r="F43" i="54"/>
  <c r="F28" i="49"/>
  <c r="F40" i="42"/>
  <c r="F11" i="43"/>
  <c r="F53" i="51"/>
  <c r="F19" i="56"/>
  <c r="F61" i="45"/>
  <c r="F34" i="47"/>
  <c r="F51" i="33"/>
  <c r="F49" i="41"/>
  <c r="F37" i="37"/>
  <c r="F27" i="43"/>
  <c r="F33" i="34"/>
  <c r="F60" i="54"/>
  <c r="F24" i="52"/>
  <c r="F26" i="33"/>
  <c r="F12" i="42"/>
  <c r="F59" i="50"/>
  <c r="F32" i="37"/>
  <c r="F12" i="51"/>
  <c r="F42" i="34"/>
  <c r="F58" i="39"/>
  <c r="F59" i="32"/>
  <c r="F50" i="50"/>
  <c r="F28" i="48"/>
  <c r="F11" i="34"/>
  <c r="F12" i="41"/>
  <c r="F51" i="34"/>
  <c r="F59" i="54"/>
  <c r="F8" i="58"/>
  <c r="F29" i="38"/>
  <c r="F17" i="53"/>
  <c r="F12" i="45"/>
  <c r="F56" i="57"/>
  <c r="F17" i="32"/>
  <c r="F26" i="38"/>
  <c r="F53" i="33"/>
  <c r="F8" i="51"/>
  <c r="F51" i="43"/>
  <c r="F56" i="42"/>
  <c r="F18" i="52"/>
  <c r="F25" i="38"/>
  <c r="F49" i="34"/>
  <c r="F60" i="47"/>
  <c r="F26" i="41"/>
  <c r="F29" i="35"/>
  <c r="F20" i="41"/>
  <c r="F45" i="54"/>
  <c r="F34" i="42"/>
  <c r="F61" i="37"/>
  <c r="F56" i="33"/>
  <c r="F27" i="34"/>
  <c r="F61" i="39"/>
  <c r="F13" i="49"/>
  <c r="F56" i="40"/>
  <c r="F50" i="47"/>
  <c r="F27" i="41"/>
  <c r="F59" i="47"/>
  <c r="F44" i="37"/>
  <c r="F59" i="34"/>
  <c r="F35" i="43"/>
  <c r="F40" i="32"/>
  <c r="F48" i="49"/>
  <c r="F35" i="44"/>
  <c r="F25" i="40"/>
  <c r="F34" i="50"/>
  <c r="F29" i="36"/>
  <c r="F57" i="67"/>
  <c r="F19" i="48"/>
  <c r="F29" i="45"/>
  <c r="F40" i="52"/>
  <c r="F42" i="51"/>
  <c r="F40" i="67"/>
  <c r="F51" i="35"/>
  <c r="F43" i="36"/>
  <c r="F10" i="35"/>
  <c r="F28" i="40"/>
  <c r="F43" i="33"/>
  <c r="F25" i="50"/>
  <c r="F9" i="41"/>
  <c r="F57" i="54"/>
  <c r="F21" i="32"/>
  <c r="F41" i="47"/>
  <c r="F34" i="67"/>
  <c r="F42" i="38"/>
  <c r="F36" i="55"/>
  <c r="F19" i="40"/>
  <c r="F33" i="67"/>
  <c r="F37" i="59"/>
  <c r="F27" i="44"/>
  <c r="F8" i="54"/>
  <c r="F11" i="53"/>
  <c r="F28" i="59"/>
  <c r="F8" i="59"/>
  <c r="F56" i="44"/>
  <c r="F57" i="52"/>
  <c r="F45" i="32"/>
  <c r="F45" i="47"/>
  <c r="F24" i="44"/>
  <c r="F60" i="51"/>
  <c r="F45" i="50"/>
  <c r="F40" i="45"/>
  <c r="F50" i="67"/>
  <c r="F36" i="38"/>
  <c r="F13" i="67"/>
  <c r="F21" i="43"/>
  <c r="F37" i="47"/>
  <c r="F20" i="38"/>
  <c r="F8" i="34"/>
  <c r="F34" i="33"/>
  <c r="F59" i="39"/>
  <c r="F34" i="57"/>
  <c r="F60" i="32"/>
  <c r="F53" i="58"/>
  <c r="F16" i="53"/>
  <c r="F18" i="35"/>
  <c r="F12" i="53"/>
  <c r="F24" i="39"/>
  <c r="F16" i="67"/>
  <c r="F51" i="37"/>
  <c r="F59" i="58"/>
  <c r="F28" i="50"/>
  <c r="F61" i="33"/>
  <c r="F8" i="52"/>
  <c r="F33" i="41"/>
  <c r="F9" i="58"/>
  <c r="F44" i="53"/>
  <c r="F21" i="49"/>
  <c r="F42" i="39"/>
  <c r="F52" i="59"/>
  <c r="F18" i="55"/>
  <c r="F58" i="45"/>
  <c r="F61" i="67"/>
  <c r="F34" i="44"/>
  <c r="F21" i="56"/>
  <c r="F42" i="42"/>
  <c r="F37" i="33"/>
  <c r="F11" i="35"/>
  <c r="F41" i="50"/>
  <c r="F36" i="37"/>
  <c r="F11" i="59"/>
  <c r="F11" i="47"/>
  <c r="F51" i="54"/>
  <c r="F20" i="50"/>
  <c r="F33" i="38"/>
  <c r="F35" i="42"/>
  <c r="F49" i="47"/>
  <c r="F17" i="56"/>
  <c r="F56" i="49"/>
  <c r="F33" i="50"/>
  <c r="F17" i="49"/>
  <c r="F41" i="49"/>
  <c r="F45" i="51"/>
  <c r="F27" i="47"/>
  <c r="F21" i="67"/>
  <c r="F19" i="41"/>
  <c r="F29" i="41"/>
  <c r="F50" i="42"/>
  <c r="F41" i="36"/>
  <c r="F49" i="36"/>
  <c r="F43" i="38"/>
  <c r="F32" i="58"/>
  <c r="F40" i="39"/>
  <c r="F37" i="50"/>
  <c r="F33" i="48"/>
  <c r="F35" i="58"/>
  <c r="F53" i="38"/>
  <c r="F52" i="50"/>
  <c r="F56" i="47"/>
  <c r="F48" i="41"/>
  <c r="F20" i="49"/>
  <c r="F10" i="49"/>
  <c r="F8" i="35"/>
  <c r="F49" i="52"/>
  <c r="F29" i="59"/>
  <c r="F35" i="33"/>
  <c r="F20" i="56"/>
  <c r="F41" i="67"/>
  <c r="F41" i="34"/>
  <c r="F13" i="40"/>
  <c r="F61" i="44"/>
  <c r="F27" i="50"/>
  <c r="F50" i="37"/>
  <c r="F53" i="32"/>
  <c r="F32" i="53"/>
  <c r="F43" i="39"/>
  <c r="F61" i="49"/>
  <c r="F51" i="42"/>
  <c r="F19" i="50"/>
  <c r="F50" i="44"/>
  <c r="F56" i="51"/>
  <c r="F24" i="47"/>
  <c r="F21" i="58"/>
  <c r="F19" i="54"/>
  <c r="F53" i="50"/>
  <c r="F36" i="36"/>
  <c r="F27" i="36"/>
  <c r="F18" i="50"/>
  <c r="F41" i="35"/>
  <c r="F25" i="51"/>
  <c r="F18" i="51"/>
  <c r="F41" i="52"/>
  <c r="F21" i="35"/>
  <c r="F40" i="59"/>
  <c r="F51" i="36"/>
  <c r="F50" i="54"/>
  <c r="F35" i="40"/>
  <c r="F45" i="58"/>
  <c r="F26" i="56"/>
  <c r="F20" i="37"/>
  <c r="F18" i="67"/>
  <c r="F60" i="44"/>
  <c r="F57" i="34"/>
  <c r="F57" i="58"/>
  <c r="F40" i="38"/>
  <c r="F33" i="40"/>
  <c r="F40" i="33"/>
  <c r="F34" i="34"/>
  <c r="F44" i="42"/>
  <c r="F34" i="38"/>
  <c r="F44" i="39"/>
  <c r="F21" i="51"/>
  <c r="F11" i="38"/>
  <c r="F9" i="40"/>
  <c r="F13" i="37"/>
  <c r="F9" i="45"/>
  <c r="F56" i="34"/>
  <c r="F11" i="33"/>
  <c r="F33" i="53"/>
  <c r="F35" i="32"/>
  <c r="F8" i="53"/>
  <c r="F53" i="49"/>
  <c r="F13" i="47"/>
  <c r="F9" i="56"/>
  <c r="F41" i="59"/>
  <c r="F44" i="33"/>
  <c r="F27" i="37"/>
  <c r="F51" i="59"/>
  <c r="F18" i="48"/>
  <c r="F41" i="42"/>
  <c r="F51" i="39"/>
  <c r="F49" i="37"/>
  <c r="F10" i="34"/>
  <c r="F41" i="38"/>
  <c r="F32" i="34"/>
  <c r="F11" i="56"/>
  <c r="F40" i="44"/>
  <c r="F58" i="55"/>
  <c r="F32" i="32"/>
  <c r="F12" i="59"/>
  <c r="F10" i="48"/>
  <c r="F12" i="57"/>
  <c r="F34" i="41"/>
  <c r="F43" i="35"/>
  <c r="F33" i="51"/>
  <c r="F44" i="54"/>
  <c r="F25" i="43"/>
  <c r="F60" i="45"/>
  <c r="F8" i="32"/>
  <c r="F36" i="32"/>
  <c r="F12" i="67"/>
  <c r="F10" i="41"/>
  <c r="F19" i="52"/>
  <c r="F26" i="39"/>
  <c r="F25" i="37"/>
  <c r="F36" i="44"/>
  <c r="F42" i="44"/>
  <c r="F43" i="57"/>
  <c r="F35" i="34"/>
  <c r="F48" i="34"/>
  <c r="F32" i="44"/>
  <c r="F49" i="43"/>
  <c r="F59" i="57"/>
  <c r="F28" i="33"/>
  <c r="F12" i="33"/>
  <c r="F18" i="54"/>
  <c r="F33" i="35"/>
  <c r="F11" i="42"/>
  <c r="F11" i="44"/>
  <c r="F37" i="57"/>
  <c r="F17" i="33"/>
  <c r="F27" i="67"/>
  <c r="F59" i="48"/>
  <c r="F53" i="45"/>
  <c r="F13" i="43"/>
  <c r="F27" i="40"/>
  <c r="F36" i="49"/>
  <c r="F11" i="67"/>
  <c r="F52" i="33"/>
  <c r="F59" i="38"/>
  <c r="F57" i="33"/>
  <c r="F29" i="57"/>
  <c r="F50" i="40"/>
  <c r="F35" i="48"/>
  <c r="F61" i="40"/>
  <c r="F52" i="56"/>
  <c r="F50" i="41"/>
  <c r="F41" i="51"/>
  <c r="F12" i="50"/>
  <c r="F57" i="56"/>
  <c r="F9" i="34"/>
  <c r="F41" i="45"/>
  <c r="F37" i="53"/>
  <c r="F28" i="41"/>
  <c r="F18" i="58"/>
  <c r="F48" i="54"/>
  <c r="F8" i="47"/>
  <c r="F35" i="56"/>
  <c r="F34" i="40"/>
  <c r="F11" i="36"/>
  <c r="F21" i="50"/>
  <c r="F24" i="42"/>
  <c r="F42" i="50"/>
  <c r="F33" i="37"/>
  <c r="F49" i="35"/>
  <c r="F37" i="42"/>
  <c r="F50" i="43"/>
  <c r="F9" i="59"/>
  <c r="F32" i="40"/>
  <c r="F40" i="43"/>
  <c r="F36" i="47"/>
  <c r="F13" i="35"/>
  <c r="F48" i="57"/>
  <c r="F29" i="48"/>
  <c r="F58" i="47"/>
  <c r="F53" i="35"/>
  <c r="F61" i="56"/>
  <c r="F13" i="50"/>
  <c r="F21" i="53"/>
  <c r="F37" i="55"/>
  <c r="F24" i="49"/>
  <c r="F32" i="36"/>
  <c r="F25" i="36"/>
  <c r="F13" i="59"/>
  <c r="F58" i="50"/>
  <c r="F28" i="34"/>
  <c r="F56" i="58"/>
  <c r="F8" i="36"/>
  <c r="F19" i="36"/>
  <c r="F19" i="32"/>
  <c r="F29" i="52"/>
  <c r="F60" i="41"/>
  <c r="F8" i="45"/>
  <c r="F18" i="44"/>
  <c r="F49" i="45"/>
  <c r="F20" i="43"/>
  <c r="F8" i="40"/>
  <c r="F11" i="40"/>
  <c r="F53" i="47"/>
  <c r="F36" i="51"/>
  <c r="F43" i="53"/>
  <c r="F17" i="67"/>
  <c r="F8" i="48"/>
  <c r="F18" i="32"/>
  <c r="F56" i="48"/>
  <c r="F57" i="48"/>
  <c r="F13" i="41"/>
  <c r="F13" i="53"/>
  <c r="F26" i="49"/>
  <c r="F26" i="35"/>
  <c r="F18" i="34"/>
  <c r="F36" i="39"/>
  <c r="F35" i="50"/>
  <c r="F29" i="47"/>
  <c r="F9" i="39"/>
  <c r="F44" i="44"/>
  <c r="F35" i="52"/>
  <c r="F51" i="38"/>
  <c r="F10" i="37"/>
  <c r="F19" i="33"/>
  <c r="F51" i="52"/>
  <c r="F37" i="36"/>
  <c r="F36" i="53"/>
  <c r="F33" i="39"/>
  <c r="F12" i="52"/>
  <c r="F42" i="67"/>
  <c r="F48" i="50"/>
  <c r="F40" i="34"/>
  <c r="F16" i="41"/>
  <c r="F52" i="41"/>
  <c r="F44" i="35"/>
  <c r="F40" i="48"/>
  <c r="F60" i="48"/>
  <c r="F18" i="40"/>
  <c r="F43" i="51"/>
  <c r="F24" i="53"/>
  <c r="F9" i="37"/>
  <c r="F58" i="48"/>
  <c r="F51" i="49"/>
  <c r="F27" i="51"/>
  <c r="F11" i="52"/>
  <c r="F24" i="32"/>
  <c r="F42" i="59"/>
  <c r="F12" i="47"/>
  <c r="F48" i="35"/>
  <c r="F32" i="38"/>
  <c r="F11" i="54"/>
  <c r="F60" i="43"/>
  <c r="F61" i="57"/>
  <c r="F57" i="36"/>
  <c r="F16" i="40"/>
  <c r="F10" i="58"/>
  <c r="F33" i="32"/>
  <c r="F26" i="67"/>
  <c r="F53" i="34"/>
  <c r="F8" i="41"/>
  <c r="F59" i="44"/>
  <c r="F18" i="42"/>
  <c r="F25" i="47"/>
  <c r="F53" i="48"/>
  <c r="F32" i="67"/>
  <c r="F48" i="58"/>
  <c r="F25" i="34"/>
  <c r="F37" i="41"/>
  <c r="F52" i="51"/>
  <c r="F9" i="49"/>
  <c r="F32" i="35"/>
  <c r="F18" i="56"/>
  <c r="F9" i="48"/>
  <c r="F37" i="52"/>
  <c r="F13" i="36"/>
  <c r="F36" i="52"/>
  <c r="F40" i="51"/>
  <c r="F16" i="38"/>
  <c r="F10" i="44"/>
  <c r="F19" i="67"/>
  <c r="F16" i="39"/>
  <c r="F19" i="42"/>
  <c r="F27" i="39"/>
  <c r="F45" i="41"/>
  <c r="F12" i="44"/>
  <c r="F9" i="67"/>
  <c r="F16" i="44"/>
  <c r="F42" i="45"/>
  <c r="F42" i="36"/>
  <c r="F56" i="53"/>
  <c r="F16" i="33"/>
  <c r="F43" i="44"/>
  <c r="F32" i="56"/>
  <c r="F44" i="59"/>
  <c r="F27" i="48"/>
  <c r="F17" i="50"/>
  <c r="F8" i="39"/>
  <c r="F25" i="52"/>
  <c r="F17" i="37"/>
  <c r="F28" i="43"/>
  <c r="F17" i="39"/>
  <c r="F12" i="40"/>
  <c r="F48" i="45"/>
  <c r="F19" i="51"/>
  <c r="F61" i="47"/>
  <c r="F34" i="48"/>
  <c r="F45" i="36"/>
  <c r="F45" i="43"/>
  <c r="F11" i="41"/>
  <c r="F43" i="67"/>
  <c r="F18" i="53"/>
  <c r="F32" i="48"/>
  <c r="F48" i="55"/>
  <c r="F57" i="38"/>
  <c r="F52" i="52"/>
  <c r="F28" i="44"/>
  <c r="F29" i="43"/>
  <c r="F37" i="38"/>
  <c r="F42" i="37"/>
  <c r="F26" i="57"/>
  <c r="F35" i="39"/>
  <c r="F57" i="43"/>
  <c r="F44" i="58"/>
  <c r="F13" i="34"/>
  <c r="F59" i="53"/>
  <c r="F42" i="49"/>
  <c r="F58" i="36"/>
  <c r="F45" i="45"/>
  <c r="F25" i="45"/>
  <c r="F45" i="38"/>
  <c r="F10" i="40"/>
  <c r="F60" i="36"/>
  <c r="F20" i="52"/>
  <c r="F43" i="52"/>
  <c r="F9" i="35"/>
  <c r="F49" i="51"/>
  <c r="F50" i="52"/>
  <c r="F33" i="49"/>
  <c r="F48" i="47"/>
  <c r="F58" i="37"/>
  <c r="F50" i="33"/>
  <c r="F13" i="44"/>
  <c r="F9" i="54"/>
  <c r="F53" i="41"/>
  <c r="F25" i="44"/>
  <c r="F44" i="38"/>
  <c r="F58" i="35"/>
  <c r="F13" i="57"/>
  <c r="F34" i="36"/>
  <c r="F33" i="44"/>
  <c r="F17" i="42"/>
  <c r="F13" i="48"/>
  <c r="F49" i="50"/>
  <c r="F28" i="45"/>
  <c r="F58" i="49"/>
  <c r="F34" i="51"/>
  <c r="F59" i="55"/>
  <c r="F53" i="54"/>
  <c r="F34" i="35"/>
  <c r="F32" i="49"/>
  <c r="F9" i="53"/>
  <c r="F52" i="39"/>
  <c r="F12" i="39"/>
  <c r="F61" i="32"/>
  <c r="F18" i="37"/>
  <c r="F28" i="38"/>
  <c r="F27" i="56"/>
  <c r="F58" i="43"/>
  <c r="F44" i="57"/>
  <c r="F34" i="49"/>
  <c r="F52" i="44"/>
  <c r="F24" i="34"/>
  <c r="F49" i="42"/>
  <c r="F13" i="39"/>
  <c r="F42" i="41"/>
  <c r="F26" i="34"/>
  <c r="F36" i="42"/>
  <c r="F51" i="51"/>
  <c r="F34" i="55"/>
  <c r="F12" i="37"/>
  <c r="F52" i="58"/>
  <c r="F45" i="52"/>
  <c r="F59" i="49"/>
  <c r="F60" i="38"/>
  <c r="F27" i="32"/>
  <c r="F33" i="56"/>
  <c r="F33" i="42"/>
  <c r="F36" i="57"/>
  <c r="F37" i="34"/>
  <c r="F58" i="38"/>
  <c r="F58" i="32"/>
  <c r="F57" i="49"/>
  <c r="F18" i="36"/>
  <c r="F53" i="55"/>
  <c r="F16" i="37"/>
  <c r="F53" i="43"/>
  <c r="F50" i="48"/>
  <c r="F21" i="52"/>
  <c r="F27" i="53"/>
  <c r="F26" i="32"/>
  <c r="F10" i="45"/>
  <c r="F19" i="37"/>
  <c r="F19" i="49"/>
  <c r="F12" i="48"/>
  <c r="F20" i="34"/>
  <c r="F32" i="39"/>
  <c r="F25" i="49"/>
  <c r="F27" i="45"/>
  <c r="F60" i="33"/>
  <c r="F43" i="56"/>
  <c r="F51" i="44"/>
  <c r="F28" i="35"/>
  <c r="F45" i="44"/>
  <c r="F50" i="32"/>
  <c r="F25" i="59"/>
  <c r="F37" i="51"/>
  <c r="F59" i="35"/>
  <c r="F49" i="67"/>
  <c r="F16" i="34"/>
  <c r="F44" i="34"/>
  <c r="F32" i="52"/>
  <c r="F61" i="50"/>
  <c r="F48" i="56"/>
  <c r="F58" i="44"/>
  <c r="F58" i="54"/>
  <c r="F21" i="37"/>
  <c r="F51" i="41"/>
  <c r="F21" i="44"/>
  <c r="F32" i="57"/>
  <c r="F41" i="57"/>
  <c r="F36" i="59"/>
  <c r="F53" i="36"/>
  <c r="F49" i="38"/>
  <c r="F40" i="56"/>
  <c r="F45" i="53"/>
  <c r="F24" i="38"/>
  <c r="F10" i="53"/>
  <c r="F36" i="56"/>
  <c r="F56" i="56"/>
  <c r="F34" i="58"/>
  <c r="F37" i="43"/>
  <c r="F36" i="33"/>
  <c r="F45" i="67"/>
  <c r="F52" i="48"/>
  <c r="F48" i="36"/>
  <c r="F9" i="42"/>
  <c r="F41" i="33"/>
  <c r="F57" i="51"/>
  <c r="F29" i="42"/>
  <c r="F28" i="42"/>
  <c r="F33" i="36"/>
  <c r="F41" i="53"/>
  <c r="F52" i="37"/>
  <c r="F20" i="48"/>
  <c r="F8" i="33"/>
  <c r="F57" i="47"/>
  <c r="F24" i="36"/>
  <c r="F42" i="58"/>
  <c r="F49" i="49"/>
  <c r="F37" i="58"/>
  <c r="F24" i="57"/>
  <c r="F59" i="41"/>
  <c r="F19" i="53"/>
  <c r="F57" i="40"/>
  <c r="F19" i="35"/>
  <c r="F36" i="48"/>
  <c r="F35" i="55"/>
  <c r="F28" i="56"/>
  <c r="F8" i="49"/>
  <c r="F53" i="40"/>
  <c r="F17" i="40"/>
  <c r="F11" i="32"/>
  <c r="F60" i="49"/>
  <c r="F29" i="37"/>
  <c r="F20" i="51"/>
  <c r="F45" i="59"/>
  <c r="F16" i="51"/>
  <c r="F26" i="59"/>
  <c r="F41" i="37"/>
  <c r="F21" i="48"/>
  <c r="F58" i="56"/>
  <c r="F61" i="38"/>
  <c r="F60" i="67"/>
  <c r="F11" i="57"/>
  <c r="F20" i="58"/>
  <c r="F32" i="59"/>
  <c r="F9" i="38"/>
  <c r="F28" i="47"/>
  <c r="F53" i="37"/>
  <c r="F52" i="53"/>
  <c r="F24" i="43"/>
  <c r="F52" i="34"/>
  <c r="F50" i="56"/>
  <c r="F8" i="42"/>
  <c r="F58" i="57"/>
  <c r="F33" i="58"/>
  <c r="F25" i="33"/>
  <c r="F17" i="52"/>
  <c r="F45" i="42"/>
  <c r="F60" i="55"/>
  <c r="F16" i="36"/>
  <c r="F9" i="44"/>
  <c r="F24" i="67"/>
  <c r="F36" i="34"/>
  <c r="F12" i="49"/>
  <c r="F56" i="41"/>
  <c r="F34" i="37"/>
  <c r="F41" i="32"/>
  <c r="F61" i="48"/>
  <c r="F34" i="53"/>
  <c r="F32" i="42"/>
  <c r="F35" i="67"/>
  <c r="F37" i="48"/>
  <c r="F13" i="54"/>
  <c r="F44" i="48"/>
  <c r="F43" i="32"/>
  <c r="F49" i="53"/>
  <c r="F37" i="56"/>
  <c r="F48" i="44"/>
  <c r="F36" i="35"/>
  <c r="F37" i="67"/>
  <c r="F24" i="33"/>
  <c r="F49" i="32"/>
  <c r="F52" i="36"/>
  <c r="F16" i="50"/>
  <c r="F43" i="41"/>
  <c r="F59" i="37"/>
  <c r="F28" i="36"/>
  <c r="F45" i="57"/>
  <c r="F58" i="40"/>
  <c r="F42" i="33"/>
  <c r="F61" i="43"/>
  <c r="F24" i="48"/>
  <c r="F42" i="32"/>
  <c r="F61" i="35"/>
  <c r="F27" i="52"/>
  <c r="F10" i="51"/>
  <c r="F36" i="41"/>
  <c r="F48" i="38"/>
  <c r="F35" i="51"/>
  <c r="F44" i="41"/>
  <c r="F18" i="39"/>
  <c r="F35" i="35"/>
  <c r="F24" i="59"/>
  <c r="F33" i="47"/>
  <c r="F56" i="37"/>
  <c r="F27" i="38"/>
  <c r="F20" i="35"/>
  <c r="F52" i="67"/>
  <c r="F27" i="33"/>
  <c r="F40" i="49"/>
  <c r="F57" i="44"/>
  <c r="F59" i="42"/>
  <c r="F26" i="42"/>
  <c r="F12" i="34"/>
  <c r="F56" i="59"/>
  <c r="F17" i="48"/>
  <c r="F51" i="53"/>
  <c r="F26" i="52"/>
  <c r="F29" i="40"/>
  <c r="F48" i="67"/>
  <c r="F51" i="67"/>
  <c r="F26" i="48"/>
  <c r="F57" i="50"/>
  <c r="F40" i="36"/>
  <c r="F26" i="47"/>
  <c r="F60" i="52"/>
  <c r="F44" i="49"/>
  <c r="F50" i="53"/>
  <c r="F20" i="32"/>
  <c r="F29" i="39"/>
  <c r="F20" i="36"/>
  <c r="F11" i="50"/>
  <c r="F17" i="41"/>
  <c r="F61" i="53"/>
  <c r="F40" i="50"/>
  <c r="F40" i="53"/>
  <c r="F56" i="43"/>
  <c r="F45" i="40"/>
  <c r="F12" i="36"/>
  <c r="F25" i="57"/>
  <c r="F43" i="42"/>
  <c r="F43" i="59"/>
  <c r="F37" i="35"/>
  <c r="F11" i="37"/>
  <c r="F48" i="59"/>
  <c r="F17" i="58"/>
  <c r="F17" i="51"/>
  <c r="F41" i="58"/>
  <c r="F24" i="37"/>
  <c r="F53" i="39"/>
  <c r="F57" i="45"/>
  <c r="F61" i="52"/>
  <c r="F42" i="53"/>
  <c r="F52" i="45"/>
  <c r="F34" i="56"/>
  <c r="F13" i="58"/>
  <c r="F33" i="43"/>
  <c r="F53" i="56"/>
  <c r="F28" i="53"/>
  <c r="F33" i="33"/>
  <c r="F16" i="35"/>
  <c r="F41" i="56"/>
  <c r="F16" i="49"/>
  <c r="F9" i="57"/>
  <c r="F49" i="39"/>
  <c r="F20" i="40"/>
  <c r="F28" i="39"/>
  <c r="F8" i="50"/>
  <c r="F32" i="51"/>
  <c r="F61" i="36"/>
  <c r="F60" i="37"/>
  <c r="F16" i="58"/>
  <c r="F20" i="67"/>
  <c r="F57" i="55"/>
  <c r="F32" i="41"/>
  <c r="F16" i="42"/>
  <c r="F29" i="34"/>
  <c r="F59" i="33"/>
  <c r="F51" i="32"/>
  <c r="F26" i="40"/>
  <c r="F24" i="45"/>
  <c r="F60" i="40"/>
  <c r="F43" i="58"/>
  <c r="F29" i="67"/>
  <c r="F24" i="40"/>
  <c r="F19" i="34"/>
  <c r="F19" i="44"/>
  <c r="F11" i="39"/>
  <c r="F34" i="39"/>
  <c r="F32" i="33"/>
  <c r="F58" i="52"/>
  <c r="F10" i="32"/>
  <c r="F41" i="54"/>
  <c r="F43" i="43"/>
  <c r="F56" i="52"/>
  <c r="F58" i="51"/>
  <c r="F16" i="52"/>
  <c r="F26" i="50"/>
  <c r="F25" i="48"/>
  <c r="F28" i="32"/>
  <c r="F48" i="52"/>
  <c r="F35" i="49"/>
  <c r="F40" i="40"/>
  <c r="F48" i="51"/>
  <c r="F60" i="50"/>
  <c r="F50" i="51"/>
  <c r="F17" i="44"/>
  <c r="F40" i="37"/>
  <c r="F58" i="53"/>
  <c r="F44" i="40"/>
  <c r="F56" i="35"/>
  <c r="F52" i="49"/>
  <c r="F11" i="45"/>
  <c r="F13" i="38"/>
  <c r="F28" i="52"/>
  <c r="F12" i="38"/>
  <c r="F10" i="38"/>
  <c r="F52" i="35"/>
  <c r="F10" i="54"/>
  <c r="F37" i="44"/>
  <c r="F42" i="54"/>
  <c r="F36" i="58"/>
  <c r="F60" i="58"/>
  <c r="F25" i="32"/>
  <c r="F20" i="44"/>
  <c r="F42" i="56"/>
  <c r="F60" i="39"/>
  <c r="F59" i="40"/>
  <c r="F10" i="50"/>
  <c r="F36" i="67"/>
  <c r="F37" i="39"/>
  <c r="F44" i="32"/>
  <c r="F52" i="43"/>
  <c r="F49" i="48"/>
  <c r="F32" i="50"/>
  <c r="F40" i="35"/>
  <c r="F36" i="40"/>
  <c r="F52" i="54"/>
  <c r="F33" i="54"/>
  <c r="F16" i="56"/>
  <c r="F59" i="36"/>
  <c r="F16" i="48"/>
  <c r="F10" i="47"/>
  <c r="F41" i="43"/>
  <c r="F24" i="51"/>
  <c r="F21" i="41"/>
  <c r="F9" i="32"/>
  <c r="F35" i="47"/>
  <c r="F56" i="50"/>
  <c r="F13" i="51"/>
  <c r="F48" i="37"/>
  <c r="F44" i="36"/>
  <c r="F59" i="45"/>
  <c r="F58" i="42"/>
  <c r="F48" i="42"/>
  <c r="F43" i="48"/>
  <c r="F25" i="39"/>
  <c r="F60" i="35"/>
  <c r="F61" i="34"/>
  <c r="F53" i="52"/>
  <c r="F53" i="5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<sst xmlns="http://schemas.openxmlformats.org/spreadsheetml/2006/main" count="8727" uniqueCount="1982">
  <si>
    <t>Lunge</t>
  </si>
  <si>
    <t>Quad, Calf</t>
  </si>
  <si>
    <t>Push</t>
  </si>
  <si>
    <t>Back Squat</t>
  </si>
  <si>
    <t>4x6</t>
  </si>
  <si>
    <t>Glute, Quad, Hamstring</t>
  </si>
  <si>
    <t>Glute</t>
  </si>
  <si>
    <t>M/F</t>
  </si>
  <si>
    <t>1-Leg RDL</t>
  </si>
  <si>
    <t>3x10</t>
  </si>
  <si>
    <t>Hamstring</t>
  </si>
  <si>
    <t>Pull</t>
  </si>
  <si>
    <t>Quad</t>
  </si>
  <si>
    <t>Calf Raise</t>
  </si>
  <si>
    <t>Calf</t>
  </si>
  <si>
    <t>ABC's</t>
  </si>
  <si>
    <t>2x20</t>
  </si>
  <si>
    <t>Shoulder</t>
  </si>
  <si>
    <t>Rotation</t>
  </si>
  <si>
    <t>Back Ext</t>
  </si>
  <si>
    <t>Lwr Back</t>
  </si>
  <si>
    <t>M/W/F</t>
  </si>
  <si>
    <t>Hamstring, Stabilizers</t>
  </si>
  <si>
    <t>Power Clean</t>
  </si>
  <si>
    <t>Abs, HipFlexors, Glutes, Hamstrings</t>
  </si>
  <si>
    <t>Chest</t>
  </si>
  <si>
    <t>W</t>
  </si>
  <si>
    <t>Bench Press</t>
  </si>
  <si>
    <t>Chest, Bicep</t>
  </si>
  <si>
    <t>Lat</t>
  </si>
  <si>
    <t>W/F</t>
  </si>
  <si>
    <t>Pull Up</t>
  </si>
  <si>
    <t>Lat, trap</t>
  </si>
  <si>
    <t>Bicep</t>
  </si>
  <si>
    <t>Skull Crusher</t>
  </si>
  <si>
    <t>Tricep</t>
  </si>
  <si>
    <t>DB Press</t>
  </si>
  <si>
    <t>Shoulder, tricep, trap</t>
  </si>
  <si>
    <t>Trap</t>
  </si>
  <si>
    <t>Bicep Curl</t>
  </si>
  <si>
    <t>Lat, Bicep</t>
  </si>
  <si>
    <t>Glutes, Hamstrings, other stuff</t>
  </si>
  <si>
    <t>Chin Up</t>
  </si>
  <si>
    <t>Bicep, Trap</t>
  </si>
  <si>
    <t>Bent over Row</t>
  </si>
  <si>
    <t>Lat, Trap, Shoulder</t>
  </si>
  <si>
    <t>Bicep, Trap, lat</t>
  </si>
  <si>
    <t>Clean &amp; Jerk</t>
  </si>
  <si>
    <t>Everything</t>
  </si>
  <si>
    <t>Both</t>
  </si>
  <si>
    <t>Lat Pull</t>
  </si>
  <si>
    <t>Leg Curl</t>
  </si>
  <si>
    <t>Dead Lift</t>
  </si>
  <si>
    <t>Hamstring, Glute, Back</t>
  </si>
  <si>
    <t>Leg Extension?</t>
  </si>
  <si>
    <t>Pull?</t>
  </si>
  <si>
    <t>Split Squat?</t>
  </si>
  <si>
    <t>Chest Flys?</t>
  </si>
  <si>
    <t>Push?</t>
  </si>
  <si>
    <t>Foundation</t>
  </si>
  <si>
    <t>Endurance</t>
  </si>
  <si>
    <t>Speed</t>
  </si>
  <si>
    <t>Hypertrophy</t>
  </si>
  <si>
    <t>Power</t>
  </si>
  <si>
    <t>Strength Capacity</t>
  </si>
  <si>
    <t>Strength</t>
  </si>
  <si>
    <t>Max Strength</t>
  </si>
  <si>
    <t>Unload</t>
  </si>
  <si>
    <t>Total Fitness</t>
  </si>
  <si>
    <t>Weeks</t>
  </si>
  <si>
    <t>Exercise</t>
  </si>
  <si>
    <t>Rep Scheme</t>
  </si>
  <si>
    <t>1-3</t>
  </si>
  <si>
    <t>Explosive</t>
  </si>
  <si>
    <t>3x8</t>
  </si>
  <si>
    <t>3x3</t>
  </si>
  <si>
    <t>3x5</t>
  </si>
  <si>
    <t>4x4</t>
  </si>
  <si>
    <t>6-5-4</t>
  </si>
  <si>
    <t>5-4-3</t>
  </si>
  <si>
    <t>3x7</t>
  </si>
  <si>
    <t>4-6</t>
  </si>
  <si>
    <t>3x4</t>
  </si>
  <si>
    <t>4-3-2</t>
  </si>
  <si>
    <t>3-2-2</t>
  </si>
  <si>
    <t>7-9</t>
  </si>
  <si>
    <t>10-12</t>
  </si>
  <si>
    <t>4x3</t>
  </si>
  <si>
    <t>Core</t>
  </si>
  <si>
    <t>3x12</t>
  </si>
  <si>
    <t>3x20</t>
  </si>
  <si>
    <t>8-8-6</t>
  </si>
  <si>
    <t>8-6-6</t>
  </si>
  <si>
    <t>3x6</t>
  </si>
  <si>
    <t>Others</t>
  </si>
  <si>
    <t>10-6-3-2+</t>
  </si>
  <si>
    <t>10-8-6</t>
  </si>
  <si>
    <t>12-10-8</t>
  </si>
  <si>
    <t>5-4-4</t>
  </si>
  <si>
    <t>3-2-1</t>
  </si>
  <si>
    <t>Rest:</t>
  </si>
  <si>
    <t>1:30</t>
  </si>
  <si>
    <t>1:00</t>
  </si>
  <si>
    <t>2:00</t>
  </si>
  <si>
    <t>2:30</t>
  </si>
  <si>
    <t>4:00</t>
  </si>
  <si>
    <t>DENSITY</t>
  </si>
  <si>
    <t>FDN</t>
  </si>
  <si>
    <t>END</t>
  </si>
  <si>
    <t>SPD</t>
  </si>
  <si>
    <t>HYP</t>
  </si>
  <si>
    <t>PWR</t>
  </si>
  <si>
    <t>STC</t>
  </si>
  <si>
    <t>STR</t>
  </si>
  <si>
    <t>MAX</t>
  </si>
  <si>
    <t>UNL</t>
  </si>
  <si>
    <t>TF</t>
  </si>
  <si>
    <t>5 reps/circuit</t>
  </si>
  <si>
    <t>Non-Explosive</t>
  </si>
  <si>
    <t>8 reps/circuit</t>
  </si>
  <si>
    <t>Sequence</t>
  </si>
  <si>
    <t>Six_Day</t>
  </si>
  <si>
    <t>Focus</t>
  </si>
  <si>
    <t>Density</t>
  </si>
  <si>
    <t>Warm-ups</t>
  </si>
  <si>
    <t>Functional</t>
  </si>
  <si>
    <t>Mobility</t>
  </si>
  <si>
    <t>Explosive_Cardio</t>
  </si>
  <si>
    <t>Squat_Lunge_Step</t>
  </si>
  <si>
    <t>Hinge_Hip</t>
  </si>
  <si>
    <t>Vertical_Push</t>
  </si>
  <si>
    <t>Horizontal_Push</t>
  </si>
  <si>
    <t>Vertical_Pull</t>
  </si>
  <si>
    <t>UB_Push_Pull</t>
  </si>
  <si>
    <t>Core_Rotational</t>
  </si>
  <si>
    <t>Core_Pillar</t>
  </si>
  <si>
    <t>Other</t>
  </si>
  <si>
    <t>Foam Roll</t>
  </si>
  <si>
    <t>Single leg balance and reach w/ a band or db</t>
  </si>
  <si>
    <t>90/90 w/ Elbows on Floor into Butterfly</t>
  </si>
  <si>
    <t>Low-Bar Back Squat</t>
  </si>
  <si>
    <t xml:space="preserve">Dead Lift </t>
  </si>
  <si>
    <t>Shoulder Press</t>
  </si>
  <si>
    <t>Hang Clean</t>
  </si>
  <si>
    <t>Sitting Twist</t>
  </si>
  <si>
    <t>Plank</t>
  </si>
  <si>
    <t>Shoulder ABCs</t>
  </si>
  <si>
    <t>Mini Bands</t>
  </si>
  <si>
    <t>Single leg 3 foot touch: front, back, side</t>
  </si>
  <si>
    <t>90/90 w/ Elbows on Floor Hip IR</t>
  </si>
  <si>
    <t>High-Bar Back Squat</t>
  </si>
  <si>
    <t>RDL</t>
  </si>
  <si>
    <t>Arnold Press</t>
  </si>
  <si>
    <t>Incline Bench Press</t>
  </si>
  <si>
    <t>Clamshells</t>
  </si>
  <si>
    <t>Side Plank</t>
  </si>
  <si>
    <t>Banded Hip Abduction</t>
  </si>
  <si>
    <t>KB Complex</t>
  </si>
  <si>
    <t>alternating lateral lunge and row</t>
  </si>
  <si>
    <t xml:space="preserve">90/90 w/ Elbows on Floor- Hip IR w/ Leg Lift </t>
  </si>
  <si>
    <t xml:space="preserve">Goblet Squat </t>
  </si>
  <si>
    <t xml:space="preserve">Single-Leg RDL </t>
  </si>
  <si>
    <t>Single-Leg Balance and Shoulder Press</t>
  </si>
  <si>
    <t>DB Bench Press</t>
  </si>
  <si>
    <t xml:space="preserve">Bicep Curl </t>
  </si>
  <si>
    <t>Snatch</t>
  </si>
  <si>
    <t>Lateral Hip Dips</t>
  </si>
  <si>
    <t>Sit Ups</t>
  </si>
  <si>
    <t>Banded Hip Adduction</t>
  </si>
  <si>
    <t>TGU</t>
  </si>
  <si>
    <t>alternating step-up and bicep curl</t>
  </si>
  <si>
    <t xml:space="preserve">Prisoner Squats w/ alt. Knee Raise </t>
  </si>
  <si>
    <t xml:space="preserve">Goblet Squat with Alternating Knee Raise </t>
  </si>
  <si>
    <t>Goodmorning</t>
  </si>
  <si>
    <t>Push Press</t>
  </si>
  <si>
    <t>Incline DB Bench Press</t>
  </si>
  <si>
    <t>Hammer Curl</t>
  </si>
  <si>
    <t>High Pull</t>
  </si>
  <si>
    <t>Elephant</t>
  </si>
  <si>
    <t>Partner MedBall Transfer</t>
  </si>
  <si>
    <t>Crunch</t>
  </si>
  <si>
    <t>Back Extension</t>
  </si>
  <si>
    <t xml:space="preserve">alternating step-up and isometric hold into press </t>
  </si>
  <si>
    <t xml:space="preserve">Band Lateral step or walk </t>
  </si>
  <si>
    <t>Barbell Front Squat</t>
  </si>
  <si>
    <t xml:space="preserve">Hip Thrust </t>
  </si>
  <si>
    <t>Skull Crushers</t>
  </si>
  <si>
    <t>Push Up</t>
  </si>
  <si>
    <t>Lat Pulldown</t>
  </si>
  <si>
    <t>Mammoth</t>
  </si>
  <si>
    <t>Windshield Wipers</t>
  </si>
  <si>
    <t>Side Crunch</t>
  </si>
  <si>
    <t>alternating step-up w/ bicep curl and press</t>
  </si>
  <si>
    <t>Band Lateral Walk w/ Isometric Bicep Curl</t>
  </si>
  <si>
    <t>DB Front Squat</t>
  </si>
  <si>
    <t xml:space="preserve">Glute Bridge </t>
  </si>
  <si>
    <t>Skull Crushers into Push Press</t>
  </si>
  <si>
    <t>Push Up (Banded)</t>
  </si>
  <si>
    <t>Seated Row</t>
  </si>
  <si>
    <t xml:space="preserve">Straight Arm Pulldown </t>
  </si>
  <si>
    <t>Bicep Curl to Press</t>
  </si>
  <si>
    <t>3-Way Extended Arm Plank (Forward, Lateral, Across)</t>
  </si>
  <si>
    <t>Leg Raise</t>
  </si>
  <si>
    <t>Single leg - Lateral toe touch</t>
  </si>
  <si>
    <t xml:space="preserve">Copenhagens - elevated Clam Shells </t>
  </si>
  <si>
    <t>Bulgarian Split Squat</t>
  </si>
  <si>
    <t>Single-Leg Glute Bridge</t>
  </si>
  <si>
    <t>Band Push Downs</t>
  </si>
  <si>
    <t>Push Up (Diamond)</t>
  </si>
  <si>
    <t>Banded Row</t>
  </si>
  <si>
    <t xml:space="preserve">Banded Goodmornings </t>
  </si>
  <si>
    <t>Core-Row Pushups</t>
  </si>
  <si>
    <t>Cable Chops</t>
  </si>
  <si>
    <t>Heel Hold</t>
  </si>
  <si>
    <t xml:space="preserve">Single leg- Bend and reach as far away from knees </t>
  </si>
  <si>
    <t xml:space="preserve">Crab Walk </t>
  </si>
  <si>
    <t>Pistol Squat</t>
  </si>
  <si>
    <t xml:space="preserve">Hamstring Curl </t>
  </si>
  <si>
    <t>Dips</t>
  </si>
  <si>
    <t>Push Up (Wide Grip)</t>
  </si>
  <si>
    <t>Bent Over Row</t>
  </si>
  <si>
    <t>Squat with High Pull Iso</t>
  </si>
  <si>
    <t>Cable Iso Hold</t>
  </si>
  <si>
    <t>Pike Up</t>
  </si>
  <si>
    <t xml:space="preserve">Single leg ball dribble </t>
  </si>
  <si>
    <t xml:space="preserve">Elevated TUBB w/ Leg Lift </t>
  </si>
  <si>
    <t>Push Up (Weighted)</t>
  </si>
  <si>
    <t>Lawn Mower Row</t>
  </si>
  <si>
    <t>Heel Tap</t>
  </si>
  <si>
    <t>V Up</t>
  </si>
  <si>
    <t>Single leg - Band pull apart</t>
  </si>
  <si>
    <t>Feet Together Frog Rocks</t>
  </si>
  <si>
    <t>Reverse Lunge</t>
  </si>
  <si>
    <t>Push Up (Decline)</t>
  </si>
  <si>
    <t>Seal</t>
  </si>
  <si>
    <t>Birddog</t>
  </si>
  <si>
    <t>band pull apart and iso squat</t>
  </si>
  <si>
    <t>Frog Leg Back Extension</t>
  </si>
  <si>
    <t>Lateral Lunge</t>
  </si>
  <si>
    <t>Push Up (Diamond, Decline)</t>
  </si>
  <si>
    <t>Banded Pullover</t>
  </si>
  <si>
    <t>shoulder 4's</t>
  </si>
  <si>
    <t>Superman</t>
  </si>
  <si>
    <t>band pull apart and tempo squat (squat: 5 sec down and up)</t>
  </si>
  <si>
    <t>I's, Y's, T's</t>
  </si>
  <si>
    <t xml:space="preserve">Lateral Lunge with Knee Drive </t>
  </si>
  <si>
    <t>Push Up (Wide Grip, Decline)</t>
  </si>
  <si>
    <t>Band Pull Aparts</t>
  </si>
  <si>
    <t>Crybaby</t>
  </si>
  <si>
    <t>burpee &gt; deadlift &gt; curl</t>
  </si>
  <si>
    <t>Inchworms</t>
  </si>
  <si>
    <t>Clock Lunges (12-6)</t>
  </si>
  <si>
    <t>Push Up (Weighted, Decline)</t>
  </si>
  <si>
    <t>Reverse Grip Row</t>
  </si>
  <si>
    <t xml:space="preserve">renegade row </t>
  </si>
  <si>
    <t>Plank Up-Downs</t>
  </si>
  <si>
    <t>burpee &gt; dl &gt; curl &gt; press</t>
  </si>
  <si>
    <t>Iso Hydrant w/ Leg Extension w/ or w/o Bench</t>
  </si>
  <si>
    <t xml:space="preserve">Forward Lunge into Reverse Lunge </t>
  </si>
  <si>
    <t>Push Up with Alternating Arm Reach</t>
  </si>
  <si>
    <t xml:space="preserve">burpee into push-up </t>
  </si>
  <si>
    <t>Kneeling Hip ABD Lifts</t>
  </si>
  <si>
    <t>Kirtsey Lunge</t>
  </si>
  <si>
    <t>Push Up with Feet Alternating In/Out</t>
  </si>
  <si>
    <t>Bent Over Reverse Fly</t>
  </si>
  <si>
    <t xml:space="preserve">burpee </t>
  </si>
  <si>
    <t>Lateral Bear Crawl</t>
  </si>
  <si>
    <t>Squat Hold and Band Pull Aparts</t>
  </si>
  <si>
    <t>Push Up (Spiderman, Alternating)</t>
  </si>
  <si>
    <t>Cable Fly</t>
  </si>
  <si>
    <t xml:space="preserve">Cleans - DB or bands </t>
  </si>
  <si>
    <t xml:space="preserve">Scorpions w/ Hip Openers </t>
  </si>
  <si>
    <t xml:space="preserve">Wall Sit </t>
  </si>
  <si>
    <t>Chest Fly</t>
  </si>
  <si>
    <t>extended arm plank and reach forward, lateral, and across</t>
  </si>
  <si>
    <t xml:space="preserve">Single Leg Balance and Shoulder ER </t>
  </si>
  <si>
    <t>Side Plank and Band Row</t>
  </si>
  <si>
    <t>hang clean to front squat to press</t>
  </si>
  <si>
    <t>Single Leg Lying Glute Bridge</t>
  </si>
  <si>
    <t>Supermans with Band Pull Aparts</t>
  </si>
  <si>
    <t xml:space="preserve">Kneeling Low to High Pull </t>
  </si>
  <si>
    <t xml:space="preserve">Kneeling rotations inside leg up </t>
  </si>
  <si>
    <t>Tactical Frog Alternating Hip IR</t>
  </si>
  <si>
    <t>Tricep Pull-Down</t>
  </si>
  <si>
    <t xml:space="preserve">Lateral Lunge and Reach </t>
  </si>
  <si>
    <t>Vertical Figure-4</t>
  </si>
  <si>
    <t>Heel Taps</t>
  </si>
  <si>
    <t>Lateral Lunge and Row</t>
  </si>
  <si>
    <t>Wall Angels</t>
  </si>
  <si>
    <t>Lateral Lunge Row and Press</t>
  </si>
  <si>
    <t>TH accordian</t>
  </si>
  <si>
    <t xml:space="preserve">Lateral step into 1 leg knee drive </t>
  </si>
  <si>
    <t>TH arm circles</t>
  </si>
  <si>
    <t>mod TGU</t>
  </si>
  <si>
    <t>TH box press</t>
  </si>
  <si>
    <t>mod tgu w/ shoot through</t>
  </si>
  <si>
    <t>TH downhill skiier</t>
  </si>
  <si>
    <t>reverse lunge into shoulder press or lateral raise</t>
  </si>
  <si>
    <t>TH elbows up</t>
  </si>
  <si>
    <t>Reverse lunge into step up and knee drive</t>
  </si>
  <si>
    <t>TH elbows up down</t>
  </si>
  <si>
    <t>single arm snatch or high row</t>
  </si>
  <si>
    <t>TH figure 4 vertical</t>
  </si>
  <si>
    <t>Single Leg 1-20</t>
  </si>
  <si>
    <t>TH forearm press</t>
  </si>
  <si>
    <t>Single Leg 1-25</t>
  </si>
  <si>
    <t>TH push pull</t>
  </si>
  <si>
    <t>Single Leg A,B,C's</t>
  </si>
  <si>
    <t>TH reverse toe touches</t>
  </si>
  <si>
    <t>single leg around the world toe taps</t>
  </si>
  <si>
    <t>TH rock the baby</t>
  </si>
  <si>
    <t xml:space="preserve">single leg balance w/ bicep curl </t>
  </si>
  <si>
    <t>TH saws</t>
  </si>
  <si>
    <t xml:space="preserve">single leg balance w/ bicep curl into overhead press/lateral raise </t>
  </si>
  <si>
    <t>TH scissors</t>
  </si>
  <si>
    <t xml:space="preserve">single leg FWD and BWD toe tap into front kick </t>
  </si>
  <si>
    <t>TH seated figure 4</t>
  </si>
  <si>
    <t xml:space="preserve">single leg shoulder press </t>
  </si>
  <si>
    <t>TH sumos</t>
  </si>
  <si>
    <t xml:space="preserve">squat to curl to press </t>
  </si>
  <si>
    <t>TH why me</t>
  </si>
  <si>
    <t xml:space="preserve">Squat w/ T-Spine Rotations </t>
  </si>
  <si>
    <t>TH wiggles</t>
  </si>
  <si>
    <t>star squats</t>
  </si>
  <si>
    <t>Goodmornings</t>
  </si>
  <si>
    <t xml:space="preserve">TGU </t>
  </si>
  <si>
    <t>Supermans w/ band pull aparts</t>
  </si>
  <si>
    <t>walking lunge to curl</t>
  </si>
  <si>
    <t>wall squat and bicep curl</t>
  </si>
  <si>
    <t>Sunday</t>
  </si>
  <si>
    <t>to</t>
  </si>
  <si>
    <t>Saturday</t>
  </si>
  <si>
    <t>Meet</t>
  </si>
  <si>
    <t>Phase</t>
  </si>
  <si>
    <t>Season</t>
  </si>
  <si>
    <t>Wk #</t>
  </si>
  <si>
    <t>Day</t>
  </si>
  <si>
    <t>-</t>
  </si>
  <si>
    <t>Aerobic+Srength</t>
  </si>
  <si>
    <t>INDOOR</t>
  </si>
  <si>
    <t>Monday</t>
  </si>
  <si>
    <t>Tuesday</t>
  </si>
  <si>
    <t>Wednesday</t>
  </si>
  <si>
    <t>Thursday</t>
  </si>
  <si>
    <t>Friday</t>
  </si>
  <si>
    <t>Off</t>
  </si>
  <si>
    <t>Plyo 1</t>
  </si>
  <si>
    <t>Plyo 2</t>
  </si>
  <si>
    <t>Wichita St</t>
  </si>
  <si>
    <t>Washburn</t>
  </si>
  <si>
    <t>Fri/Sat</t>
  </si>
  <si>
    <t>Northwest Mo</t>
  </si>
  <si>
    <t>Sat</t>
  </si>
  <si>
    <t>K - State</t>
  </si>
  <si>
    <t>Acid   Tolerance</t>
  </si>
  <si>
    <t>OUTDOOR</t>
  </si>
  <si>
    <t>Emporia St</t>
  </si>
  <si>
    <t>Friends/Garden</t>
  </si>
  <si>
    <t xml:space="preserve">  Sharpening</t>
  </si>
  <si>
    <r>
      <rPr>
        <sz val="11"/>
        <rFont val="Calibri"/>
        <family val="2"/>
      </rPr>
      <t>Bethel</t>
    </r>
    <r>
      <rPr>
        <sz val="11"/>
        <color theme="0"/>
        <rFont val="Calibri"/>
        <family val="2"/>
      </rPr>
      <t>/Butler/Cffyvil</t>
    </r>
  </si>
  <si>
    <t>Fri</t>
  </si>
  <si>
    <t>BRUCE</t>
  </si>
  <si>
    <t>The Quaker</t>
  </si>
  <si>
    <t>Bolieu v1</t>
  </si>
  <si>
    <t>Power Core</t>
  </si>
  <si>
    <r>
      <t>Tabor/</t>
    </r>
    <r>
      <rPr>
        <sz val="11"/>
        <color theme="0"/>
        <rFont val="Calibri"/>
        <family val="2"/>
      </rPr>
      <t>ESU/Pitt</t>
    </r>
  </si>
  <si>
    <t>0:30 Plank Circuit</t>
  </si>
  <si>
    <t>40 Crunches</t>
  </si>
  <si>
    <t>Med Ball Twists</t>
  </si>
  <si>
    <r>
      <rPr>
        <sz val="11"/>
        <rFont val="Calibri"/>
        <family val="2"/>
      </rPr>
      <t>Butler</t>
    </r>
    <r>
      <rPr>
        <sz val="11"/>
        <color theme="0"/>
        <rFont val="Calibri"/>
        <family val="2"/>
      </rPr>
      <t>/Hays/KU/SWern</t>
    </r>
  </si>
  <si>
    <t>40 Sitting Twists</t>
  </si>
  <si>
    <t>Super Crunches</t>
  </si>
  <si>
    <r>
      <t>K-State</t>
    </r>
    <r>
      <rPr>
        <sz val="11"/>
        <color theme="0"/>
        <rFont val="Calibri"/>
        <family val="2"/>
      </rPr>
      <t>/Wichita St</t>
    </r>
  </si>
  <si>
    <t>Windshield Wiper</t>
  </si>
  <si>
    <t>20 Scissors (slow)</t>
  </si>
  <si>
    <t>Weighted Leg Raises</t>
  </si>
  <si>
    <t>Twilight &amp; Last Chance</t>
  </si>
  <si>
    <t>Peak</t>
  </si>
  <si>
    <t>20 Bicycles</t>
  </si>
  <si>
    <t>Weighted Situps</t>
  </si>
  <si>
    <t>Rest</t>
  </si>
  <si>
    <t>Bicycle</t>
  </si>
  <si>
    <t>Flutter Kick</t>
  </si>
  <si>
    <t>20 Reverse Bicycles</t>
  </si>
  <si>
    <t>Plank o' Death</t>
  </si>
  <si>
    <t>Base</t>
  </si>
  <si>
    <t>SUMMER</t>
  </si>
  <si>
    <t>Hundred</t>
  </si>
  <si>
    <t>Cry Baby</t>
  </si>
  <si>
    <t>30 Iron Crosses</t>
  </si>
  <si>
    <t>2x10 unless otherwise noted</t>
  </si>
  <si>
    <t>3x30 unless otherwise noted</t>
  </si>
  <si>
    <t>3x40 unless otherwise noted</t>
  </si>
  <si>
    <t>RunShunga</t>
  </si>
  <si>
    <t>Before Starting Plyos</t>
  </si>
  <si>
    <t>Base + Tempo</t>
  </si>
  <si>
    <t>Squat</t>
  </si>
  <si>
    <t>1.5xBW</t>
  </si>
  <si>
    <t>Bench</t>
  </si>
  <si>
    <t>1.0xBW</t>
  </si>
  <si>
    <t>Clean</t>
  </si>
  <si>
    <t>0.9xBW</t>
  </si>
  <si>
    <t>DL*</t>
  </si>
  <si>
    <t>2.0xBW</t>
  </si>
  <si>
    <t>Fall Block 1</t>
  </si>
  <si>
    <t>FALL</t>
  </si>
  <si>
    <t>Northwest</t>
  </si>
  <si>
    <t>Nebraska</t>
  </si>
  <si>
    <t>Fall Block 2</t>
  </si>
  <si>
    <t>Creighton</t>
  </si>
  <si>
    <t>MIAA</t>
  </si>
  <si>
    <t>Fall Block 3</t>
  </si>
  <si>
    <t>Transition</t>
  </si>
  <si>
    <t>January</t>
  </si>
  <si>
    <t>Week 1</t>
  </si>
  <si>
    <t>Evening</t>
  </si>
  <si>
    <t>Morning</t>
  </si>
  <si>
    <t>Week 2</t>
  </si>
  <si>
    <t>Week 3</t>
  </si>
  <si>
    <t>Week 4</t>
  </si>
  <si>
    <t xml:space="preserve"> </t>
  </si>
  <si>
    <t>February</t>
  </si>
  <si>
    <t>Week 5</t>
  </si>
  <si>
    <t>Week 6</t>
  </si>
  <si>
    <t>Week 7</t>
  </si>
  <si>
    <t>Week 8</t>
  </si>
  <si>
    <t>March</t>
  </si>
  <si>
    <t>Week 9</t>
  </si>
  <si>
    <t>Week 10</t>
  </si>
  <si>
    <t>Week 11</t>
  </si>
  <si>
    <t>Week 12</t>
  </si>
  <si>
    <t>Week 13</t>
  </si>
  <si>
    <t>April</t>
  </si>
  <si>
    <t>Week 14</t>
  </si>
  <si>
    <t>Week 15</t>
  </si>
  <si>
    <t>Week 16</t>
  </si>
  <si>
    <t>Week 17</t>
  </si>
  <si>
    <t>May</t>
  </si>
  <si>
    <t>Week 18</t>
  </si>
  <si>
    <t>Week 19</t>
  </si>
  <si>
    <t>Week 20</t>
  </si>
  <si>
    <t>Week 21</t>
  </si>
  <si>
    <t>June</t>
  </si>
  <si>
    <t>Week 22</t>
  </si>
  <si>
    <t>Week 23</t>
  </si>
  <si>
    <t>Week 24</t>
  </si>
  <si>
    <t>Week 25</t>
  </si>
  <si>
    <t>Week 26</t>
  </si>
  <si>
    <t>July</t>
  </si>
  <si>
    <t>Week 27</t>
  </si>
  <si>
    <t>Week 28</t>
  </si>
  <si>
    <t>Week 29</t>
  </si>
  <si>
    <t>Week 30</t>
  </si>
  <si>
    <t>August</t>
  </si>
  <si>
    <t>Week 31</t>
  </si>
  <si>
    <t>Week 32</t>
  </si>
  <si>
    <t>Week 33</t>
  </si>
  <si>
    <t>Week 34</t>
  </si>
  <si>
    <t>Week 35</t>
  </si>
  <si>
    <t>September</t>
  </si>
  <si>
    <t>Week 36</t>
  </si>
  <si>
    <t>Week 37</t>
  </si>
  <si>
    <t>Week 38</t>
  </si>
  <si>
    <t>Week 39</t>
  </si>
  <si>
    <t>October</t>
  </si>
  <si>
    <t>Week 40</t>
  </si>
  <si>
    <t>Week 41</t>
  </si>
  <si>
    <t>Week 42</t>
  </si>
  <si>
    <t>Week 43</t>
  </si>
  <si>
    <t>November</t>
  </si>
  <si>
    <t>Week 44</t>
  </si>
  <si>
    <t>Week 45</t>
  </si>
  <si>
    <t>Week 46</t>
  </si>
  <si>
    <t>Week 47</t>
  </si>
  <si>
    <t>Week 48</t>
  </si>
  <si>
    <t>December</t>
  </si>
  <si>
    <t>Week 49</t>
  </si>
  <si>
    <t>Week 50</t>
  </si>
  <si>
    <t>Week 51</t>
  </si>
  <si>
    <t>Week 52</t>
  </si>
  <si>
    <t>Week 53</t>
  </si>
  <si>
    <t>Sleep</t>
  </si>
  <si>
    <t>Water</t>
  </si>
  <si>
    <t>Vegetable</t>
  </si>
  <si>
    <t>Fruit</t>
  </si>
  <si>
    <t>Arms</t>
  </si>
  <si>
    <t>Balance</t>
  </si>
  <si>
    <t>Oxygen</t>
  </si>
  <si>
    <t>5x1:00</t>
  </si>
  <si>
    <t>Feeling</t>
  </si>
  <si>
    <t>Str1</t>
  </si>
  <si>
    <t>Str2</t>
  </si>
  <si>
    <t>Str3</t>
  </si>
  <si>
    <t>Bruce</t>
  </si>
  <si>
    <t>Lower</t>
  </si>
  <si>
    <t>Full</t>
  </si>
  <si>
    <t>Upper</t>
  </si>
  <si>
    <t>Stretch</t>
  </si>
  <si>
    <t>Roll Out</t>
  </si>
  <si>
    <t>Run</t>
  </si>
  <si>
    <t>Run 2</t>
  </si>
  <si>
    <t>1,2</t>
  </si>
  <si>
    <t>Crosstrain</t>
  </si>
  <si>
    <t>Hike</t>
  </si>
  <si>
    <t>Long Walk</t>
  </si>
  <si>
    <t>Bobby</t>
  </si>
  <si>
    <t>Walk</t>
  </si>
  <si>
    <t>Row</t>
  </si>
  <si>
    <t>Bike</t>
  </si>
  <si>
    <t>Medical</t>
  </si>
  <si>
    <t>Cold</t>
  </si>
  <si>
    <t>Foot</t>
  </si>
  <si>
    <t>Xray</t>
  </si>
  <si>
    <t>MRI</t>
  </si>
  <si>
    <t>Dr</t>
  </si>
  <si>
    <t>No Sweets</t>
  </si>
  <si>
    <t>Iron</t>
  </si>
  <si>
    <t>Cherry Juice</t>
  </si>
  <si>
    <t>Protein</t>
  </si>
  <si>
    <t>Creatine</t>
  </si>
  <si>
    <t>Ultraverse</t>
  </si>
  <si>
    <t>T</t>
  </si>
  <si>
    <t>30+T</t>
  </si>
  <si>
    <t>Attitude</t>
  </si>
  <si>
    <t>Read</t>
  </si>
  <si>
    <t>Relax</t>
  </si>
  <si>
    <t>Compliment</t>
  </si>
  <si>
    <t xml:space="preserve">  </t>
  </si>
  <si>
    <t>8+ Hours</t>
  </si>
  <si>
    <t>Goal #</t>
  </si>
  <si>
    <t>Description</t>
  </si>
  <si>
    <t>100+ Oz</t>
  </si>
  <si>
    <t>Make a Team</t>
  </si>
  <si>
    <t>5+ Servings</t>
  </si>
  <si>
    <t>Run 100+ miles in each month</t>
  </si>
  <si>
    <t>Reach peak athleticism</t>
  </si>
  <si>
    <t>Yes/No</t>
  </si>
  <si>
    <t>Long-Term Goals</t>
  </si>
  <si>
    <t>1-5 Scale</t>
  </si>
  <si>
    <t>Make the NCAA 800m Final</t>
  </si>
  <si>
    <t>Notes</t>
  </si>
  <si>
    <t>Run under the Emporia State 800m school record</t>
  </si>
  <si>
    <t>Run under 49.00 for 400m</t>
  </si>
  <si>
    <t>Dunk a basketball</t>
  </si>
  <si>
    <t>Difficulty 1-10</t>
  </si>
  <si>
    <t>Physical</t>
  </si>
  <si>
    <t>SAQ</t>
  </si>
  <si>
    <t>Drill</t>
  </si>
  <si>
    <t>Recovery</t>
  </si>
  <si>
    <t>Nutrition</t>
  </si>
  <si>
    <t>Stress</t>
  </si>
  <si>
    <t>Garmin</t>
  </si>
  <si>
    <t>Type</t>
  </si>
  <si>
    <t>User</t>
  </si>
  <si>
    <t>Time</t>
  </si>
  <si>
    <t>7-Day Avg</t>
  </si>
  <si>
    <t>Distance</t>
  </si>
  <si>
    <t>Pace</t>
  </si>
  <si>
    <t>HR</t>
  </si>
  <si>
    <t>Time of Day</t>
  </si>
  <si>
    <t>Temp</t>
  </si>
  <si>
    <t>Clouds</t>
  </si>
  <si>
    <t>Wind</t>
  </si>
  <si>
    <t>Garmin?</t>
  </si>
  <si>
    <t>Garmin? Database?</t>
  </si>
  <si>
    <t>S-A-C</t>
  </si>
  <si>
    <t>?</t>
  </si>
  <si>
    <t>Light</t>
  </si>
  <si>
    <t>Deep</t>
  </si>
  <si>
    <t>REM</t>
  </si>
  <si>
    <t>Sleep Score</t>
  </si>
  <si>
    <t>RHR</t>
  </si>
  <si>
    <t>Water In</t>
  </si>
  <si>
    <t>Water Out</t>
  </si>
  <si>
    <t>Formula?</t>
  </si>
  <si>
    <t>Water Net</t>
  </si>
  <si>
    <t>Nutrition App</t>
  </si>
  <si>
    <t>Weight</t>
  </si>
  <si>
    <t>Calories</t>
  </si>
  <si>
    <t>Indirect calorimetry to determine calorie expenditure during exercise, BMR test for resting expenditure</t>
  </si>
  <si>
    <t>Carbs</t>
  </si>
  <si>
    <t>65% to 70% of total energy</t>
  </si>
  <si>
    <t>choose high-glycemic index foods at multiple points throughout the day</t>
  </si>
  <si>
    <t>1-1.5g/kg in 1-2 hours before and after training</t>
  </si>
  <si>
    <t>avoid consuming high-fiber foods in that 1-2 hour window</t>
  </si>
  <si>
    <t>Sugars</t>
  </si>
  <si>
    <t>Fiber</t>
  </si>
  <si>
    <t>Fat</t>
  </si>
  <si>
    <t>Sat Fat</t>
  </si>
  <si>
    <t>MonoUnsat</t>
  </si>
  <si>
    <t>Polyunsat</t>
  </si>
  <si>
    <t>Omega 3</t>
  </si>
  <si>
    <t>Omega 6</t>
  </si>
  <si>
    <t>Cholesterol</t>
  </si>
  <si>
    <t>1.5 g/kg</t>
  </si>
  <si>
    <t>15% of total calories (5% animal, 10% plant)</t>
  </si>
  <si>
    <t xml:space="preserve">Ingesting 0.4 g · kg−1 of protein immediately after training and 2 hours later is a common schedule that has been beneficial. </t>
  </si>
  <si>
    <t>A</t>
  </si>
  <si>
    <t>900-3000mcg</t>
  </si>
  <si>
    <t>B1 - Thiamin</t>
  </si>
  <si>
    <t>1.2mg</t>
  </si>
  <si>
    <t>B2 - Riboflavin</t>
  </si>
  <si>
    <t>1.3mg</t>
  </si>
  <si>
    <t>B3 - Niacin</t>
  </si>
  <si>
    <t>16mg</t>
  </si>
  <si>
    <t>B6 - Pyridoxine</t>
  </si>
  <si>
    <t>B9 - Folate</t>
  </si>
  <si>
    <t>400-1000mcg</t>
  </si>
  <si>
    <t>B12</t>
  </si>
  <si>
    <t>2.4mcg</t>
  </si>
  <si>
    <t>C</t>
  </si>
  <si>
    <t>90-2000mg</t>
  </si>
  <si>
    <t>D</t>
  </si>
  <si>
    <t>15-100mcg</t>
  </si>
  <si>
    <t>E</t>
  </si>
  <si>
    <t>15-1000mcg</t>
  </si>
  <si>
    <t>Vitamin K</t>
  </si>
  <si>
    <t>120mcg</t>
  </si>
  <si>
    <t>Mg</t>
  </si>
  <si>
    <t>400mg As close as possible</t>
  </si>
  <si>
    <t>Ca</t>
  </si>
  <si>
    <t>1000-2500mg</t>
  </si>
  <si>
    <t>Fe</t>
  </si>
  <si>
    <t>65-80mg</t>
  </si>
  <si>
    <t>Cu</t>
  </si>
  <si>
    <t>900mcg-10000mcg</t>
  </si>
  <si>
    <t>Zn</t>
  </si>
  <si>
    <t>11-40mg</t>
  </si>
  <si>
    <t>K</t>
  </si>
  <si>
    <t>3400mg</t>
  </si>
  <si>
    <t>Se</t>
  </si>
  <si>
    <t>55-400mcg</t>
  </si>
  <si>
    <t>Iron Supp</t>
  </si>
  <si>
    <t>Protein Shake</t>
  </si>
  <si>
    <t>Terminus</t>
  </si>
  <si>
    <t>T-30</t>
  </si>
  <si>
    <t>Visualize</t>
  </si>
  <si>
    <t>Like</t>
  </si>
  <si>
    <t>Name</t>
  </si>
  <si>
    <t>Purpose</t>
  </si>
  <si>
    <t>SUNDAY</t>
  </si>
  <si>
    <t>MONDAY</t>
  </si>
  <si>
    <t>TUESDAY</t>
  </si>
  <si>
    <t>WEDNESDAY</t>
  </si>
  <si>
    <t>THURSDAY</t>
  </si>
  <si>
    <t>FRIDAY</t>
  </si>
  <si>
    <t>SATURDAY</t>
  </si>
  <si>
    <t>High Aerobic</t>
  </si>
  <si>
    <t>Easy</t>
  </si>
  <si>
    <t>Easy Run | 45:00 to 75:00</t>
  </si>
  <si>
    <t>Aerobic</t>
  </si>
  <si>
    <t>Workout 6</t>
  </si>
  <si>
    <r>
      <t>Workout</t>
    </r>
    <r>
      <rPr>
        <strike/>
        <sz val="11"/>
        <color theme="1"/>
        <rFont val="Calibri"/>
        <family val="2"/>
      </rPr>
      <t xml:space="preserve"> 8</t>
    </r>
    <r>
      <rPr>
        <sz val="11"/>
        <color theme="1"/>
        <rFont val="Calibri"/>
        <family val="2"/>
      </rPr>
      <t xml:space="preserve"> </t>
    </r>
    <r>
      <rPr>
        <sz val="11"/>
        <color rgb="FFFF0000"/>
        <rFont val="Calibri"/>
        <family val="2"/>
      </rPr>
      <t>1</t>
    </r>
  </si>
  <si>
    <t>Aerobic Endurance</t>
  </si>
  <si>
    <t>Long</t>
  </si>
  <si>
    <t>Long Run | 90:00+</t>
  </si>
  <si>
    <t>Extended Endurance</t>
  </si>
  <si>
    <t>#1</t>
  </si>
  <si>
    <t>Tempo Run | 30:00</t>
  </si>
  <si>
    <t>#2</t>
  </si>
  <si>
    <t>Tempo Run | 2x15:00</t>
  </si>
  <si>
    <t>Tempo</t>
  </si>
  <si>
    <t>Tempo Run | Ex. 30:00</t>
  </si>
  <si>
    <t>Lactate Threshold</t>
  </si>
  <si>
    <t>#3</t>
  </si>
  <si>
    <t>Fartlek | Caboose Run</t>
  </si>
  <si>
    <t>From the DEPTHS OF HELL</t>
  </si>
  <si>
    <t>Alternation</t>
  </si>
  <si>
    <t>Alternation | Ex. 1-2-3-4-3-2-1 (1:1 Recovery)</t>
  </si>
  <si>
    <t>Lactate Clearance</t>
  </si>
  <si>
    <t>#4</t>
  </si>
  <si>
    <t>Fartlek | Natural Fartlek</t>
  </si>
  <si>
    <t>Fartlek</t>
  </si>
  <si>
    <t>Anaerobic</t>
  </si>
  <si>
    <t>#5</t>
  </si>
  <si>
    <t>Alternation | 1-2-3-4-3-2-1 (1:1 Recovery)</t>
  </si>
  <si>
    <t>Runner's Roulette</t>
  </si>
  <si>
    <t>8x600 @ 3Kpace with 200m walk + 4x100 crisp with 100m walk</t>
  </si>
  <si>
    <r>
      <t>Workout</t>
    </r>
    <r>
      <rPr>
        <strike/>
        <sz val="11"/>
        <color theme="1"/>
        <rFont val="Calibri"/>
        <family val="2"/>
      </rPr>
      <t xml:space="preserve"> 1 </t>
    </r>
    <r>
      <rPr>
        <sz val="11"/>
        <color rgb="FFFF0000"/>
        <rFont val="Calibri"/>
        <family val="2"/>
      </rPr>
      <t xml:space="preserve"> 8</t>
    </r>
  </si>
  <si>
    <t>Workout 1</t>
  </si>
  <si>
    <t>90:00 Long</t>
  </si>
  <si>
    <t>#6</t>
  </si>
  <si>
    <t>Alternation | 2:00 on / 2:00 off</t>
  </si>
  <si>
    <t>3x(3x500 @ 2Mi Pace) 200 jog rest, 5:00 between sets</t>
  </si>
  <si>
    <t>#7</t>
  </si>
  <si>
    <t>2x(400,500,500,400) with 400m jog recovery</t>
  </si>
  <si>
    <t>#8</t>
  </si>
  <si>
    <t>Repeat | 4-8x1000m (Possibly finish with a 400,200)</t>
  </si>
  <si>
    <t>8x400 (working down to mile pace), 2x200 | 200m jog before 400s, 400m jog before 200s</t>
  </si>
  <si>
    <t>Anaerobic Endurance</t>
  </si>
  <si>
    <t>Rhythm 400s (12-16 reps) @ 5K Pace</t>
  </si>
  <si>
    <t>Mile Repeats</t>
  </si>
  <si>
    <t>Repeat | 4-8xMile</t>
  </si>
  <si>
    <t>VO2 Max</t>
  </si>
  <si>
    <t>Acidosis</t>
  </si>
  <si>
    <t>Wichita State</t>
  </si>
  <si>
    <t>Repeat Ks</t>
  </si>
  <si>
    <t>Repeat | 4-10x1000m (Possibly finish with a 400,200)</t>
  </si>
  <si>
    <t>Anaer. Workout 2</t>
  </si>
  <si>
    <t>Pre-Meet</t>
  </si>
  <si>
    <t>800, Mile, 3000</t>
  </si>
  <si>
    <t>2 sets of (400,600,400,200) | 1:30 between reps / 4' between sets</t>
  </si>
  <si>
    <t>3x1mile Progression | Full Recovery</t>
  </si>
  <si>
    <t>Aerobic Workout 1</t>
  </si>
  <si>
    <t>Rhythm 200s (10 reps) + 3xMile @ 10k Pace</t>
  </si>
  <si>
    <t>Long Hills | Rep# varies on hill size/length</t>
  </si>
  <si>
    <t>VO2 Max + Strength</t>
  </si>
  <si>
    <t>Grim Reaper</t>
  </si>
  <si>
    <t>#x300m @ 800m pace | 2:00 Rest after first 3, then start decreasing until you can't hold race pace</t>
  </si>
  <si>
    <t>Acid Tolerance</t>
  </si>
  <si>
    <t>Ghost of Christmas Past</t>
  </si>
  <si>
    <t>4x800 first 400 @ 800pace, second 400 at 10k pace | 5'+ rest</t>
  </si>
  <si>
    <t>8x400, 2x200 | 200m jog before 400s, 400m jog before 200s</t>
  </si>
  <si>
    <t>Eliminator</t>
  </si>
  <si>
    <t>#x200m @ 800m pace | 2:00 Rest after first 3, then start decreasing until you can't hold race pace</t>
  </si>
  <si>
    <t>6xHighland</t>
  </si>
  <si>
    <t>600, 5000</t>
  </si>
  <si>
    <t>Mile, 800</t>
  </si>
  <si>
    <t>#9</t>
  </si>
  <si>
    <t>Rhythm 200s (12-20 reps)</t>
  </si>
  <si>
    <t>Kickers</t>
  </si>
  <si>
    <t>7 sets of (400, 200) with 2:00 between sets and decreasing rest between reps</t>
  </si>
  <si>
    <t>+ Anaer. Workout 3</t>
  </si>
  <si>
    <t>#10</t>
  </si>
  <si>
    <t>Afterburner</t>
  </si>
  <si>
    <t>2 x (500m @ goal, 100jog, 200m all out) + 4 x 600m @ 10k pace with 200jog rest</t>
  </si>
  <si>
    <t>Acid Tolerance + Clearance</t>
  </si>
  <si>
    <t>#11</t>
  </si>
  <si>
    <t>Death</t>
  </si>
  <si>
    <t>200 200, 300, 400, 500, 600, 200, 200, 100 (Rest: 2min, 3, 4, 5, 6, 2, 2)</t>
  </si>
  <si>
    <t>#12</t>
  </si>
  <si>
    <t>Cutdowns</t>
  </si>
  <si>
    <t>6x400 @ 66,65,64,63,62,61 | 90" rest between</t>
  </si>
  <si>
    <t>Mile Specific Tolerance</t>
  </si>
  <si>
    <t>#13</t>
  </si>
  <si>
    <t>Serpentine</t>
  </si>
  <si>
    <t>Acid Tolerance + Speed-Endurance</t>
  </si>
  <si>
    <t>#14</t>
  </si>
  <si>
    <t>Ace of Spades</t>
  </si>
  <si>
    <t>4x400 @ mile, 4x300 @ 800, 4x200 @ 400, 4x150 @ fast, 4x80 @ fast | 200jog or equal jog rest, 400jog on sets</t>
  </si>
  <si>
    <t>Workout 9</t>
  </si>
  <si>
    <t>Aerobic Workout 8</t>
  </si>
  <si>
    <t>Pure Speed</t>
  </si>
  <si>
    <t>Hill Sprints | &lt;100m Hill 10-30x</t>
  </si>
  <si>
    <t>5K Pacework</t>
  </si>
  <si>
    <t>Flat Sprints | 80m</t>
  </si>
  <si>
    <t>2x(8x100) @ 800m Pace, 1:00 between reps, 8:00 between sets</t>
  </si>
  <si>
    <t>800 Pacework</t>
  </si>
  <si>
    <t>Flat Sprints | 150m</t>
  </si>
  <si>
    <t>800 Pacework + Lactate Clearance</t>
  </si>
  <si>
    <t>Flying 30s</t>
  </si>
  <si>
    <t>Workout 12</t>
  </si>
  <si>
    <t>Miler's Conquest</t>
  </si>
  <si>
    <t>3x(400, 300, 200) + 400 all out (75s between reps, 8:00 between sets)</t>
  </si>
  <si>
    <t>Mile-Specific Pace Endurance</t>
  </si>
  <si>
    <t>+ Form 200s</t>
  </si>
  <si>
    <t>Half-Miler's Conquest</t>
  </si>
  <si>
    <t>3x(300, 200, 100) + 400 AUG + 3x1K @ 10K Pace | 75s between Reps, 5-6min on sets</t>
  </si>
  <si>
    <t>800-Specific Pace Endurance + Lactate Clearance</t>
  </si>
  <si>
    <t>Hill Sprints | Dam 6-12x</t>
  </si>
  <si>
    <t>240,220,200,180,160,140,120,100,80 | 3' rest between</t>
  </si>
  <si>
    <t>Rebounder</t>
  </si>
  <si>
    <t>3x (150, 300, 150) | 7' rest with 400 jog</t>
  </si>
  <si>
    <t>Speed-Endurance</t>
  </si>
  <si>
    <t>Speed &amp; Acid</t>
  </si>
  <si>
    <t>4x400 all out full recovery | Cut reps short if wheels come off</t>
  </si>
  <si>
    <t>Oregon Special</t>
  </si>
  <si>
    <t>3x150 @ Full Sprint, 3x800 @ 3Kpace, 3x150 | Full recovery on 150s, 200jog on 800s</t>
  </si>
  <si>
    <t>Speed + Lactate Clearance + Speed-Endurance</t>
  </si>
  <si>
    <t>Triple-Double</t>
  </si>
  <si>
    <t>5 sets of (300,200) | 100m jog rest in 40" / 5' between sets</t>
  </si>
  <si>
    <t>Workout 5</t>
  </si>
  <si>
    <t>800, K</t>
  </si>
  <si>
    <t xml:space="preserve">200 200, 300, 400, 500, 600, 200, 200, 100 (Rest: 2min, 3, 4, 5, 6, 2, 2, </t>
  </si>
  <si>
    <t>Short Hill Sprints | &lt;100m Hill</t>
  </si>
  <si>
    <t>Speed + Power</t>
  </si>
  <si>
    <t>Sharpening</t>
  </si>
  <si>
    <t>Flat Sprints | 80 - 150m</t>
  </si>
  <si>
    <t>Shifting Gears</t>
  </si>
  <si>
    <t>Dam Workout</t>
  </si>
  <si>
    <t>Anaer. Workout 6</t>
  </si>
  <si>
    <t>The ghost of Christmas Past</t>
  </si>
  <si>
    <t>4x200, 4x300, 4x200</t>
  </si>
  <si>
    <t>Easy + Wall Smashes</t>
  </si>
  <si>
    <t>Sit &amp; Kick</t>
  </si>
  <si>
    <t>Form Dynamics</t>
  </si>
  <si>
    <t>3 x (400m, 300m, 200m) + 400 all out (75s between reps, 8:00 between sets)</t>
  </si>
  <si>
    <t>Race Specific Prep</t>
  </si>
  <si>
    <t>Breakdown</t>
  </si>
  <si>
    <t>+Form 200s</t>
  </si>
  <si>
    <t>+2,2,3,4 w/2m rest</t>
  </si>
  <si>
    <t>Hill Sprints</t>
  </si>
  <si>
    <t>Workout 4</t>
  </si>
  <si>
    <t>Acid Workout 3</t>
  </si>
  <si>
    <t>Workout 8</t>
  </si>
  <si>
    <t>Acid Workout 5</t>
  </si>
  <si>
    <t>Emporia State</t>
  </si>
  <si>
    <t>Speed Workout 4</t>
  </si>
  <si>
    <t>Sharpen</t>
  </si>
  <si>
    <t>Rep</t>
  </si>
  <si>
    <t>Rhythm 4s</t>
  </si>
  <si>
    <t>3000SC</t>
  </si>
  <si>
    <t>+ Steeple work</t>
  </si>
  <si>
    <t>4x400</t>
  </si>
  <si>
    <t>Bethel</t>
  </si>
  <si>
    <t>78:00 Long</t>
  </si>
  <si>
    <t>Workout 2</t>
  </si>
  <si>
    <t>Tabor</t>
  </si>
  <si>
    <t>Butler</t>
  </si>
  <si>
    <t>Ghost of Christmas</t>
  </si>
  <si>
    <t>Workout 7</t>
  </si>
  <si>
    <t>Past</t>
  </si>
  <si>
    <t>Concordia Twilight</t>
  </si>
  <si>
    <t>Last Chance</t>
  </si>
  <si>
    <t>Miles</t>
  </si>
  <si>
    <t>Minutes</t>
  </si>
  <si>
    <t>45:00</t>
  </si>
  <si>
    <t>50:00</t>
  </si>
  <si>
    <t>75:00</t>
  </si>
  <si>
    <t>30:00</t>
  </si>
  <si>
    <t>+ 4x200 Form</t>
  </si>
  <si>
    <t>60:00</t>
  </si>
  <si>
    <t>90:00</t>
  </si>
  <si>
    <t>40:00</t>
  </si>
  <si>
    <t>48:00</t>
  </si>
  <si>
    <t>+ 8x100</t>
  </si>
  <si>
    <t>The Michigan</t>
  </si>
  <si>
    <t xml:space="preserve">Race Simulation </t>
  </si>
  <si>
    <t>100:00</t>
  </si>
  <si>
    <t>35:00</t>
  </si>
  <si>
    <t>20:00</t>
  </si>
  <si>
    <t>105:00</t>
  </si>
  <si>
    <t>32:00</t>
  </si>
  <si>
    <t>15:00</t>
  </si>
  <si>
    <t>92:00</t>
  </si>
  <si>
    <r>
      <t>60:00</t>
    </r>
    <r>
      <rPr>
        <sz val="9"/>
        <color theme="1"/>
        <rFont val="Calibri"/>
        <family val="2"/>
      </rPr>
      <t xml:space="preserve"> (Middle 30 Fast)</t>
    </r>
  </si>
  <si>
    <t xml:space="preserve">105:00 </t>
  </si>
  <si>
    <t>97:00</t>
  </si>
  <si>
    <t>8xHill Sprint</t>
  </si>
  <si>
    <r>
      <t xml:space="preserve">35:00  </t>
    </r>
    <r>
      <rPr>
        <sz val="11"/>
        <color rgb="FFFF0000"/>
        <rFont val="Calibri"/>
        <family val="2"/>
      </rPr>
      <t>11xHill Sprint</t>
    </r>
  </si>
  <si>
    <r>
      <t xml:space="preserve">110:00 </t>
    </r>
    <r>
      <rPr>
        <sz val="11"/>
        <color rgb="FFFF0000"/>
        <rFont val="Calibri"/>
        <family val="2"/>
      </rPr>
      <t>45:00</t>
    </r>
  </si>
  <si>
    <t>10:00</t>
  </si>
  <si>
    <t>71:00</t>
  </si>
  <si>
    <t>Race</t>
  </si>
  <si>
    <t>Race?</t>
  </si>
  <si>
    <t>110:00</t>
  </si>
  <si>
    <t>WU + 5K + CD</t>
  </si>
  <si>
    <t>10xHill Sprint</t>
  </si>
  <si>
    <r>
      <t>60:00</t>
    </r>
    <r>
      <rPr>
        <strike/>
        <sz val="9"/>
        <color theme="1"/>
        <rFont val="Calibri"/>
        <family val="2"/>
      </rPr>
      <t xml:space="preserve"> (Middle 40 Fast)</t>
    </r>
  </si>
  <si>
    <t>Track and Field-2022</t>
  </si>
  <si>
    <t>Home</t>
  </si>
  <si>
    <t>Jan 1: 30:00 Easy - 4MI</t>
  </si>
  <si>
    <t>Mid-Distance Training</t>
  </si>
  <si>
    <t>Weather</t>
  </si>
  <si>
    <t>Outside: Sunny, 11, No Wind</t>
  </si>
  <si>
    <t>Morning Workout</t>
  </si>
  <si>
    <t>Afternoon Workout</t>
  </si>
  <si>
    <t>At life center. Talked with Jim for most of it so the time went by quick.</t>
  </si>
  <si>
    <t>46:00 Easy</t>
  </si>
  <si>
    <t>Outside: Partly Cloudy, 40, Light Wind</t>
  </si>
  <si>
    <t>Evening Workout</t>
  </si>
  <si>
    <t>At life center. Felt really good throughout this one. Lifted a few hours later and saw Dan&amp;Brody.</t>
  </si>
  <si>
    <t>10:00 Warm</t>
  </si>
  <si>
    <t>Squat 4x8 @ 165</t>
  </si>
  <si>
    <t>11x2:00 on / 2:00 off</t>
  </si>
  <si>
    <t>1LRDL 3x10 @ 25 | Skull Crusher 3x10 @ 30</t>
  </si>
  <si>
    <t>Splits (5:40, 7:30)</t>
  </si>
  <si>
    <t>ABCs &amp; Circles</t>
  </si>
  <si>
    <t>8:00 Cool</t>
  </si>
  <si>
    <t>45, Sunny, Moderate Wind</t>
  </si>
  <si>
    <t>Into town &amp; back.</t>
  </si>
  <si>
    <t>45:00 Easy</t>
  </si>
  <si>
    <t>Life Center. Cold.</t>
  </si>
  <si>
    <t>30:00 Easy</t>
  </si>
  <si>
    <t>4x8 Bench @ 105</t>
  </si>
  <si>
    <t>DB Press 3x10 @ 20</t>
  </si>
  <si>
    <t>Back Ext 3x8 | Pull Up 3x7</t>
  </si>
  <si>
    <t>Quick stuff on treadmill. Tired of the cold and running slow inside. Picked it up then played ball with Dan for a bit.</t>
  </si>
  <si>
    <t>1 Warm</t>
  </si>
  <si>
    <t>4 Tempo</t>
  </si>
  <si>
    <t>Some Basketball</t>
  </si>
  <si>
    <t>Still cold out. Fortunate to get anything in on a treadmill.</t>
  </si>
  <si>
    <t>23:00 Easy</t>
  </si>
  <si>
    <t>Hour on the treadmill. Watched some CBB to pass the time.</t>
  </si>
  <si>
    <t>60:00 Easy</t>
  </si>
  <si>
    <t>Bent Over Row 3x8 @ 45</t>
  </si>
  <si>
    <t>Skull Crusher 3x10 @ 25</t>
  </si>
  <si>
    <t>Hang Clean 4x6 @ 115</t>
  </si>
  <si>
    <t>Chin Up 3x6</t>
  </si>
  <si>
    <t>At Life Center. Simple stuff.</t>
  </si>
  <si>
    <t>36:00 Easy</t>
  </si>
  <si>
    <t>VO2 Intervals</t>
  </si>
  <si>
    <t>Sunny, 50, 5mph south Wind</t>
  </si>
  <si>
    <t>Good work today on the CG track. Weather was nice, I got into a rhythm late in the workout, and felt better mentally as I progressed. Weight room after was nice too.</t>
  </si>
  <si>
    <t>1600 warm</t>
  </si>
  <si>
    <t>10x1000 @ 3:18, 3:16, 3:12, 3:17, 3:16, 3:16, 3:17, 3:15, 3:16, 3:11</t>
  </si>
  <si>
    <t>Equal Rest, 1200 Cool</t>
  </si>
  <si>
    <t>DB Press 3x10 @ 20, ABCs &amp; Circles @ 5</t>
  </si>
  <si>
    <t>Squat 4x8 @ 190</t>
  </si>
  <si>
    <t>1LRDL 3x10 @ 25</t>
  </si>
  <si>
    <t>Sunny, 55, Light Wind</t>
  </si>
  <si>
    <t>Easy from home past Jim's house &amp; back.</t>
  </si>
  <si>
    <t xml:space="preserve"> 56:00 Easy</t>
  </si>
  <si>
    <t>Intervals</t>
  </si>
  <si>
    <t>Sunny, 57, Light Wind</t>
  </si>
  <si>
    <t>At the CG track. Good day for it. Lost count partway through so did a bonus one at the end just to be sure. Times were good to see.</t>
  </si>
  <si>
    <t>Back Ext 3x8</t>
  </si>
  <si>
    <t>Warm, dynamics</t>
  </si>
  <si>
    <t>Bench 4x6 @ 125,125,125,115</t>
  </si>
  <si>
    <t xml:space="preserve"> 10x400 @ 72, 400@ 64 | 2:00 rest</t>
  </si>
  <si>
    <t>Pull Up 4x6</t>
  </si>
  <si>
    <t xml:space="preserve">Cool, stretching </t>
  </si>
  <si>
    <t>Sunny, 57, No Wind</t>
  </si>
  <si>
    <t>Uphill both ways route.</t>
  </si>
  <si>
    <t>61:00 Easy</t>
  </si>
  <si>
    <t xml:space="preserve">Stretching </t>
  </si>
  <si>
    <t>Overcast, 55, No Wind</t>
  </si>
  <si>
    <t>Trey gave me some shoes to try out from the running company. They didn't work so well. Rubbed my achillies pretty bad, a little blood. Lucky to have mom right there to pick me up when I stopped short.</t>
  </si>
  <si>
    <t>Warm up</t>
  </si>
  <si>
    <t>6x 2:00 on / 2:00 off</t>
  </si>
  <si>
    <t>Cool down</t>
  </si>
  <si>
    <t>Overcast, 21, Moderate Wind</t>
  </si>
  <si>
    <t>Life Center closed from the cold without notice. Had to go outside. Got the job done, though. Felt strong.</t>
  </si>
  <si>
    <t>87:00 Long</t>
  </si>
  <si>
    <t>Treadmill at life center.</t>
  </si>
  <si>
    <t xml:space="preserve"> 45:00 Easy</t>
  </si>
  <si>
    <t>Dam</t>
  </si>
  <si>
    <t>Sunny, 54, Light Wind</t>
  </si>
  <si>
    <t>Didn't plan on doing all 10 back-to-back, but I did. Gained confidence as it went along. Brutal workout but glad I did it.</t>
  </si>
  <si>
    <t>10xDAM</t>
  </si>
  <si>
    <t>With Henry at first, then Lucas for the later parts. WSU meet got cancelled today so I'll have to adjust the rest of my week.</t>
  </si>
  <si>
    <t>Mostly Sunny, 57, No Wind</t>
  </si>
  <si>
    <t>Easy with Henry</t>
  </si>
  <si>
    <t>Easy with Lucas</t>
  </si>
  <si>
    <t>Overcast, 20, Moderate Wind</t>
  </si>
  <si>
    <t>Treadmill at ESU rec center.</t>
  </si>
  <si>
    <t>Bench 8,8,6,6 @ 120</t>
  </si>
  <si>
    <t>30:00 Tempo @ 6:00 Pace</t>
  </si>
  <si>
    <t>10:00 Cool</t>
  </si>
  <si>
    <t>Sunny, 23, Light Wind</t>
  </si>
  <si>
    <t>With Henry around Emporia. Cold</t>
  </si>
  <si>
    <t xml:space="preserve">48:00 Easy </t>
  </si>
  <si>
    <t>Mostly Cloudy, 30, Light Wind</t>
  </si>
  <si>
    <t>With Lucas, some on gravel.</t>
  </si>
  <si>
    <t xml:space="preserve"> 62:00 Easy</t>
  </si>
  <si>
    <t>Sunny, 39, No Wind</t>
  </si>
  <si>
    <t>With a whole crew at camp alexander. Not a fast pace but felt good.</t>
  </si>
  <si>
    <t xml:space="preserve"> 90:00 Long</t>
  </si>
  <si>
    <t>Partly Cloudy, 40s, Light Wind</t>
  </si>
  <si>
    <t>With Alex on gravel.</t>
  </si>
  <si>
    <t>Threshold Intervals</t>
  </si>
  <si>
    <t>Sunny, 52, Moderate Wind</t>
  </si>
  <si>
    <t>After class at ESU track. Felt okay on the intervals. Times were similar to the same workout from September 2021, but today had that stiff north wind. Hoping to see some results come through later in the week. Lifting was right after in track weightroom. Kept feeling a bump in my right hamstring during squats, didn't hurt, but still decided to cut it a set short.</t>
  </si>
  <si>
    <t>Back Squat 3x8 @ 195</t>
  </si>
  <si>
    <t>3x (3x500 @</t>
  </si>
  <si>
    <t>Rest: 200 jog between reps, 5:00 between sets</t>
  </si>
  <si>
    <t>DB Press 4x8 @ 25</t>
  </si>
  <si>
    <t>Partly Cloudy, 27, Light Wind</t>
  </si>
  <si>
    <t>Lift was fine. Run was a little rough. Went with Henry. Sore from squats.</t>
  </si>
  <si>
    <t>Bench 4x8 @ 120</t>
  </si>
  <si>
    <t xml:space="preserve"> 49:00 Easy</t>
  </si>
  <si>
    <t>Pull Up 6,4,4,4</t>
  </si>
  <si>
    <t>Rolling</t>
  </si>
  <si>
    <t>Still sore, so plenty of stretching &amp; rolling after my treadmill run.</t>
  </si>
  <si>
    <t xml:space="preserve"> 60:00 Easy</t>
  </si>
  <si>
    <t xml:space="preserve"> Stretching &amp; Rolling</t>
  </si>
  <si>
    <t>Solo morning lift. Felt good, nothing super heavy. Quick one in the afternoon before work.</t>
  </si>
  <si>
    <t>Power Clean 4x6 @ 110</t>
  </si>
  <si>
    <t xml:space="preserve"> 43:00 Easy</t>
  </si>
  <si>
    <t>Bent over Rows 3x8 @ 45 | Skull Crusher 3x10 @ 30</t>
  </si>
  <si>
    <t>600 was a little shaky. Banked corners were tripping me out. I got it figured out during the 5K though. Came back strong, paced well, and had plenty of fan encouragment. 2 PRs so happy with it.</t>
  </si>
  <si>
    <t>600y @ 1:19</t>
  </si>
  <si>
    <t>Cool down / Warm up</t>
  </si>
  <si>
    <t>5000m @ 16:17</t>
  </si>
  <si>
    <t xml:space="preserve">Cool down  </t>
  </si>
  <si>
    <t>Mile went well. Just barely held contact in 4th place until about 350 to go and just put the hammer down. Took the lead with 200 and never looked back for the win. About an hour later my legs were feeling rough, though. Wanted to finish the weekend though, so stuck with the 800 and suffered through it. Great workout.</t>
  </si>
  <si>
    <t>Mile @ 4:33</t>
  </si>
  <si>
    <t>800 @ 2:04</t>
  </si>
  <si>
    <t>Sunny, 45, No Wind</t>
  </si>
  <si>
    <t>Legs are VERY stiff from the meet. Started to feel like it was getting worked out during the last couple minutes though. Hopfully another good night of sleep will put that behind me.</t>
  </si>
  <si>
    <t>Easy 50:00</t>
  </si>
  <si>
    <t>Sunny, 70, Moderate Wind</t>
  </si>
  <si>
    <t>8x200 @ 28-29 | 2:00 Rest</t>
  </si>
  <si>
    <t>Bench 4x8 @ 105</t>
  </si>
  <si>
    <t>Pull Up 4x6 | Skull Crusher 3x10 @ 35,40,40</t>
  </si>
  <si>
    <t>Overcast, 43, Light Wind</t>
  </si>
  <si>
    <t>With Henry around Emporia. Got a few hills in. Rained a bit at the start but went away for most of it.</t>
  </si>
  <si>
    <t>Squat 4x8 @ 175</t>
  </si>
  <si>
    <t>59:00 Easy</t>
  </si>
  <si>
    <t>1LRDL 3x10 @ 30 | DB Press 3x8 @ 25</t>
  </si>
  <si>
    <t>ABC's &amp; Circles</t>
  </si>
  <si>
    <t>Snowing, 19, Moderate Wind</t>
  </si>
  <si>
    <t>In the snow with Henry. Cold and slow but got it in.</t>
  </si>
  <si>
    <t>50:00 Easy</t>
  </si>
  <si>
    <t>Treadmill at ESU Rec. Henry was there.</t>
  </si>
  <si>
    <t>Power Clean 4x6 @ 120</t>
  </si>
  <si>
    <t xml:space="preserve"> 50:00 Easy</t>
  </si>
  <si>
    <t>Pull Up 3x7</t>
  </si>
  <si>
    <t xml:space="preserve"> Stretching, rolling</t>
  </si>
  <si>
    <t>Bent Over Row 3x8 @ 40</t>
  </si>
  <si>
    <t>Started at ESU Rec. Then helped Ethan Burton with some block starts in gym A. Then ran on a treadmill in Gym A.</t>
  </si>
  <si>
    <t>11:00 Easy</t>
  </si>
  <si>
    <t>Wall Smashers</t>
  </si>
  <si>
    <t>28:00 Easy</t>
  </si>
  <si>
    <t>Sunny, 40, High Wind</t>
  </si>
  <si>
    <t>Mile went well. Lots of traffic and I was in the back for most of it. Made a move with ~500 to go and got around most of them. Spotted the leaders a little too much though and finished 4th. Warmed up a little early and the legs didn’t have much pop in the 800. Next time.</t>
  </si>
  <si>
    <t xml:space="preserve"> Warm up</t>
  </si>
  <si>
    <t>Mile @ 4:27.53</t>
  </si>
  <si>
    <t>800 @ 2:02.07</t>
  </si>
  <si>
    <t>Sunny, 50, Moderate Wind</t>
  </si>
  <si>
    <t>With a group on the Flint Hills trail from Allen to Bushong and back. Mostly easy, finished with a fast last mile.</t>
  </si>
  <si>
    <t xml:space="preserve"> 91:00 Long</t>
  </si>
  <si>
    <t>Sunny, 46, Light Wind</t>
  </si>
  <si>
    <t>With Henry. Busy day but got it in.</t>
  </si>
  <si>
    <t xml:space="preserve"> Squat 4x6 @ 205</t>
  </si>
  <si>
    <t>1LRDL 3x10 @ 30</t>
  </si>
  <si>
    <t>DB Press 3x8 @ 30</t>
  </si>
  <si>
    <t>Sunny, 61, Moderate Wind</t>
  </si>
  <si>
    <t>Tempo at Lyon Co Fairgrounds. Felt good at the start and kept rolling with it. Faster than I expected, and even had a perfect cutdown.</t>
  </si>
  <si>
    <t>DB Bench 4x8 @ 45,40,40,40</t>
  </si>
  <si>
    <t>5 Mile Tempo @ 5:45, 5:40, 5:35, 5:30, 5:25</t>
  </si>
  <si>
    <t>13:00 Cool</t>
  </si>
  <si>
    <t>Mostly Sunny, 55, Light Wind</t>
  </si>
  <si>
    <t>With Henry &amp; Andrew on Graphic Arts road.</t>
  </si>
  <si>
    <t>56:00 Easy</t>
  </si>
  <si>
    <t>Hills</t>
  </si>
  <si>
    <t>Felt a little sluggish to start out, but was still able to get a good workout in. The hills burned a little, but the form 200s went well. Saw plenty of people on the run.</t>
  </si>
  <si>
    <t>12:00 Warm</t>
  </si>
  <si>
    <t>5xHighland Hill</t>
  </si>
  <si>
    <t>4x200, 200 Form</t>
  </si>
  <si>
    <t>Partly Cloudy, 45, Moderate Wind</t>
  </si>
  <si>
    <t>Nature Trail in CGrove.</t>
  </si>
  <si>
    <t xml:space="preserve"> 40:00 Easy</t>
  </si>
  <si>
    <t>Mostly Cloudy, 40, No Wind</t>
  </si>
  <si>
    <t>I PR'd! Race had some pretty heavy traffic, but I stayed locked in and the red sea parted for me in the last 50m to get across the line in record time. Cooldown with Henry &amp; Garrison.</t>
  </si>
  <si>
    <t xml:space="preserve"> Warm ups, Dynamics, Strides</t>
  </si>
  <si>
    <t xml:space="preserve"> 800m @ 1:58.54</t>
  </si>
  <si>
    <t>Longer cool down</t>
  </si>
  <si>
    <t>Sunny, 43, Moderate Wind</t>
  </si>
  <si>
    <t>Started off the first 1.5 with Dad. Then got into a groove around CGrove and had a good run. It was a little cold and I was in shorts, so my arms were numb afterwards.</t>
  </si>
  <si>
    <t xml:space="preserve"> 51:00 Easy</t>
  </si>
  <si>
    <t>Sunny, 53, No Wind</t>
  </si>
  <si>
    <t>Made the mistake of lifting 5 hours before my workout. The squats were great at 11AM, but had my legs feeling a little rough at 4:00. Pushed through it though, had Henry for the first mile. Happy to be healthy and in shape!</t>
  </si>
  <si>
    <t>Squat 4x8 @ 185,205,205,205</t>
  </si>
  <si>
    <t>5mi Tempo @ 5:53 average</t>
  </si>
  <si>
    <t>DB Press 3x8 @ 30 | ABCs &amp; Circles</t>
  </si>
  <si>
    <t>Cool Down</t>
  </si>
  <si>
    <t>Mostly Sunny, 68, High Wind</t>
  </si>
  <si>
    <t>Henry and I decided to drive out and have the south tailwind push us back into town. It worked nice and I felt pretty good. Felt like it went by real quick.</t>
  </si>
  <si>
    <t>Bench 4x6 @ 130</t>
  </si>
  <si>
    <t>55:00 Easy</t>
  </si>
  <si>
    <t>Pull Up 3x6 | Back Ext 2x10</t>
  </si>
  <si>
    <t>Depth Jumps 2x8 | 1:00 Jumprope</t>
  </si>
  <si>
    <t>Bounds &amp; Hurdle Hops</t>
  </si>
  <si>
    <t>Mostly Cloudy, 66, High Wind</t>
  </si>
  <si>
    <t>Even with the wind I felt pretty good on every rep. Still not very comfortable at top-end speed yet, though. Those 100s were a little shakey.                                                   Also lost my aftershokz air at the track :(</t>
  </si>
  <si>
    <t>Sunny, 28, Moderate Wind</t>
  </si>
  <si>
    <t>Easy at the life center. It was snowy outside so just got a little pre-meet in on the treadmill.</t>
  </si>
  <si>
    <t xml:space="preserve"> 36:00 Easy</t>
  </si>
  <si>
    <t>Stretching &amp; Rolling</t>
  </si>
  <si>
    <t>K-State</t>
  </si>
  <si>
    <t>Didn't realize they moved the meet up an hour. Got there late, had 20min to warm up, ran okay I guess. Decided to set a pace in the K and just used it as a workout. Not how I wanted to end the indoor season, but it'll keep me motivated for outdoor.</t>
  </si>
  <si>
    <t>800 @ 2:01</t>
  </si>
  <si>
    <t>1000 @ 2:47</t>
  </si>
  <si>
    <t>Sunny, 34, Moderate Wind</t>
  </si>
  <si>
    <t>West side loop in Cgrove. A little wet from the snow but still runable. Wind was tough going into it on miles 10 &amp; 11, but finished well, averaged 6:33</t>
  </si>
  <si>
    <t xml:space="preserve"> 79:00 Long</t>
  </si>
  <si>
    <t>Sunny, 51, Light Wind</t>
  </si>
  <si>
    <t>With Alex for the first half hour. Nothing intense since I'm still feeling the meet/long run combo. Back to the grind tomorrow.</t>
  </si>
  <si>
    <t xml:space="preserve"> 48:00 Easy</t>
  </si>
  <si>
    <t>Sunny, 68, Light Wind</t>
  </si>
  <si>
    <t>Working on some race-pace stuff. My mechanics at higher speeds have been rough since I haven't been working at that pace, so here I am working at it. Progress was made today.</t>
  </si>
  <si>
    <t>10:00 Warm. Dynamics</t>
  </si>
  <si>
    <t>4x200, 4x300, 4x200, 4x200Form</t>
  </si>
  <si>
    <t>1:30 between reps, 6:00 between sets.       Splits: 30, 30, 30, 29, 47, 46, 46, 47, 28, 29, 28, 29</t>
  </si>
  <si>
    <t>Clean 4x8 @ 115</t>
  </si>
  <si>
    <t>Bent over Rows 3x8 @ 45 | Skull Crusher 3x10 @ 40</t>
  </si>
  <si>
    <t>Partly Cloudy, 12, Light Wind</t>
  </si>
  <si>
    <t>Inside at the ESU Rec. Legs felt good. Morning weights went well too. Plyos were smoother than before.</t>
  </si>
  <si>
    <t xml:space="preserve"> Bench 8,8,4,4 @ 120,125,130,135</t>
  </si>
  <si>
    <t xml:space="preserve"> 52:30 Easy</t>
  </si>
  <si>
    <t>Depth Jumps 3x8</t>
  </si>
  <si>
    <t>Quick Jumps 3x10</t>
  </si>
  <si>
    <t>Mostly Sunny, 18, Light Wind</t>
  </si>
  <si>
    <t>Good inside work. Tough to get stuff in when it's so cold, but treadmills &amp; Gym A will suffice for now. Better weather on the horizon.</t>
  </si>
  <si>
    <t>8 Wall smashers</t>
  </si>
  <si>
    <t>Stretching</t>
  </si>
  <si>
    <t>Snowing, 9, Light Wind</t>
  </si>
  <si>
    <t>idk why I ran outside but I did. With Henry &amp; Lucas.</t>
  </si>
  <si>
    <t>Squat 4x8 @ 185</t>
  </si>
  <si>
    <t>Mostly Cloudy, 24, No Wind</t>
  </si>
  <si>
    <t>Still stuck inside. Can't do a workout with 3+ layers on. Just not a good week for running… frustrating.</t>
  </si>
  <si>
    <t>1xBruce</t>
  </si>
  <si>
    <t>Mostly Sunny, 38, No Wind</t>
  </si>
  <si>
    <t>Still pretty cold out. Still not a fan. Supposed to warm up tomorrow. Itching to get a workout in in acceptable.</t>
  </si>
  <si>
    <t xml:space="preserve"> 54:00 Easy</t>
  </si>
  <si>
    <t>Sunny, 54, No Wind</t>
  </si>
  <si>
    <t>Finally some nice enough weather to workout in. Legs were very stiff, but I was hitting my splits and enjoying the day! Glad to be out here putting in work.</t>
  </si>
  <si>
    <t>6xHighland Hill</t>
  </si>
  <si>
    <t>200,200,300,400 (2:00 Rest) @ 29,29,44,60</t>
  </si>
  <si>
    <t>Sunny 66, No Wind</t>
  </si>
  <si>
    <t xml:space="preserve">Around Emporia. Busy day with a lot going on, so it was nice to get this in. </t>
  </si>
  <si>
    <t xml:space="preserve"> 47:00 Easy</t>
  </si>
  <si>
    <t>Sunny, 80, No Wind</t>
  </si>
  <si>
    <t>Got some easy work in. Wanted to get some form 200s in on the track, so asked the track coach if it was OK, he said yes. After 2 of them, the XC coach kicked me off. Fuck him and his shitty ass program. Cooled down and moved on.</t>
  </si>
  <si>
    <t>2x200 Form Running</t>
  </si>
  <si>
    <t>Interval</t>
  </si>
  <si>
    <t>Sunny, 82, Light Wind</t>
  </si>
  <si>
    <t>Starting to familiarize myself with some faster speeds. Today felt powerful.</t>
  </si>
  <si>
    <t>Warm up, Dynamics</t>
  </si>
  <si>
    <t>400, 500, 500, 400; 400 Jog Rest (60, 78, 77, 59)</t>
  </si>
  <si>
    <t>2x400; 400 Jog Rest (59, 60)</t>
  </si>
  <si>
    <t>Sunny, 66, Light Wind</t>
  </si>
  <si>
    <t>Easy on gravel. With Henry.</t>
  </si>
  <si>
    <t xml:space="preserve"> Stretching</t>
  </si>
  <si>
    <t>Hazy &amp; Overcast, 66, Moderate Wind</t>
  </si>
  <si>
    <t>A little more complex workout today. Really focused in on the 400 and did my best, just didn't have the legs for it. Came through 300 at 42 and the wind knocked me down on the homestretch. I still think I got something out of it, though.</t>
  </si>
  <si>
    <t>3x (300, 200, 100) @ 45.8, 28.1, 13.4, 43.8, 28.6, 13.2, 43.4, 28.6, 13.4</t>
  </si>
  <si>
    <t>400 @ 58.5                                 75s between Reps, 6:00 Between Sets</t>
  </si>
  <si>
    <t>3x1000 @ 3:51, 3:41, 3:35</t>
  </si>
  <si>
    <t>12:00 Cool</t>
  </si>
  <si>
    <t>Overcast, 62, Moderate Wind</t>
  </si>
  <si>
    <t xml:space="preserve">With Henry. New loop from rut road to road reliable. Felt good. </t>
  </si>
  <si>
    <t>Sunny, 34, Light Wind</t>
  </si>
  <si>
    <t>Jimmerson loop with Gavin in CG. Nice and easy, just getting a little in.</t>
  </si>
  <si>
    <t>35:00 Easy</t>
  </si>
  <si>
    <t>Dark, 28, No Wind</t>
  </si>
  <si>
    <t>Just outside the ESU track. Warmed up / cooled down at student rec. Struggled to get started today, which is why it was 8pm before I did, but once I got going it felt good.</t>
  </si>
  <si>
    <t>Bench 4x6 @ 120</t>
  </si>
  <si>
    <t>Pull Up 4x6 | Back Ext 3x10</t>
  </si>
  <si>
    <t>---</t>
  </si>
  <si>
    <t>10:00 Warm up</t>
  </si>
  <si>
    <t>10x ESU Bowl Hill Sprint</t>
  </si>
  <si>
    <t>20:00 Easy, Stretching, Rolling</t>
  </si>
  <si>
    <t>Sunny, 44, No Wind</t>
  </si>
  <si>
    <t>Easy with Henry. Felt a little sore in both upper body and around the ankles.</t>
  </si>
  <si>
    <t>Sunny, 40, Light Wind</t>
  </si>
  <si>
    <t>Felt good on pretty much all of it. Good to get a workout in during a cold week and a busy day like today.</t>
  </si>
  <si>
    <t>Warm up, dynamics</t>
  </si>
  <si>
    <t>5x200 @ 29.5 (2min Rest) + 4:00 Rest + 5x200 @ 29.5 (90s rest)</t>
  </si>
  <si>
    <t>3xMile @ 5:35 (6:00 Rest)</t>
  </si>
  <si>
    <t>Snowing, 21, Moderate Wind</t>
  </si>
  <si>
    <t>At ESU rec. Ran a little quicker than normal, about 7:00 pace average. Got a nice stretch &amp; roll session in after.</t>
  </si>
  <si>
    <t>Mostly Cloudy, 27, No Wind</t>
  </si>
  <si>
    <t>At life center. Not much time to get it in before work. Rough timing…</t>
  </si>
  <si>
    <t>40:00 Easy</t>
  </si>
  <si>
    <t>Mostly Sunny, 48, Moderate Wind</t>
  </si>
  <si>
    <t>In Manhattan after work. Ran from the store to Top of the World, through campus, and back. Felt good throughout, plenty of hills too.</t>
  </si>
  <si>
    <t>82:00 Long</t>
  </si>
  <si>
    <t>Sunny, 68, Moderate Wind</t>
  </si>
  <si>
    <t>Across the dam from home. Trying out some new Nimbus shoes. They were heavier than I've been used to lately but will work well for easy runs.</t>
  </si>
  <si>
    <t>Overcast, 60, No Wind</t>
  </si>
  <si>
    <t>Absolutely perfect weather. In Chase County, had some old hoka spikes on since I was away from my normal ones. Quads were sore. Solid work today.</t>
  </si>
  <si>
    <t>DB Bench 1x8 @ 45 + Bench 3x5 @ 135</t>
  </si>
  <si>
    <t>Lat Pull 4x8 @ 125</t>
  </si>
  <si>
    <t>2 sets of 4 Flying 30s | 3-4min Rest, 8min between sets</t>
  </si>
  <si>
    <t>Cool down, stretching</t>
  </si>
  <si>
    <t>Sunny, 62, No Wind</t>
  </si>
  <si>
    <t>On gravel in Emporia. Quads were sore, feet were a little unhappy about wearing the spikes yesterday, so I cut the run a little shorter than planned. Overall had a great attitude today, though.</t>
  </si>
  <si>
    <t>49:00 Easy</t>
  </si>
  <si>
    <t>With Walker at ESU track. Didn't have time for a full warm or cool, but the workout itself went well.</t>
  </si>
  <si>
    <t>8x400, 400jog + 2x200</t>
  </si>
  <si>
    <t>Splits:</t>
  </si>
  <si>
    <t>Overcast, 61, Light Wind</t>
  </si>
  <si>
    <t>Out &amp; Back South of Emporia. Nothing special. Still sore in the quads &amp; now the hamstrings too. Got a good stretch in afterwards.</t>
  </si>
  <si>
    <t>Overcast, 40, Moderate Wind</t>
  </si>
  <si>
    <t>With Joel &amp; Kamon for the first few miles, then finished solo. Still a little sore.</t>
  </si>
  <si>
    <t>47:00 Easy</t>
  </si>
  <si>
    <t xml:space="preserve">Stretching &amp; Rolling </t>
  </si>
  <si>
    <t>Overcast, 32, Light Wind</t>
  </si>
  <si>
    <t xml:space="preserve">Around Emporia since the gravel is wet from the rain/snow yesterday. Ran a few new streets to keep it interesting. </t>
  </si>
  <si>
    <t>53, Raining, Light Wind</t>
  </si>
  <si>
    <t>Felt really good today on the 150s. Nice to get some speed work in. Good lift afterwards too. Will be sore.</t>
  </si>
  <si>
    <t xml:space="preserve">Warm up, dynamics </t>
  </si>
  <si>
    <t>3x150, 3x800, 3x150 | Full Rest on 150s, 200walk on 800s</t>
  </si>
  <si>
    <t>Cool down.               Splits: 20.2, 19.5, 19.2, 2:27, 2:28, 2:27, 19.4, 19.7, 19.8</t>
  </si>
  <si>
    <t>Squat 8-7-6-4 @ 135,185,205,225</t>
  </si>
  <si>
    <t>ABCs &amp; Circles | 3x10 1LRDL @ 30</t>
  </si>
  <si>
    <t xml:space="preserve"> Cool down, stretching, rolling </t>
  </si>
  <si>
    <t xml:space="preserve">Inside at ESU rec. Felt pretty good, just sore. Stretched and rolled real good today. </t>
  </si>
  <si>
    <t>Raining, 40, Windy</t>
  </si>
  <si>
    <t>Inside at ESU rec again. Felt fine. Lift before was good.</t>
  </si>
  <si>
    <t>Bench 10-6-6-6-6 @ 115, 4x130</t>
  </si>
  <si>
    <t>Pull up 4x6 | Back Ext 3x10</t>
  </si>
  <si>
    <t>Overcast, 39, Windy</t>
  </si>
  <si>
    <t>With Henry around campus. Slow and easy</t>
  </si>
  <si>
    <t>32:00 Easy</t>
  </si>
  <si>
    <t>3 Wall Smashers</t>
  </si>
  <si>
    <t>Dark, 45, No Wind</t>
  </si>
  <si>
    <t>Meet got behind right when I was warming up. Felt fine warming up and starting out, but couldn't hang after the first 100m. Not sure what to do next.</t>
  </si>
  <si>
    <t>800m @ 1:59.7</t>
  </si>
  <si>
    <t xml:space="preserve">Cool down </t>
  </si>
  <si>
    <t>Sunny, 50, Light Wind</t>
  </si>
  <si>
    <t>Timed the warm up better today. Got cut off at the start of lap 2 and lost contact. Another tough one to swallow. Gotta work harder.</t>
  </si>
  <si>
    <t>48:00 Easy</t>
  </si>
  <si>
    <t>1500 @ 4:11.5</t>
  </si>
  <si>
    <t>Easy with Lucas. Good to discuss the meet with him. Definitely need to get some more hard work in.</t>
  </si>
  <si>
    <t>2x200 Form, Cool Down</t>
  </si>
  <si>
    <t>Stretching, Rolling</t>
  </si>
  <si>
    <t>Sunny, 63, Moderate Wind</t>
  </si>
  <si>
    <t>Gained confidence as I went. Glad I did all 20. My legs were already feeling it after about 12, but I kept at it and grinded my way through.</t>
  </si>
  <si>
    <t>10:00 Warm, dynamics</t>
  </si>
  <si>
    <t xml:space="preserve"> Rolling</t>
  </si>
  <si>
    <t xml:space="preserve"> 4x (5×200) 2:00 between reps, 4:00 on sets</t>
  </si>
  <si>
    <t>Splits: 30.4, 28.2, 29.5, 28.7, 28.3, 29.6, 28.9, 29.2, 28.7, 28.4, 28.8, 28.8, 29.2, 29.5, 29.0, 29.8, 29.7, 29.8, 29.6, 27.8</t>
  </si>
  <si>
    <t>10:00 cool</t>
  </si>
  <si>
    <t>stretching</t>
  </si>
  <si>
    <t>Sunny, 77, Moderate Wind</t>
  </si>
  <si>
    <t>Lift was good, back to a full plate on bench. Easy work in the afternoon. Calves are tight, and the origin point right behind the knee is bothering me a bit. Rolled it out a bunch in the evening.</t>
  </si>
  <si>
    <t>Bench 10-6-6-6-6 @ 95, 125, 3x135</t>
  </si>
  <si>
    <t>ABC's &amp; Circles | 3x6 Pull Up</t>
  </si>
  <si>
    <t>Easy with Henry around Emporia. Talked afterwards, and didn't get back to being productive for like 2 1/2 hours. Gotta stay disciplined.</t>
  </si>
  <si>
    <t>50:00 Easy + 2x200 Form Running</t>
  </si>
  <si>
    <t>I really like this workout. Today didn't go as well as I'd hoped. Just didn't have the mental fortitude to go faster. It's like I was trying to save myself for something. Feels good to go quick when tired, but gotta be better.</t>
  </si>
  <si>
    <t>3x (150, 300, 150) | 2:00 bet'n reps, 400jog + 8:00 bet'n sets</t>
  </si>
  <si>
    <t>Splits: 19.6, 43.2, 20.7, 19.3, 44.2, 20.3, 19.7, 43.8, 20.6</t>
  </si>
  <si>
    <t>Had to get something quick in before the HS meet. Wanted to go for more afterwards but it got 3 hours behind and ended after 10pm :(</t>
  </si>
  <si>
    <t>Sunny, 61 Medium-High Wind</t>
  </si>
  <si>
    <t>New route west of Emporia. Into the wind for the first half, with the wind for the rest. Felt good, worked on arms, and finished well. Hiked 6 miles a little later, so LOTS of steps today. 2nd highest ever. May take it easier tomorrow.</t>
  </si>
  <si>
    <t>81:00 Long</t>
  </si>
  <si>
    <t>2.5 Hr Hike - 6.5 miles</t>
  </si>
  <si>
    <t>Overcast, 68, No Wind</t>
  </si>
  <si>
    <t>Not as fatigued as I'd thought. Able to get a full 6 in and felt fine! Still a little sluggish, but it'll get worked out.</t>
  </si>
  <si>
    <t>44:00 Easy</t>
  </si>
  <si>
    <t>Came into it with a great attitude and feeling good. Had a great first set, coming through in 57 and feeling somewhat challenged. The second set, I knew what awaited me but pushed through it anyway. Times were much slower but really got what I needed out of it. Stayed mentally tough and finished strong!</t>
  </si>
  <si>
    <t>2x (500, 100 jog, 200) | 8:00 Rest (Splits: 2:11.5, 2:17.8)</t>
  </si>
  <si>
    <t>Recovery jog, 4x600 @ 2:00, 200 walk rest</t>
  </si>
  <si>
    <t>2xBruce, Stretching, Rolling</t>
  </si>
  <si>
    <t>Mostly Cloudy, 63, Light Wind</t>
  </si>
  <si>
    <t>Class was cancelled so I got this one in early. Lift went fine and run after was a little slow but not bad.</t>
  </si>
  <si>
    <t>Back Squat 18,6,6,6 @ 135,185,205,225</t>
  </si>
  <si>
    <t>Skull Crusher 3x10 @ 35 | Depth Jump 3x8</t>
  </si>
  <si>
    <t>Rhythm Intervals</t>
  </si>
  <si>
    <t>Sunny, 60, High Wind</t>
  </si>
  <si>
    <t>10:00 warm</t>
  </si>
  <si>
    <t>10x400 @ 77, 60s rest</t>
  </si>
  <si>
    <t>2x400 hurdles (1 womens height, 1 mens)</t>
  </si>
  <si>
    <t>Steeple work</t>
  </si>
  <si>
    <t>stretching and rolling</t>
  </si>
  <si>
    <t>Partly Cloudy, 41, Light Wind</t>
  </si>
  <si>
    <t>Night, 55, No Wind</t>
  </si>
  <si>
    <t>Nice evening to race. Timed the warm up perfectly. Figured the race out as I went. Started out in 3rd. First water jump was pretty poor, but figured both that and the hurdles out by the end of it. Overall was a really fun race, but the impacts did make my back hurt a little.</t>
  </si>
  <si>
    <t>3000m Steeplechase @ 10:22.02</t>
  </si>
  <si>
    <t>Hazy, 70, Windy</t>
  </si>
  <si>
    <t>Not what I wanted, but I'll have to take it. Wind must have slowed things down a little. I could have taken the inside had I not lost contact on the second lap… everyone drifted into outside lanes and it could have been the ultimate redemption story.</t>
  </si>
  <si>
    <t>800m @ 2:01.12</t>
  </si>
  <si>
    <t>Staying loose</t>
  </si>
  <si>
    <t>400 @ 52.2</t>
  </si>
  <si>
    <t>Sunny, 64, Moderate Wind</t>
  </si>
  <si>
    <t>With Henry &amp; Justyn. Legs are a little tired but not too bad. Should be ready for a workout tomorrow.</t>
  </si>
  <si>
    <t>Twilight, 61, Light Wind</t>
  </si>
  <si>
    <t>Around campus with Garrison. Legs were not ready for a workout. Nice and slow on this one.</t>
  </si>
  <si>
    <t xml:space="preserve"> 35:00 Easy</t>
  </si>
  <si>
    <t xml:space="preserve"> Stretching and rolling </t>
  </si>
  <si>
    <t>Sunny, 80, High Wind</t>
  </si>
  <si>
    <t>Hot &amp; Humid today, just how I like it. Ran the 300s with the wind as much as possible. Legs weren't 100% yet, but I pushed through anyway. Times aren't as important as guts on this one.</t>
  </si>
  <si>
    <t>10:00 Warm, Dynamics</t>
  </si>
  <si>
    <t>8x300 (Rest: 3x2:00, 1:45, 1:30, 1:15, 1:00)</t>
  </si>
  <si>
    <t>Back-to-back workouts for a change. Decided to do this so I could get a meet in on Friday. This one wasn't as nasty as yesterday's.</t>
  </si>
  <si>
    <t>3x (3x500, 200jog) @ 1:32 | 5:00 between sets</t>
  </si>
  <si>
    <t>Stretching, rolling</t>
  </si>
  <si>
    <t>Solo around Emporia. Meet tomorrow.</t>
  </si>
  <si>
    <t>Sunny, 66, No Wind</t>
  </si>
  <si>
    <t>Perfect day for a track meet. Showed up late, so not much warm up for Steeplechase, but still ran well. Had fun with a 400 and jogged a few miles with Brock afterwards. +3 miles with Dad in CG after I drove home.</t>
  </si>
  <si>
    <t>3000m Steeplechase @ 10:19</t>
  </si>
  <si>
    <t>Staying Loose</t>
  </si>
  <si>
    <t>400m @ 52.6</t>
  </si>
  <si>
    <t>Jog with Dad in CG</t>
  </si>
  <si>
    <t>Jesus rested on this day. I shall rest on this day.</t>
  </si>
  <si>
    <t>Overcast, 43, No Wind</t>
  </si>
  <si>
    <t>Legs are tired. Day off should help in the long haul though. Typical Sunday slog.</t>
  </si>
  <si>
    <t>Speed Endurance</t>
  </si>
  <si>
    <t>Twilight, 52, No Wind</t>
  </si>
  <si>
    <t>Night workout on the track. It was a little chilly, but under the stadium was warm between sets. Got everything in, could have been better but I'll take it at the end of a long day.</t>
  </si>
  <si>
    <t>3x150 @ 20.7, 20.0, 19.7 (4-5min Rest)</t>
  </si>
  <si>
    <t>3x800 @ 2:30, 2:30, 2:26 (200 walk rest)</t>
  </si>
  <si>
    <t>3x150 @ 19.8, 19.9, 20.3 (4-5min Rest)</t>
  </si>
  <si>
    <t>Rainy, 54, Moderate Wind</t>
  </si>
  <si>
    <t>With Henry through Coronado, down to 6th and back. It rained, even hailed on us a little. Good relaxing run though.</t>
  </si>
  <si>
    <t>Pacework</t>
  </si>
  <si>
    <t>Felt smooth and strong on these. Nothing special about today, just glad to get out and do it.</t>
  </si>
  <si>
    <t>10x200 @ 30, 2:00 Rest</t>
  </si>
  <si>
    <t>Cloudy, 77, Moderate Wind</t>
  </si>
  <si>
    <t>In Council Grove on the nature trail. Relaxing run, good to get back on the trail.</t>
  </si>
  <si>
    <t>Mostly Cloudy, 77, Moderate Wind</t>
  </si>
  <si>
    <t>Easy afternoon through CofE park and around campus. 200s were smooth.</t>
  </si>
  <si>
    <t>24:00 Easy</t>
  </si>
  <si>
    <t>3x200 Form Running</t>
  </si>
  <si>
    <t>Windy day. Mentally preared for this one regardless, though. Went out tough, stood my ground, played my cards well, and just didn't have the juice today. Really felt like I got something out of this one. Also had some good film to study, still have some form to fix.</t>
  </si>
  <si>
    <t>800 @ 2:00.44</t>
  </si>
  <si>
    <t>Out &amp; back on gravel behind campus. Ran a little faster today. Shin was bothering me a bit on the way out, but stopped for a sec at the turnaround to loosen it up and it was fine.</t>
  </si>
  <si>
    <t>43:00 Easy</t>
  </si>
  <si>
    <t>Sunny, 57, Moderate Wind</t>
  </si>
  <si>
    <t>First couple sets felt okay. Third set was rough. Should have done a fourth but wasn't tough enough to get there. Got a little out of this one, but can do better.</t>
  </si>
  <si>
    <t>3x800 (400 @ 60, 400 @ 5K)</t>
  </si>
  <si>
    <t>Splits: 60, 74;  60, 75;  61, 81</t>
  </si>
  <si>
    <t>Cool down, stretching, rolling</t>
  </si>
  <si>
    <t>With Henry at the fairgrounds. Run felt fine. Stretching &amp; rolling had to wait until later, but that session was REALLY good.</t>
  </si>
  <si>
    <t xml:space="preserve"> 46:00 Easy</t>
  </si>
  <si>
    <t>Sunny, 72, Windy</t>
  </si>
  <si>
    <t>Tried to get the workout done in the wind. First couple were easy, actually a second faster than intended, and then crashed and burned. Really wanted to get through this one, especially after starting well. Got a good stimulus out of it though.</t>
  </si>
  <si>
    <t>5x400 @ 65.0, 64.3, 63.2, 63.3, 69.2 | 90s Rest</t>
  </si>
  <si>
    <t>200 @ 29.4</t>
  </si>
  <si>
    <t>Sunny, 80, Light Wind</t>
  </si>
  <si>
    <t>Easy with Henry and Jenna. Very nice day out.</t>
  </si>
  <si>
    <t>Partly Cloudy, 62, Light Wind</t>
  </si>
  <si>
    <t>Easy then did some comfortably quick reps at the track. This one was right after I woke up, and it was a great morning to run!</t>
  </si>
  <si>
    <t>27:30 Easy</t>
  </si>
  <si>
    <t>2x200 Form</t>
  </si>
  <si>
    <t>2x150, 1x100</t>
  </si>
  <si>
    <t>Partly Cloudy, 68, High Wind</t>
  </si>
  <si>
    <t xml:space="preserve"> 800 @ 2:01.8</t>
  </si>
  <si>
    <t>5000 @ 17:15</t>
  </si>
  <si>
    <t>Twilight, 66, No Wind</t>
  </si>
  <si>
    <t>Beautiful night for a run. Legs felt great even though I spent all day at a disc golf tournament. Great run.</t>
  </si>
  <si>
    <t>Overcast, 54, Light Wind</t>
  </si>
  <si>
    <t>Nice morning, got the workout in before it rained. Still feeling good even after getting up a little early. Did the wingate test during my morning class as well. Great start to a great day.</t>
  </si>
  <si>
    <t>8x600 @ 1:53, 1:50, 1:50, 1:50, 1:49, 1:47, 1:48, 1:39 (200 walk rest)</t>
  </si>
  <si>
    <t>400 jog; 4x100 @ 12.4, 12.3, 12.3, 12.5 (3:00 Rest)</t>
  </si>
  <si>
    <t>*Wingate Test*</t>
  </si>
  <si>
    <t>Exploring with Henry. Running out of areas to explore. Legs felt pretty bad, but started to feel a little better towards the end.</t>
  </si>
  <si>
    <t>Raining, 50s, Moderate Wind</t>
  </si>
  <si>
    <t>Long day, finishing up homework and personal training. It was also raining all day. Ran late (8:45pm) inside at the ESU rec. Legs are a little stiff, but could just be from the sluggish and stressful day.</t>
  </si>
  <si>
    <t>Sit and Kick</t>
  </si>
  <si>
    <t>Drizzling, 57, Light Wind</t>
  </si>
  <si>
    <t>Legs weren't great today, but the weather cooperated. Happy with how things went. Times were still there even if the legs werent.</t>
  </si>
  <si>
    <t>800 (kick 300), 600(200), 400(150), 300(150), 200(100)</t>
  </si>
  <si>
    <t>Legs really started to loosen up and feel good at the end of the warm up and during the strides I felt great. A little later to bed than I wanted, but not too bad.</t>
  </si>
  <si>
    <t>Dynamics, warm up</t>
  </si>
  <si>
    <t>4 Strides</t>
  </si>
  <si>
    <t>Sunny, 73, Moderate Wind</t>
  </si>
  <si>
    <t>Great day. Played disc golf to stay loose in the AM, also rolled out. Race was at 1:45, warmed up about 30 mintues before. Just some simple dynamics, a mile jog, and some high-intensity dynamics and strides before the race. Competed well, felt good at the 200 meter mark. Made my move with ~350 to go and kept the hammer down as long as I could the rest of the way. Lots of KSU guys were cheering me on!</t>
  </si>
  <si>
    <t>Dynamics, Warm up</t>
  </si>
  <si>
    <t>Disc Golf</t>
  </si>
  <si>
    <t>800m @ 1:56.52</t>
  </si>
  <si>
    <t>Hazy, 77, No Wind</t>
  </si>
  <si>
    <t>Sunday stroll on gravel after announcing MIAAs all day. Legs felt really good!</t>
  </si>
  <si>
    <t>Twilight, 78, Light Wind</t>
  </si>
  <si>
    <t>Felt pretty good on these. Got it in after the sun went down cause it was pretty hot (97) today. Keeping everything to a point where it just feels good. Not to hard, not too easy.</t>
  </si>
  <si>
    <t>2x(3x500 @ 91, 200jog rest) + 500 @ 81</t>
  </si>
  <si>
    <t>Partly Cloudy, 75, No Wind</t>
  </si>
  <si>
    <t>Morning jog before it gets too hot. Highs in the mid-90s again today. Nice and easy through town and on campus.</t>
  </si>
  <si>
    <t>31:00 Easy</t>
  </si>
  <si>
    <t>Twilight, 84, Light Wind</t>
  </si>
  <si>
    <t>At the ESU track. Felt smooth and focused. Had a few esu track people there to cheer me on.</t>
  </si>
  <si>
    <t>300, 250, 150, 200</t>
  </si>
  <si>
    <t>Twilight, 82, No Wind</t>
  </si>
  <si>
    <t>With Henry in Emporia. ESU was hosting Centennial League, so I wasn't able to get on the track at all. I picked it up during the last mile or so of the run instead.</t>
  </si>
  <si>
    <t>29:00 Easy</t>
  </si>
  <si>
    <t>Twilight</t>
  </si>
  <si>
    <t>Twilight, 70, No Wind</t>
  </si>
  <si>
    <t>Perfect night in Seward, NE for the meet. Dead still just after sunset for the 800. Went out strong and in position, felt under control, and went with it when I had it. Finished through a little traffic and beat some people for a PR!</t>
  </si>
  <si>
    <t>Warmup, dynamics, strides</t>
  </si>
  <si>
    <t>800m @ 1:55.56</t>
  </si>
  <si>
    <t>Partly Cloudy, 74, Light Wind</t>
  </si>
  <si>
    <t>A little bit of letdown after yesterday's excitement. Spent the day in game mode but just wasn't able to perform as I'd hoped. No excuses, though. Great season, and time for the summer grind.</t>
  </si>
  <si>
    <t>Warm up, Dynamcs</t>
  </si>
  <si>
    <t>800m @ 1:59</t>
  </si>
  <si>
    <t xml:space="preserve">Warm up </t>
  </si>
  <si>
    <t>1500 @ 4:15</t>
  </si>
  <si>
    <t>Traveling back from Nebraska. Legs are very tired. Time for a few days off. Visited Grandma &amp; Grandpa on the way home. Disc Golfed in the evening.</t>
  </si>
  <si>
    <t>Moved stuff out of my apartment today. Lots of stairs to kinda work out the stiffness in the legs.</t>
  </si>
  <si>
    <t>Sunny, 60s</t>
  </si>
  <si>
    <t>Went shopping at Legends.</t>
  </si>
  <si>
    <t>Sunny, 70s</t>
  </si>
  <si>
    <t>Dark, 36, No Wind</t>
  </si>
  <si>
    <t>Easy with Henry in Cheyenne. Did it right after dinner, so that plus altitude wasn't feeling great. Still went pretty quick though.</t>
  </si>
  <si>
    <t>Mostly Sunny, 41, Light Wind</t>
  </si>
  <si>
    <t>Easy with Henry in Laramie. Ate right before the run again so that was working against me again. Still got through it okay though.</t>
  </si>
  <si>
    <t xml:space="preserve"> 57:00 Easy</t>
  </si>
  <si>
    <t>Mostly Sunny, 65, Windy</t>
  </si>
  <si>
    <t>Drove back from Wyoming today. Got loose and active with a hike in the morning, but no run.</t>
  </si>
  <si>
    <t>4.25 Mile Hike</t>
  </si>
  <si>
    <t>Partly Cloudy, 60, No Wind</t>
  </si>
  <si>
    <t>Moved the rest of my stuff back from Emporia today. Got out for the run before dinner. Felt a little sloppy but good to get it in.</t>
  </si>
  <si>
    <t>Inside</t>
  </si>
  <si>
    <t>At the Life Center. It was a grind to get through it, but survived and advanced.</t>
  </si>
  <si>
    <t>Partly Cloudy, 64, Moderate Wind</t>
  </si>
  <si>
    <t>Out across the dam and back. Got a little windy at times, but overall enjoyed it.</t>
  </si>
  <si>
    <t>Easy on the nature trail. Felt pretty good.</t>
  </si>
  <si>
    <t>Night, 77, Moderate Wind</t>
  </si>
  <si>
    <t>Tried to get a little something in after State Track. Not a great night to run… no moonlight, too many cars and I couldn't hear them coming because of the wind.</t>
  </si>
  <si>
    <t>Sunny, 88, Windy</t>
  </si>
  <si>
    <t>On the nature trail. Finished a little faster on the track since I've been feeling a little sluggish. Saw Billy towards the end and Reddick &amp; Ethan Burton at the track afterwards.</t>
  </si>
  <si>
    <t>Sunny, 75, Moderate Wind</t>
  </si>
  <si>
    <t>Easy in Council Grove before leaving for the summer. Into town and along the riverwalk. Felt fine.</t>
  </si>
  <si>
    <t>Sunny, 84, No Wind</t>
  </si>
  <si>
    <t>Easy in Geneva after a long day of travel. Legs were sore. Heel had a bit of a knot in it, but worked it out during the run.</t>
  </si>
  <si>
    <t>Sunny, 75, No Wind</t>
  </si>
  <si>
    <t>Morning run went well. Still a little sore and stiff from the drive, but starting to work it out. Feeling a little fatigued and weak towards the end.</t>
  </si>
  <si>
    <t>Overcast, 59, No Wind</t>
  </si>
  <si>
    <t>Perfect morning for a run. Went on a new route in Geneva. Felt pretty good but didn't want to push things so I didn't go the full 60min. Planning on hitting 50mi for the week.</t>
  </si>
  <si>
    <t>Partly Cloudy, 55, No Wind</t>
  </si>
  <si>
    <t>Felt okay getting out. Tried another new route. Feeling like I'm absorbing the training load okay.</t>
  </si>
  <si>
    <t>Sunny, 68, No Wind</t>
  </si>
  <si>
    <t>Felt good today. Started from Spire and finished on the track. Held back a little since I have a long run scheduled for tomorrow.</t>
  </si>
  <si>
    <t>Front Squat 3x8 @ 95</t>
  </si>
  <si>
    <t>Partly Cloudy, 55, Light Wind</t>
  </si>
  <si>
    <t>Sluggish start, but got rolling okay towards the end. Went on the Ohio greenway for the first time. Found some gravel spots afterwards.</t>
  </si>
  <si>
    <t>75:00 Long</t>
  </si>
  <si>
    <t>Partly Cloudy, 61, No Wind</t>
  </si>
  <si>
    <t>New route to the southwest. Pretty nice one. Started off sluggish but got rolling just fine towards the end.</t>
  </si>
  <si>
    <t>Sunny, 63, Light Wind</t>
  </si>
  <si>
    <t>Rained in the morning, so moved the run to the afternoon. Got some much-needed extra sleep. Run went really well, especially after the long day.</t>
  </si>
  <si>
    <t>Esports workout with Bobby</t>
  </si>
  <si>
    <t>With Francis and Alex. First time running with new people in a LONG time. It was nice.</t>
  </si>
  <si>
    <t>Mostly Cloudy, 61, Moderate Wind</t>
  </si>
  <si>
    <t>Nice afternoon. Felt pretty good, had to hold back a little early on.</t>
  </si>
  <si>
    <t>Sunny, 55, No Wind</t>
  </si>
  <si>
    <t>In the AM with Francis and Alex. Sleep wasn't great since I was in the dorms with no blinds last night. Felt a little rough, so the slower pace today was much needed.</t>
  </si>
  <si>
    <t>Sunny, 72, Light Wind</t>
  </si>
  <si>
    <t>Cross Country-2022</t>
  </si>
  <si>
    <t>Mid-Distance/Distance</t>
  </si>
  <si>
    <t>Down bad. Right foot started to feel gimpy about 5 miles in. At 9.4 I had to stop completely and walk a ways. Heat &amp; trying the speeds for the first time didn't help the situation.</t>
  </si>
  <si>
    <t>91:00 Long</t>
  </si>
  <si>
    <t>Twilight, 68, No Wind</t>
  </si>
  <si>
    <t>Felt rough pretty much all day, and left foot was even bothering me at the first quarter mile. Then I settled in and it became a great run. Felt better as I went.</t>
  </si>
  <si>
    <t>Twilight, 75, No Wind</t>
  </si>
  <si>
    <t>Felt good this time. Got out to a good start and finished strong again.</t>
  </si>
  <si>
    <t xml:space="preserve">Legs are finally ded. Wanted to double today but with that plus the high heat and humidity, decided to keep it a recovery day. </t>
  </si>
  <si>
    <t>Sunny, 75, Light Wind</t>
  </si>
  <si>
    <t>A little slow starting out, but got rolling again towards the end. Went west of Geneva today a little farther than I have been before.</t>
  </si>
  <si>
    <t>Twilight, 75, Moderate Wind</t>
  </si>
  <si>
    <t>On treadmill at Spire. Nice outside, but just wanted to try it. Talked to mom on the phone for most of it.</t>
  </si>
  <si>
    <t>Rolling &amp; Dynamics</t>
  </si>
  <si>
    <t>Sunny, 55, Moderate Wind</t>
  </si>
  <si>
    <t>Messed around a little with a more reactive stride. Still needs work but I like the idea.</t>
  </si>
  <si>
    <t>Cross Country - 2022</t>
  </si>
  <si>
    <t>Training Focus:</t>
  </si>
  <si>
    <t>Category</t>
  </si>
  <si>
    <t>Reps</t>
  </si>
  <si>
    <t>Load</t>
  </si>
  <si>
    <t>Running Workout</t>
  </si>
  <si>
    <t>Warm Up</t>
  </si>
  <si>
    <t>On the greenway trail to Ashtabula and back. Felt fine throughout, just didn't want to push it in case I got in trouble like last week.</t>
  </si>
  <si>
    <t>100:00 Long</t>
  </si>
  <si>
    <t>Mostly cloudy, 56, Light Wind</t>
  </si>
  <si>
    <t>Morning went better than expected. Lift session was in the evening, and way harder than I expected. Felt really weak on the pushups, but in hindsight I should have seen it coming. I haven't done much strength work in the last year.</t>
  </si>
  <si>
    <t>Blk</t>
  </si>
  <si>
    <t>Ylw</t>
  </si>
  <si>
    <t>Prp</t>
  </si>
  <si>
    <t>30s</t>
  </si>
  <si>
    <t>Sunny, 88, No Wind</t>
  </si>
  <si>
    <t>Handled the heat just fine. Not too sore from yesterday's lift… rolled out a ton today anyway just in case.</t>
  </si>
  <si>
    <t>Morning run was a little rough, but got through it. Afternoon run went a little better. Legs just tired, not feeling any tweaks or anything.</t>
  </si>
  <si>
    <t>Lift went well, it was before the run. The run itself was pretty average. Nothing special, still a little dead-legged.</t>
  </si>
  <si>
    <t>Dynamics, 5:00 Rowing</t>
  </si>
  <si>
    <t>Morning run went better. It was the right idea to go short, since a longer run would have been more of the same. At least this might get me loosened up. Workout with Bobby wasn't bad. Neither was the evening run.</t>
  </si>
  <si>
    <t>Vertimax Marching</t>
  </si>
  <si>
    <t>1min</t>
  </si>
  <si>
    <t>20:00 Easy</t>
  </si>
  <si>
    <t>800m Run</t>
  </si>
  <si>
    <t>3min</t>
  </si>
  <si>
    <t>4x25</t>
  </si>
  <si>
    <t>58:00 Easy</t>
  </si>
  <si>
    <t>Sunny, 86, Light Wind</t>
  </si>
  <si>
    <t>At lake Erie. Found some nice trails to run on.</t>
  </si>
  <si>
    <t>Raining, 84, No Wind, Humid AF</t>
  </si>
  <si>
    <t>Cold was getting to me a little bit today. Just didn't have the energy levels I'm used to. I wanted to get through 15 today, but I'll have to settle for a good 9.</t>
  </si>
  <si>
    <t>Cold is REALLY getting to me today. Hopefully this is the peak of it and I'll be over the hump. Slow and did not feel good at all.</t>
  </si>
  <si>
    <t>Sunny, 70, No Wind</t>
  </si>
  <si>
    <t>Foam Rolling</t>
  </si>
  <si>
    <t>Legs were a little stiff starting out, but I got into it just fine. Never felt great but I thought it went okay.</t>
  </si>
  <si>
    <t>Sunny, 72, No Wind</t>
  </si>
  <si>
    <t>Run was basically identical to yesterday.</t>
  </si>
  <si>
    <t>Sunny, 79, No Wind</t>
  </si>
  <si>
    <t>Around Geneva, filling out the heatmap. Starting to really feel better after coming out of that cold.</t>
  </si>
  <si>
    <t>Family is in town, so I wasn't able to get a full hour in during the morning session. Finished it up though with a quick one in the afternoon.</t>
  </si>
  <si>
    <t>Cloudy, 90, Light Wind</t>
  </si>
  <si>
    <t>15:00 Easy</t>
  </si>
  <si>
    <t>Cloudy, 70, No Wind</t>
  </si>
  <si>
    <t>Decided to go long today instead of tomorrow since I'll be travelling to Niagara Falls in the morning. This run felt good almost all the way through, though the last mile or so was a little bit of a struggle. Didn't go the full 15, but got what I needed out of the workout.</t>
  </si>
  <si>
    <t>92:00 Long</t>
  </si>
  <si>
    <t>Mostly Sunny, 75, No Wind</t>
  </si>
  <si>
    <t>Ran in the evening after a trip to Niagara Falls. It was surprisingly good. Kicked my feet up for a little while after the long day, and rolled out beforehand. That seemed to help, as I felt good from start to finish.</t>
  </si>
  <si>
    <t xml:space="preserve">Sunny, 72, No wind </t>
  </si>
  <si>
    <t>Didn't feel as great as yesterday, but still felt pretty good and had a successful run. Great day with the family overall, too.</t>
  </si>
  <si>
    <t>Cloudy, 81, No Wind</t>
  </si>
  <si>
    <t>Knew I'd have a quick turnaround in the morning, so went 45:00 instead of an hour. Legs are feeling okay.</t>
  </si>
  <si>
    <t>Overcast, 72, No Wind</t>
  </si>
  <si>
    <t>Trashed. Not sure what exactly led to it, but just wasn't able to get into my usual groove. Did correctives around noon.</t>
  </si>
  <si>
    <t>Internal/Tspine/Quad Correctives</t>
  </si>
  <si>
    <t>Mostly Sunny, 66, No Wind</t>
  </si>
  <si>
    <t>5:00 Rowing (1000m)</t>
  </si>
  <si>
    <t>Was a little worried about how this would go since I haven't done a tempo in a while. It ended up being just fine, though. Glad to have this one behind me.</t>
  </si>
  <si>
    <t xml:space="preserve">Rolling </t>
  </si>
  <si>
    <t>15:00 Warm</t>
  </si>
  <si>
    <t>30:00 Tempo</t>
  </si>
  <si>
    <t>15:00 Cool</t>
  </si>
  <si>
    <t>Sunny, 64, No Wind</t>
  </si>
  <si>
    <t>Felt good. Not 'the perfect day' but the legs produced a quality run.</t>
  </si>
  <si>
    <t>Internal/External Hip Correctives</t>
  </si>
  <si>
    <t>Ankle/Quad/Tspine Correctives</t>
  </si>
  <si>
    <t>Felt pretty good again. About the same as yesterday.</t>
  </si>
  <si>
    <t>Started out much quicker than usual (6:55 first mile), and I knew I was in for some pain at the end, but kept at it. Went to into the well after mile 9 or so, so I'll need some serious recovery coming up. Great long run overall!</t>
  </si>
  <si>
    <t>97:00 Long</t>
  </si>
  <si>
    <t>Twilight, 84, No Wind</t>
  </si>
  <si>
    <t>BW</t>
  </si>
  <si>
    <t>2 sets</t>
  </si>
  <si>
    <t>Mostly Sunny, 84, Light Wind</t>
  </si>
  <si>
    <t>Very sore. Was able to get everything in but body is definitely not enjoying it. Correctives took quite a while but it was nice to get them all in.</t>
  </si>
  <si>
    <t>Sunny, 84, Moderate Wind</t>
  </si>
  <si>
    <t>Rolling, 32:00 Easy, Stretching</t>
  </si>
  <si>
    <t>ALL Correctives</t>
  </si>
  <si>
    <t>200m @ 26.4</t>
  </si>
  <si>
    <t>2:00 Ab Drill</t>
  </si>
  <si>
    <t>Sunny, 77, Light Wind</t>
  </si>
  <si>
    <t>5:00 Row</t>
  </si>
  <si>
    <t>Body is struggling… a lot. Somehow managed a full 8 miles in the morning despite the extreme soreness. Lift went well, and double wasn't too bad either.</t>
  </si>
  <si>
    <t>Rolling, 60:00 Easy, Stretching</t>
  </si>
  <si>
    <t>33:00 Easy</t>
  </si>
  <si>
    <t>Body is starting to feel a little better. Still very sore, and the pace reflected that… 6:00 for five miles. Somehow feeling like I'm getting into shape though.</t>
  </si>
  <si>
    <t>15:30 Cool</t>
  </si>
  <si>
    <t>Tried normatec boots after yesterday's workout and WOW they worked well. Feeling much better and energy levels are higher today.</t>
  </si>
  <si>
    <t>Cable Chop</t>
  </si>
  <si>
    <t>Easy + Hill Sprints</t>
  </si>
  <si>
    <t xml:space="preserve">Tried some hill sprints instead of my 100m sprints. There's a nice hill near Geneva HS that I used. Feeling prepared for another big week coming up. </t>
  </si>
  <si>
    <t>8x80m Hill Sprint</t>
  </si>
  <si>
    <t>Similar loop to last week. Didn't want to get into another hole like last week so made sure not to push it and just get the work done. Ended up getting the full hour-45 in with my longest run ever.</t>
  </si>
  <si>
    <t>105:00 Long</t>
  </si>
  <si>
    <t>5:00 Bike</t>
  </si>
  <si>
    <t>Not feeling too bad. Lift felt much better than last week.</t>
  </si>
  <si>
    <t>Starting to notice that I'm sweating a lot more on my runs. Not sure if that's because of the heat or not. I'll keep an eye on it.</t>
  </si>
  <si>
    <t>Rolling, 5:00 Rowing</t>
  </si>
  <si>
    <t>Morning workout felt strong. Enjoyed trying out a new park in Ashtabula, courtesy of the Geneva HS team. Afternoon had some weather so I ran inside later. Stretching was surprisingly good.</t>
  </si>
  <si>
    <t>15:00 Warm up</t>
  </si>
  <si>
    <t>10x12sec hill sprint, 1 mi cool, 2x12sec hill sprint, 1 mi cool</t>
  </si>
  <si>
    <t>Morning run was just okay. Secondary run in the evening felt MUCH better. Maybe even one of those perfect storm days? Hoping it carries over into tomorrow.</t>
  </si>
  <si>
    <t>It did not carry over. Legs were gone from the start. Frustrating workout but at least I finished it.</t>
  </si>
  <si>
    <t>15:00 warm, 30:00 Tempo, 16:00 Cool</t>
  </si>
  <si>
    <t>Took it real easy today to prepare for the long run tomorrow.</t>
  </si>
  <si>
    <t>Long?</t>
  </si>
  <si>
    <t>Tried to go in the morning and just absolutely did not have it. Body was okay but legs weren't responding. Tried again in the evening but still had that slow ~8min pace… Not sure what happened today.</t>
  </si>
  <si>
    <t>71:00 Easy</t>
  </si>
  <si>
    <t>Legs seemed back to normal I guess. Thought about doubling but didn't have the time to lift and run after work.</t>
  </si>
  <si>
    <t>2x26</t>
  </si>
  <si>
    <t>Morning run went well, adding in some miles with Track Camp after. Evening run went well too, even had to hold back a little.</t>
  </si>
  <si>
    <t>All Correctives</t>
  </si>
  <si>
    <t>18:00 Recovery w/ Track Camp</t>
  </si>
  <si>
    <t>Tried a little different route for this one, going the I90 loop instead of staying at Spire. Went well and had my best tempo of the summer. First time I've actually felt good on a workout day in a while.</t>
  </si>
  <si>
    <t>15:00 Warm, 30:00 Tempo, 15:00 Cool</t>
  </si>
  <si>
    <t>Right foot started bothering me last night. Upper middle of foot on the big toe side. I think it may have been the small twin bed at GRA that I had to sleep in. Run wasn't terrible but I definitely felt it at the end when I was jogging back from track camp. Gonna have to take it easy and see how things develop.</t>
  </si>
  <si>
    <t xml:space="preserve">Rolling, Easy/Recovery </t>
  </si>
  <si>
    <t>Feeling things out on a treadmill. No pain from the foot so that's nice. On to the next step.</t>
  </si>
  <si>
    <t>Tried going a little longer. Foot still is cooperating so that's nice. Definitely a little bit of a shock to the body though.</t>
  </si>
  <si>
    <t>39:00 Easy</t>
  </si>
  <si>
    <t>Ran a Harpersfield loop from the house. Feeling fine still, even went down to the river and checked out the area around the old covered bridge that they're rebuilding.</t>
  </si>
  <si>
    <t xml:space="preserve">Last day in Geneva. Demond took me to the lake in the evening. </t>
  </si>
  <si>
    <t>Traveled from Geneva to Iowa City. Stopped at Notre Dame for a bike ride, and had a very nice run in Iowa City. Two spectacular college campuses.</t>
  </si>
  <si>
    <t>53:00 Easy</t>
  </si>
  <si>
    <t>Bike ride in the morning in Iowa City. Got to Maryville in time for practice, so I ran 40min with the team.</t>
  </si>
  <si>
    <t>Had my physical during practice so I ran at night on my own. Got 7.5 in pretty well, found some gravel and some hills and enjoyed the sunset.</t>
  </si>
  <si>
    <t>Started at the fieldhouse &amp; went with the team around town. Feeling alright but still not in a groove.</t>
  </si>
  <si>
    <t>Dynamics, 45:00 Easy</t>
  </si>
  <si>
    <t>Time Trial</t>
  </si>
  <si>
    <t>Woke up a little sore. Probably not ready for this but gotta start somewhere. Last on the team but that'll change soon enough.</t>
  </si>
  <si>
    <t>Rolling, Dynamics, 15:00 Warrm</t>
  </si>
  <si>
    <t>4000m Time Trial</t>
  </si>
  <si>
    <t>4x1000 @ 3:35 / 400jog rest</t>
  </si>
  <si>
    <t>Took a rest day. Wasn't feeling terrible but didn't want to get behind the 8-ball before my first full week of practice.</t>
  </si>
  <si>
    <t>Warm one out today. Felt okay but not great. We added in hill sprints &amp; hurdle mobility which I liked.</t>
  </si>
  <si>
    <t>Dynamics</t>
  </si>
  <si>
    <t>4x10s Hill Sprint</t>
  </si>
  <si>
    <t>Hurdle Mobility</t>
  </si>
  <si>
    <t>Tough workout, just as tempos always are. Splits were 5:58, 5:53, 5:59, 6:10, 6:05, 6:07. Not my best, not my worst. Longer tempo than I'm used to as well.</t>
  </si>
  <si>
    <t>Dynamics, Warm up, wickets</t>
  </si>
  <si>
    <t>Did something</t>
  </si>
  <si>
    <t>2x3mi Tempo @ 5:50-6:10</t>
  </si>
  <si>
    <t>Hotter than I've been used to today. Still got a good easy run in though. Gonna have to start finding new routes though.</t>
  </si>
  <si>
    <t>57:00 Easy</t>
  </si>
  <si>
    <t>This felt longer than it needed to. Not a huge fan of zigzagging through town.</t>
  </si>
  <si>
    <t>Felt good to start, hit my splits and got through the first tempo on-pace. Everything fell apart as soon as the 1200 started though, and I never really recovered.</t>
  </si>
  <si>
    <t>1600, 2K Tempo, 1200, 2K Tempo, 800, 2K Tempo, 400</t>
  </si>
  <si>
    <t>5:24, 4:23, 2:52, 62</t>
  </si>
  <si>
    <t xml:space="preserve">1) </t>
  </si>
  <si>
    <t xml:space="preserve">2) </t>
  </si>
  <si>
    <t>3)</t>
  </si>
  <si>
    <t>4)</t>
  </si>
  <si>
    <t>5)</t>
  </si>
  <si>
    <t xml:space="preserve">6) </t>
  </si>
  <si>
    <t>1)</t>
  </si>
  <si>
    <t>2)</t>
  </si>
  <si>
    <t>6)</t>
  </si>
  <si>
    <t>With the team. Different route but not all that new. Got a mile or two on gravel which was nice.</t>
  </si>
  <si>
    <t>76:00 Easy</t>
  </si>
  <si>
    <t>Went out on gravel in the evening. Very nice run and felt good even after a long day.</t>
  </si>
  <si>
    <t>Plyometric</t>
  </si>
  <si>
    <t>Jumprope (60s)</t>
  </si>
  <si>
    <t>Depth Jumps (1x10)</t>
  </si>
  <si>
    <t>1-Leg Bounds (4x4)</t>
  </si>
  <si>
    <t>Hurdle Hops (3x4)</t>
  </si>
  <si>
    <t>Wicket Drill (2x6)</t>
  </si>
  <si>
    <t>Quick Jumps (2x10)</t>
  </si>
  <si>
    <t>Depth Jumps (2x8)</t>
  </si>
  <si>
    <t>2-Leg Bounds (3x4)</t>
  </si>
  <si>
    <t>MedBall Pass (2x10)</t>
  </si>
  <si>
    <t>MedBall Throw(2x10)</t>
  </si>
  <si>
    <t>Hip Int</t>
  </si>
  <si>
    <t>Hip Ext</t>
  </si>
  <si>
    <t>IT Band</t>
  </si>
  <si>
    <t>Dorsiflex</t>
  </si>
  <si>
    <t>Tspine Ex</t>
  </si>
  <si>
    <t>SUPINE HOOKED CROSSOVER</t>
  </si>
  <si>
    <t>REVERSE CLAM SHELLS</t>
  </si>
  <si>
    <t>ANKLE MONSTER WALK</t>
  </si>
  <si>
    <t>PRONE REVERSE PIGEON</t>
  </si>
  <si>
    <t>CLAM SHELL</t>
  </si>
  <si>
    <t>KNEE MONSTER WALK</t>
  </si>
  <si>
    <t>LEG CROSSOVER PUMP</t>
  </si>
  <si>
    <t>SIDE LYING ADDUCTION</t>
  </si>
  <si>
    <t>SQUEEZE SQUATS</t>
  </si>
  <si>
    <t>WARRIOR KNEE FLEXION</t>
  </si>
  <si>
    <t>SL COMPLRESS BRIDGE</t>
  </si>
  <si>
    <t>JAMAICAN SPLIT SQUAT</t>
  </si>
  <si>
    <t>REACH AND ROLL</t>
  </si>
  <si>
    <t>PRONE T-SPINE EXTENSION</t>
  </si>
  <si>
    <t>WALL ROTATION SLIDE</t>
  </si>
  <si>
    <t>1/2 K ANKLE MOBILITY</t>
  </si>
  <si>
    <t>TIB ANTERIOR SQUEEZE</t>
  </si>
  <si>
    <t>TOE FLIPS</t>
  </si>
  <si>
    <t>Plyo</t>
  </si>
  <si>
    <t>Lift</t>
  </si>
  <si>
    <t>Mouth</t>
  </si>
  <si>
    <t>4xDAM</t>
  </si>
  <si>
    <t>Rough night / morning. Needed to get away and do something hard. This was sufficient.</t>
  </si>
  <si>
    <t>Tried out running with dad on the bike, he got a flat about half a mile in so that didn't work.</t>
  </si>
  <si>
    <t>The day was good overall. Warm ups were fine, race got better as it went, and it actually felt like I was a part of a team for the first time since 2017.</t>
  </si>
  <si>
    <t>Body was a little more torn down than I expected. Didn't handle the heat as well as I wanted but still got through it fine.</t>
  </si>
  <si>
    <t>7000m @ 24:13</t>
  </si>
  <si>
    <t>Ran in the morning, then went to Emporia to present my internship, then went to Mason's XC meet and got a little running in there.</t>
  </si>
  <si>
    <t>Meet Miles</t>
  </si>
  <si>
    <t>8x (60 on / 90 off) + 8x (30 on / 60 off)</t>
  </si>
  <si>
    <t>Kinda got dropped and left on my own. Felt better on this one though, mentally taking it one step at a time worked well.</t>
  </si>
  <si>
    <t>Foot wasn't feeling all that good after yesterday's weight room miscue. Went six instead of eight.</t>
  </si>
  <si>
    <t>After a nice first set, I blew up again at the start of set 2 and had to fartlek the rest. Fartlek was long &amp; hard but I pushed through. During weights I dropped a 25lb bumper plate on my big toe like an idiot. Nobody saw, but coming from a weights background and never having that happen before, I felt pretty stupid.</t>
  </si>
  <si>
    <t>4x (300 in 60, 300 in 63)</t>
  </si>
  <si>
    <t>15x (60s on, 60 off)</t>
  </si>
  <si>
    <t>Ideal Schedule</t>
  </si>
  <si>
    <t>As usual, I started out on pace and fell off after the first one. Effort was there, just couldn't move the legs fast enough. Pace leveled off after about #3. Might have gotten too excited on the hill sprints yesterday. Carson came down and helped me through the last two, which really helped.</t>
  </si>
  <si>
    <t>300, 8x1000m, 200jog rest in 2:00</t>
  </si>
  <si>
    <t>Splits: 3:34, 3:39, 3:45, 3:49, 3:46, 3:48, 3:44, 3:39</t>
  </si>
  <si>
    <t>63:00 Easy</t>
  </si>
  <si>
    <t>Feeling a little better. Need to get my daily habits nailed down now that all my transitional stuff is done.</t>
  </si>
  <si>
    <t>3x2mi + 1x2K | 90s Jog Rest</t>
  </si>
  <si>
    <t>64:00 Easy</t>
  </si>
  <si>
    <t>Team Lift, Stretching</t>
  </si>
  <si>
    <t>Did a little rolling &amp; jumpropes in the morning. Afternoon session was easy + the team medicine ball circuit. Fine day overall.</t>
  </si>
  <si>
    <t>Really dug into this one. I knew it was one I could do before we started, and I attacked it as such. Nice to walk away from this one feeling good about what I've done. Got better today. Was feeling it the rest of the day, though.</t>
  </si>
  <si>
    <t>84:00 Long</t>
  </si>
  <si>
    <t>Raining all day, but found an hour or so where it would be lighter, so I went. Felt good for the most part, added in some hills and gravel, and wasn't totally soaked until about mile 8.</t>
  </si>
  <si>
    <t>Didn't have much time with all my homework due tonight. Finished everything I needed to, though.</t>
  </si>
  <si>
    <t>Rolling, 500 jump ropes</t>
  </si>
  <si>
    <t>8,8,6,6</t>
  </si>
  <si>
    <t>4x8</t>
  </si>
  <si>
    <t>&lt;--</t>
  </si>
  <si>
    <t>Lift was harder than I wanted it to be. Lost more than I wanted to since the end of summer. Oh well, gotta build it back now, I guess. Run was good with the team. Really had some good conversations with the guys today.</t>
  </si>
  <si>
    <t>15-20% of total calories</t>
  </si>
  <si>
    <t>VO2</t>
  </si>
  <si>
    <t>Agility</t>
  </si>
  <si>
    <t>8K @ 27:24.6</t>
  </si>
  <si>
    <t>23:00 Shakeout</t>
  </si>
  <si>
    <t>Definitely feeling yesterday's workout now. Woke up very stiff so I tried a little shakeout run to get loose. Afternoon run went okay. Glad to have the guys around to pull me along, cause I wasn't feeling it for the first handful of miles.</t>
  </si>
  <si>
    <t xml:space="preserve">This one went well. It didn't really feel like I lost contact with the guys until we all started to split our separate ways. Got my mobility in beforehand and the team medball session in after. Really felt like I was attacking each task today. </t>
  </si>
  <si>
    <t>8x400, 7x400, 7x400 | 40s Jog between reps, 3:00 between sets</t>
  </si>
  <si>
    <t>Set 1 avg: 80.1 | Set 2: 78.9 | Set 3: 79.1</t>
  </si>
  <si>
    <t>Very good workout today. Nizzi and I worked together on almost the entire thing, and it felt good to stick with somebody. I felt better as the workout progressed, and felt confidence in hitting my splits. Felt good in the weight room after, too.</t>
  </si>
  <si>
    <t>Rolling, Dynamics, Warm up</t>
  </si>
  <si>
    <t>Nice and easy today. Went the first half with the team, second half ventured out on my own. Wanted to get in some gravel &amp; hills and set my own pace, just to feel good going into the race tomorrow.</t>
  </si>
  <si>
    <t>Successful outing. It truly felt like a real cross country meet for the first time in as long as I can remember. Finished well again, but will definitely need to continue to work on my middle portion.</t>
  </si>
  <si>
    <t>99:00 Easy</t>
  </si>
  <si>
    <t>Went with the team again today. A little longer than I planned since I ran to/from the track. Not an issue, though, since we went really easy and I'll handle it just fine.</t>
  </si>
  <si>
    <t>Flexibility</t>
  </si>
  <si>
    <t>Coordin</t>
  </si>
  <si>
    <t>Linear</t>
  </si>
  <si>
    <t>Angular</t>
  </si>
  <si>
    <t>Accel</t>
  </si>
  <si>
    <t xml:space="preserve">STR </t>
  </si>
  <si>
    <t>SPE</t>
  </si>
  <si>
    <t>Lac. Cle.</t>
  </si>
  <si>
    <t>C.V. End</t>
  </si>
  <si>
    <t>Acid Tol.</t>
  </si>
  <si>
    <t>FWD/B</t>
  </si>
  <si>
    <t>L/R</t>
  </si>
  <si>
    <t>Hand - i</t>
  </si>
  <si>
    <t>FMS</t>
  </si>
  <si>
    <t>Reac Time</t>
  </si>
  <si>
    <t>PcWrk</t>
  </si>
  <si>
    <t>3Mile Tempo, jog rest, 5xMile Tempo</t>
  </si>
  <si>
    <t>70:00 Easy</t>
  </si>
  <si>
    <t>Rolling, Dynamics</t>
  </si>
  <si>
    <t>Rolling, 28:00 Easy, Team Weights, Stretching</t>
  </si>
  <si>
    <t>Sunny, 95, Light Wind</t>
  </si>
  <si>
    <t>Mostly Cloudy, 73, Light Wind</t>
  </si>
  <si>
    <t>Sunny, 99, Moderate Wind</t>
  </si>
  <si>
    <t>Sunny, 73, Light Wind</t>
  </si>
  <si>
    <t>Sore and dragging a little still from the meet + probably the long run. I'll get over it.</t>
  </si>
  <si>
    <t>Legs still weren't ready at the start of the workout, but after the first set of 3mi, there was a storm and we moved inside. After that, I felt pretty good and finished the workout well. Afternoon double was nice and easy.</t>
  </si>
  <si>
    <t>BASE BUILD</t>
  </si>
  <si>
    <t>BASE HOLD</t>
  </si>
  <si>
    <t>BEGIN VO2</t>
  </si>
  <si>
    <t>LONG PACE WORK</t>
  </si>
  <si>
    <t>WINTER SOLDIER</t>
  </si>
  <si>
    <t>Team</t>
  </si>
  <si>
    <t>MOB</t>
  </si>
  <si>
    <t>1:41:00 Long</t>
  </si>
  <si>
    <t>A little on my own, a little with the guys. Good morning to run. Very sore in the stabilizer muscles from RimRock though.</t>
  </si>
  <si>
    <t>Rim Rockin'</t>
  </si>
  <si>
    <t>Rolling &amp; Stretching</t>
  </si>
  <si>
    <t>Rim Rockin</t>
  </si>
  <si>
    <t>Enjoyed the day at Rim Rock. Got a lot of running in while cheering people on. Hills &amp; Unstable terrain, along with the intermittent sprinting probably made this more of a workout than a recovery day.</t>
  </si>
  <si>
    <t>No longer hot, yay. Fitting for first day of fall.</t>
  </si>
  <si>
    <t>New route was really nice, just got out and did my thing with the guys. Feeling good.</t>
  </si>
  <si>
    <t>Started off a little sluggish, but got into the pace after the first couple reps. Felt really good towards the end and honestly could have done a few more sets if necessary.</t>
  </si>
  <si>
    <t>Rolling, 500Jumpropes</t>
  </si>
  <si>
    <t>75:00 Easy</t>
  </si>
  <si>
    <t>4xHill Sprints</t>
  </si>
  <si>
    <t>Mobility + Team/Core</t>
  </si>
  <si>
    <t>XC Meet Miles</t>
  </si>
  <si>
    <t>Weights Warm/Cool</t>
  </si>
  <si>
    <t>Rolling, Warm up, dynamics</t>
  </si>
  <si>
    <t>6xMile @ 5:20, 400jog rest + 400 @ 58</t>
  </si>
  <si>
    <t>VO2 Repeats</t>
  </si>
  <si>
    <t>Weight room was much-needed, and it felt really good to get in there. Run &amp; Hill sprints were fine as well, and I felt accomplished by the end of it all.</t>
  </si>
  <si>
    <t>Morning jog for a weights warm up. Solid day in there again. Small crew for the Wednesday run.</t>
  </si>
  <si>
    <t>62:00 Easy</t>
  </si>
  <si>
    <t>Easy morning run at home, then got a few miles spectating Mason's home meet.</t>
  </si>
  <si>
    <t>Workout was fantastic. First time I was able to really stay engaged and stick with a pack. Led reps 1 &amp; 4 and felt great doing so. The 400 at the end was quick but not completely exhausting, so that's nice to see as well.</t>
  </si>
  <si>
    <t>A little longer than I was planning, but that's okay. I'll take as much gravel with the team as I can get.</t>
  </si>
  <si>
    <t>Rolling, dynamics warm up</t>
  </si>
  <si>
    <t>3x (1000, 600, 400) with 200 jog rest | 3-4min between sets</t>
  </si>
  <si>
    <t>Splits: 3:20, 1:59, 79, 3:15, 2:01, 79, 3:11, 1:59, 78</t>
  </si>
  <si>
    <t>4x300 @ 52, 1min rest</t>
  </si>
  <si>
    <t>Team weights, stretching</t>
  </si>
  <si>
    <t>Similar workout to last Friday, but on grass. It was really tough to hang on to the pack today, and I never really was able to stick with em. Took the full 4min rest for the last set and finished well, plus knocked out some solid 300s at the end in a pack.</t>
  </si>
  <si>
    <t>Rolling, dynamics</t>
  </si>
  <si>
    <t>94:00 Long</t>
  </si>
  <si>
    <t>800 warm, 2x400</t>
  </si>
  <si>
    <t>Nice run with the team. Sped up as we went along, and we were moving pretty well by the end. Didn't average as fast as I wanted, but I'll take the gravel time with the team over average pace. Had a lot of fun at the milk mile in the evening, too!</t>
  </si>
  <si>
    <t>Lawn Mower</t>
  </si>
  <si>
    <t>Clean/DL</t>
  </si>
  <si>
    <t>Knee &amp; Achilles</t>
  </si>
  <si>
    <t>Left knee and achillies were bothering me a little so I took the day off. I was due for one anyway so no harm done. Weights session was good.</t>
  </si>
  <si>
    <t>Knee</t>
  </si>
  <si>
    <t>Team Weights</t>
  </si>
  <si>
    <t>Knee was definitely hurting today. Got through the run okay but weights was rough. Gonna get it checked out tomorrow. Glad the achillies is a non-factor though.</t>
  </si>
  <si>
    <t>Rolling, Trainers, Dynamics</t>
  </si>
  <si>
    <t>Got the knee looked at this morning. Run was much better. Got some hackeysack in beforehand too. Looking forward to getting back to a workout tomorrow.</t>
  </si>
  <si>
    <t>Warm up, Wickets</t>
  </si>
  <si>
    <t>3x2000m @ (alternate laps 75/90) + 3xMile @ 5:20, 5:18, 5:10 | 3:00 Rest</t>
  </si>
  <si>
    <t>Cool down, team weights</t>
  </si>
  <si>
    <t>Workout went great. I hit my splits on everything and even finished a little quicker than I thought I would. Kinda got stuck alone, so had to solo it, but I enjoyed it regardless!</t>
  </si>
  <si>
    <t>77:00 Easy</t>
  </si>
  <si>
    <t>Long and mostly on gravel. Guys and gals ran as one big group today which was a nice change.</t>
  </si>
  <si>
    <t>Rolling, Dynamics, Warm up, Wickets</t>
  </si>
  <si>
    <t>5 Tempo @ 5:50, 2:00 Rest, 3 Tempo @ 5:41</t>
  </si>
  <si>
    <t>Cool down, team lift, stretching</t>
  </si>
  <si>
    <t>10:00 Warm, Pacing Duties, 10:00 Cool</t>
  </si>
  <si>
    <t>Went to DesMoines in the AM to help pace Blay in a 5K. It went well and he ran a PR. Evening run was a little late, but still was nice and easy.</t>
  </si>
  <si>
    <t>Felt good from the start, despite a little soreness. Walked away from this one feeling like I could have done a little more.</t>
  </si>
  <si>
    <t>95:00 Long</t>
  </si>
  <si>
    <t>Included: 2 sets of 8x1:00 on / 1:00 off | 4:00 between sets</t>
  </si>
  <si>
    <t>This one was tough, but it went by relatively quickly. Reps were tough, but all of them seemed to be between 5:00 and 5:30 pace.</t>
  </si>
  <si>
    <t>6x400 hard, 400 easy + 6x200 hard, 200 easy</t>
  </si>
  <si>
    <t>54:00 Easy</t>
  </si>
  <si>
    <t>Warm up, dynamics, strides</t>
  </si>
  <si>
    <t>8K @ 25:43</t>
  </si>
  <si>
    <t>78:00 Easy</t>
  </si>
  <si>
    <t>Simple recovery day. First 8 with the team and used the last 2 to explore some neighborhoods.</t>
  </si>
  <si>
    <t>Fantastic day to race. Nice atmosphere at the meet and the build-up was good. Stayed engaged and kept moving up. Felt like I was flying during the middle portions. The last 3K was tough but I gutted through it and finished okay.</t>
  </si>
  <si>
    <t>A little shorter than I'd planned, but this'll be better for tomorrow's race. Ready to go.</t>
  </si>
  <si>
    <t>Harder than I expected it to be, and probably harder than it needed to be. Paces were slightly faster than race pace, and plenty of wind to boot. Time to recover.</t>
  </si>
  <si>
    <t>New route to the southwest of Maryville on Hawk road. Nice gravel.</t>
  </si>
  <si>
    <t>1:47:00 Long</t>
  </si>
  <si>
    <t>In the morning with the team. Different route on gravel than we've done before. Great start to the week.</t>
  </si>
  <si>
    <t>Legs are definitely tired, and still sore from the race. Glad today was recovery.</t>
  </si>
  <si>
    <t xml:space="preserve">Legs aren't fully recovered yet, but we're due to go fast again. The workout actually went by rather quickly. Each rep actually felt easier on the second half, which was uphill. Overall it was about the same pace as last week's tempo, but this was definitely hillier. </t>
  </si>
  <si>
    <t>4x2mi @ 5:43 | 90s jog rest</t>
  </si>
  <si>
    <t>Rolling, dynamics, warm up, wickets</t>
  </si>
  <si>
    <t>Flux</t>
  </si>
  <si>
    <t>The Michigan™ today. Overall not too bad, could have been a little faster and better-paced on the track reps, but it was all still faster than race pace (by quite a bit on some). The 400 at the end felt good, too.</t>
  </si>
  <si>
    <t>Splits: 5:12, 3:44, 2:27, 59.3 | Tempos ~5:45, 5:45, 5:40</t>
  </si>
  <si>
    <t>74:00 Easy</t>
  </si>
  <si>
    <t>Not quite as fresh as I'd hoped today, but will still be ready to workout tomorrow.</t>
  </si>
  <si>
    <t>Felt pretty good on this one. Went on a route I really enjoy and the conversation flowed really well so that probably helped.</t>
  </si>
  <si>
    <t>Cool down, stretching, IT correctives</t>
  </si>
  <si>
    <t>Good morning to run in Council Grove. Got really hot during the meet, though, so I'm glad I went beforehand. Got to see Mason run his last XC race at regionals. Nice way to end the week.</t>
  </si>
  <si>
    <t>98:00 Long</t>
  </si>
  <si>
    <t>On the nature trail with Dad on the bike. Legs were a little stiff throughout but it didn't seem to affect my pace. Nice change from the typical long runs this fall, glad to get out and do one at home again.</t>
  </si>
  <si>
    <t>Hurdle Mobility, Stretching</t>
  </si>
  <si>
    <t>Team Weights, Stretching</t>
  </si>
  <si>
    <t>2x1600, 4x(400 @ 74, 400 @ 88), 2x1600, 1600 Tempo</t>
  </si>
  <si>
    <t>Splits: 5:11, 5:10, 5:10, 5:04, 5:31</t>
  </si>
  <si>
    <t>Dynamics, Warm up, Wickets</t>
  </si>
  <si>
    <t>Nice run &amp; hill sprints today. A little different route on the second half with Jake, Trevor &amp; Alex. Legs are a little tired but should be good to go for tomorrow.</t>
  </si>
  <si>
    <t>Windy day, and I took the blunt of it for most of the workout. Pacing was still right on, though, and even was able to finish well. Added the tempo mile at the end and ran pretty well without trying to pace it.</t>
  </si>
  <si>
    <t>Not a great day… Research &amp; writing for my milesplit state articles is going slower than I want it to, and it's keeping me from getting my homework done.</t>
  </si>
  <si>
    <t>Solid easy day today. Got into a good conversation with Jake &amp; the guys and it made the run go by really quickly. Milesplit &amp; homework is still a mess, though.</t>
  </si>
  <si>
    <t>Milesplit blew up in my face today… as I was finishing up my articles (which have taken ALL WEEK) I got a phone call about how some results needed fixing (not my job….) and I had to spend the rest of my day on that. Came into the workout exhausted but still ran fine. A little disappointed in myself for not having the right attitude for practice. This had nothing to do with my teammates and I feel like they suffered a little bit for it. Gotta be better.</t>
  </si>
  <si>
    <t>A just-okay ending to a miserable week. MORE milesplit articles to write and still a mountain of homework looming.</t>
  </si>
  <si>
    <t>Wasn't able to get everything in today. Forced myself to get out for a run in the afternoon as a study-break. Otherwise it was 12 hours of article-writing and studying and I finally broke down around 11:45pm. Gonna have to drop a class and I'm beyond upset about it. I know I can get an A in it and the professor thinks I just don't care enough. Worst mental state I've been in for a looong time.</t>
  </si>
  <si>
    <t>17:00 Easy</t>
  </si>
  <si>
    <t>1600 @ 5:18, 6x600 @ 1:54, 3200 @ 10:57</t>
  </si>
  <si>
    <t>Cool down, team weights, stretching</t>
  </si>
  <si>
    <t>Got out for a couple miles in the AM to clear my mind. Didn't work all that well but I tried. Body was still trashed for the PM workout, just wasnt able to go. Mind was better by the afternoon though so hopefully some sleep will get things back on track.</t>
  </si>
  <si>
    <t>8K @ 26:08</t>
  </si>
  <si>
    <t>Premeet on the Joplin course. Legs are a little stiff but probably just from the long drive. Preparations have gone fairly well.</t>
  </si>
  <si>
    <t>Lighter day was probably needed. Just getting a little in to keep a structured schedule &amp; routine. Enjoyed this one.</t>
  </si>
  <si>
    <t>Rolling, dynamics, warm up</t>
  </si>
  <si>
    <t>6x400 @ 74, 400jog rest + 6x200 @ 33.3, 200jog</t>
  </si>
  <si>
    <t>Didn't really focus on pace for these, just went for it and stayed smooth. It worked out pretty well, hitting decent and fairly consistent times throughout. Getting back to feeling like myself again.</t>
  </si>
  <si>
    <t>Typical loop through Maryville. Nothing special, just running with the guys. Did a little extra on my own to round it off to 9 on the grass track.</t>
  </si>
  <si>
    <t>69:00 Easy</t>
  </si>
  <si>
    <t>Rolling, stretching, normatec</t>
  </si>
  <si>
    <t>Great morning for a race. A little cold and cloudy at first, but it all cleared up. The start was about as fast as last time, but the competition was much better so it felt like I was struggling more than I really was. The presence of Emporia was definitely a mental battle all weekend as well. Overall, I think the race went okay. Third mile was my weak spot, mentally and physically. After that, I started moving up and things felt natural again.</t>
  </si>
  <si>
    <t>91:00 Easy</t>
  </si>
  <si>
    <t>Rolling, Stretching</t>
  </si>
  <si>
    <t>Easy with Trevor and AG. Others joined later, but we dropped em since we were already loosened up. Joints are a little beat up from yesterday (ankles, knees, hips) but calves aren't near as bad as they have been after races. This run went by quicker than expected and got to show a recruit around afterwards too.</t>
  </si>
  <si>
    <t>NCAA Regional</t>
  </si>
  <si>
    <t>Steeple Work, Rolling, Dynamics</t>
  </si>
  <si>
    <t>Strides, Hurdle Mobility, Stretching</t>
  </si>
  <si>
    <t xml:space="preserve">Easy  </t>
  </si>
  <si>
    <t xml:space="preserve">Ran a few new streets in Maryville. Adding to the heatmap… Crowd thinned out after a while, but it was nice to set my pace for once. </t>
  </si>
  <si>
    <t>51:00 Easy</t>
  </si>
  <si>
    <t>Would have liked to go a little farther, but the body wasn't feeling great and I wasn't wanting to go a full 3 miles extra on my own. Ultimately not a huge deal, though, since my planned mileage was a little high.</t>
  </si>
  <si>
    <t>Felt really good after a couple miles and decided not to hold back. Ended up going like 6:00 pace for the last couple miles but it all felt easy, so I'll take it.</t>
  </si>
  <si>
    <t>Gnarly workout today. Middle portions were extremely difficult, all 3 of them. Great effort overall, and it felt good to get exposed for once. I got better today.</t>
  </si>
  <si>
    <t>1600, 5:00Rest, 2000, 3200, 2000, 6:00 Rest, 1200</t>
  </si>
  <si>
    <t>Splits: 4:45, 5:09/mi, 5:43/mi, 5:17/mi, 3:30</t>
  </si>
  <si>
    <t>67:00 Easy</t>
  </si>
  <si>
    <t>Team lift, stretching</t>
  </si>
  <si>
    <t>First 5 with the team, last few solo. Filling out more of the heatmap.</t>
  </si>
  <si>
    <t>Cold morning, so lots of layers made the pace a little slower. Effort was fine, though. Got through the week.</t>
  </si>
  <si>
    <t>5×3:00 @ 5:40 / 3:00 @ 7:05</t>
  </si>
  <si>
    <t>Afternoon run on Hawk Rd with Nizzi. Nice to have a little 1-on-1 chat with a teammate. Run went by quicker that way.</t>
  </si>
  <si>
    <t>Not the greatest pace-job I've had, but the workout still went well. Legs felt a little strange starting out, and it never really worked itself out, but again it didn't seem to affect times that much. Didn't check my watch on the tempo miles and accidently went a little fast on the last one.</t>
  </si>
  <si>
    <t>1600 tempo, 600, 400, 300, 300, 600, 400, 300, 300, 1600 tempo (400 jog rest)</t>
  </si>
  <si>
    <t>Splits: 5:34, 1:53, 71.6, 53.8, 53.8, 1:50, 75.6, 51.5, 50.4, 5:05</t>
  </si>
  <si>
    <t>Snowing &amp; cold. Just a little shakeout to get the blood flowing.</t>
  </si>
  <si>
    <t>Warmed up outside, worked out inside. Legs didn't feel very good but times were fine so I'll just get recovered &amp; ready to roll the next couple days.</t>
  </si>
  <si>
    <t>Easy 8 out in the cold. Bundled up well so it wasn't too bad. Got to watch some track time trials afterwards which was fun.</t>
  </si>
  <si>
    <t>Covering the course with the team before the meet tomorrow. All is well.</t>
  </si>
  <si>
    <t>Successful outing. Maintained my 8K pace pretty well, but navigating the new distance was still difficult. I think I may have left a little on the table. I'll have to store that in the back of my mind until next fall.</t>
  </si>
  <si>
    <t>Dynamics, Warm up, Strides</t>
  </si>
  <si>
    <t>10K @ 32:04</t>
  </si>
  <si>
    <t>6x400 @ ~75, 400 jog rest + Rolling + 5x200 @ 34, 200 jog rest</t>
  </si>
  <si>
    <t>Cool down, Stretching</t>
  </si>
  <si>
    <t>Mobility + Core</t>
  </si>
  <si>
    <t>41:00 Easy</t>
  </si>
  <si>
    <t>Nice day off. Got a chance to set some goals and plans for indoor.</t>
  </si>
  <si>
    <t>Morning lift, then spent the rest of the day traveling.</t>
  </si>
  <si>
    <t>Correctives left me more spent than I thought they would. Core was tough but I got the full workout in. Overall good morning workout.</t>
  </si>
  <si>
    <t>Lift in the AM, run in the PM. A little sore from Mon/Tue work, but right where I want to be. Run was a little stiff and a little quick, but overall a good one. Good to just get out and jog around.</t>
  </si>
  <si>
    <t>2x10</t>
  </si>
  <si>
    <t>With the team after coming back to Maryville.</t>
  </si>
  <si>
    <t>Midday run, didn't feel great.</t>
  </si>
  <si>
    <t>Afternoon run, nothing special.</t>
  </si>
  <si>
    <t>Another easy day. Pretty sore from the past couple days.</t>
  </si>
  <si>
    <t>5x60m Sprint</t>
  </si>
  <si>
    <t>Rough day overall. Just not able to get things done, and feeling behind for some reason even though I'm not. Frustrated about being frustrated.</t>
  </si>
  <si>
    <t>8x800 @ 2:36 | 200jog Rest</t>
  </si>
  <si>
    <t>4x200 @ 29</t>
  </si>
  <si>
    <t>Workout got easier as it progressed. Definitely sore from yesterday's weights, but hit splits all just fine, so progress is moving forward.</t>
  </si>
  <si>
    <t>Started on my own, then easy 6 with Trevor.</t>
  </si>
  <si>
    <t>1:00 Cycle</t>
  </si>
  <si>
    <t>Rolling, Hip Mobility (Int + Ext), Dynamics</t>
  </si>
  <si>
    <t>Nice easy hour with Reece.</t>
  </si>
  <si>
    <t>10x400 @ 77, 100jog</t>
  </si>
  <si>
    <t>2x1200 @ 32/44 alternation</t>
  </si>
  <si>
    <t>Lift, Rolling, Stretching</t>
  </si>
  <si>
    <t>2x25</t>
  </si>
  <si>
    <t>2x8</t>
  </si>
  <si>
    <t>Raining, 43, No Wind</t>
  </si>
  <si>
    <t>Through the rain with the team. Going around and just exploring, no set route. It was nice to do that for once.</t>
  </si>
  <si>
    <t>12x400 @ ~71, 200jog rest</t>
  </si>
  <si>
    <t>2x (500, 400, 300 | 2:00, 1:30, 4:00 Rest) @ 82.8, 64.1, 48, 82.1, 65.3, 48.1</t>
  </si>
  <si>
    <t>3x800 @ 2:36, 2:38, 2:39 | 2:00 Rest + 2x400 @ 77 | 100jog rest</t>
  </si>
  <si>
    <t>First couple with the team, last few solo. Good day on gravel</t>
  </si>
  <si>
    <t>Out across the city lake dam and back. Nice and easy.</t>
  </si>
  <si>
    <t>First two sets were good, but the acid got to me during the 800s. Times were 8-10s slower than planned, so we shortened it to 400s before cutting it off. Felt like a good, hard workout that I'll get something out of.</t>
  </si>
  <si>
    <t>This one was tough from start to finish. Felt a little fried going in, but tried to make the most of it. Most were slower than planned, but not by too much, only a second or so. Time to get recovered and ready to race in a couple days.</t>
  </si>
  <si>
    <t>Early morning solo workout before leaving for Dallas. Extremely productive morning. Hit my splits well except for tue 1st 1200, but was happy to come back to hit the 2nd one. Lift went well too.</t>
  </si>
  <si>
    <t xml:space="preserve">Hotel treadmill in Dallas before the BigXII Championship. </t>
  </si>
  <si>
    <t>4x60 Sprints</t>
  </si>
  <si>
    <t>4x (3x200) @ 28</t>
  </si>
  <si>
    <t>45s Rep 4-5m Set</t>
  </si>
  <si>
    <t>3200 Tempo</t>
  </si>
  <si>
    <t>2x1200 (35/45 Alt.)</t>
  </si>
  <si>
    <t>2-3m Rest</t>
  </si>
  <si>
    <t>Acidosis Tolerance</t>
  </si>
  <si>
    <t>200, 400, 300, 2x400</t>
  </si>
  <si>
    <t>@ 26, 63, 41, 63, 56</t>
  </si>
  <si>
    <t>2, 2, 3, 3min Rest</t>
  </si>
  <si>
    <t>3x(300, 200, 100) + 400 all out + 3x1K @ 10K Pace | 75s between Reps, 5-6min on sets</t>
  </si>
  <si>
    <t>81:00 Easy</t>
  </si>
  <si>
    <t>Frosty morning run with Reece + Drew. No time to stretch or anything before church so had to do that later.</t>
  </si>
  <si>
    <t>2x185</t>
  </si>
  <si>
    <t>25:00 Easy, 4x60m, 40:00 Easy</t>
  </si>
  <si>
    <t>Easy work with Coach Wick. Distance squad is gone for break but there's still a handful of trackletes sticking around.</t>
  </si>
  <si>
    <t>1000m @ 2:36</t>
  </si>
  <si>
    <t>5000m @ 15:56</t>
  </si>
  <si>
    <t>400m @ 53.2</t>
  </si>
  <si>
    <t>Not a bad race. One guy broke away early, but three of us were in a battle at the end. I took 2nd, outkicking in the last 60m with a little help from the crowd.</t>
  </si>
  <si>
    <t>5K was okay, but didn't stay on pace as long as I wanted. Definitely could have been more mentally tough… lesson learned. 4x4 was a lot of fun. Hoping to not be stuck at 53 forever, though.</t>
  </si>
  <si>
    <t>With Wick &amp; Caroline. Definitely sore today. Big day for recovery.</t>
  </si>
  <si>
    <t>Hip &amp; Ankle Mobility, Dynamics</t>
  </si>
  <si>
    <t>Cool down, Stretching, Rolling</t>
  </si>
  <si>
    <t>4x(3x200)  45s between reps, 4, 5, 6min between sets</t>
  </si>
  <si>
    <t>27.9, 30.5,29.5; 29.6, 30.4, 30.7; 30.3, 31.9, 32.3; 30.8, 31.5, 29.8</t>
  </si>
  <si>
    <t>Definitely an uncomfortable workout. Never really felt the pace. Legs were pretty shot afterwords, too.</t>
  </si>
  <si>
    <t>3x1700 Alt.</t>
  </si>
  <si>
    <t>500,300f,300,300f,200,100f</t>
  </si>
  <si>
    <t>20s/100f &amp; 3-4m Rest</t>
  </si>
  <si>
    <t>@ 90, 48, 29</t>
  </si>
  <si>
    <t>10x600 @ 1:51</t>
  </si>
  <si>
    <t>11x500 @ 92/93</t>
  </si>
  <si>
    <t>200jog rest</t>
  </si>
  <si>
    <t>2x1600 (35/45 Alt.)</t>
  </si>
  <si>
    <t>5x1000 @ 3:15-3:20</t>
  </si>
  <si>
    <t>5x400 @ 68 &gt; 64</t>
  </si>
  <si>
    <t>200j/rep, 3m on set</t>
  </si>
  <si>
    <t>200,300,400,500</t>
  </si>
  <si>
    <t>2,3,4m Rest</t>
  </si>
  <si>
    <t>26/41/56/71</t>
  </si>
  <si>
    <t>2x250, 2x200</t>
  </si>
  <si>
    <t>All-out Full Recovery</t>
  </si>
  <si>
    <t>83:00 Recovery</t>
  </si>
  <si>
    <t>2x1200 (35/45 Alt)</t>
  </si>
  <si>
    <t>Tempo @ 5:35</t>
  </si>
  <si>
    <t>Tempo @ 5:30</t>
  </si>
  <si>
    <t>Sunny, 35, Light Wind</t>
  </si>
  <si>
    <t>Hit this workout pretty much on the dot. Felt pretty good, weather cooperated okay, and body responded when it needed to.</t>
  </si>
  <si>
    <t>Slogged through this one. Coldest run of the year so far, and didn't really have legs the entire run. Happy to get all 10 in though. Stayed at around 8:00 pace the whole time.</t>
  </si>
  <si>
    <t>Put an emphasis on this one to have a good workout. Started off well, and felt pretty good. The last 400 wasn't as fast as I'd hoped, but I got the stimulus I was looking for.</t>
  </si>
  <si>
    <t>200, 400, 300, 400, 400 @ 26, 64, 42, 62, 59 | 2, 2, 3, 3min Rest</t>
  </si>
  <si>
    <t>Run to weightroom</t>
  </si>
  <si>
    <t>+1 From AM Weights</t>
  </si>
  <si>
    <t>Got out for an hour after getting back to Maryville. Had a long run scheduled, but Friday ended up being pretty long so I'll go long again on Saturday.</t>
  </si>
  <si>
    <t>Rolling, Warm up</t>
  </si>
  <si>
    <t>5x1000 @ 3:16 | 200j Rest</t>
  </si>
  <si>
    <t>5x400 @ 70, 67, 65, 64, 63 | 200j Rest</t>
  </si>
  <si>
    <t>VO2 + Pacework</t>
  </si>
  <si>
    <t>Band</t>
  </si>
  <si>
    <t>Rolling, Jog to Gym</t>
  </si>
  <si>
    <t>+1 for jog to/from weights</t>
  </si>
  <si>
    <t>Started off a little sluggish, but felt stronger as it went. By the end of the 400s, I was feeling good and smooth at that pace. Overall quality session.</t>
  </si>
  <si>
    <t>Solo day in Maryville. Good chats with the fellow trackletes after.</t>
  </si>
  <si>
    <t>Threshold</t>
  </si>
  <si>
    <t>6mi Mod Tempo</t>
  </si>
  <si>
    <t>200 @ 30, 5x500 @ 93 | 200jog rest</t>
  </si>
  <si>
    <t>300 @ 44, 5x500 @ 93 | 200jog rest</t>
  </si>
  <si>
    <t>36:00 Moderate</t>
  </si>
  <si>
    <t xml:space="preserve">Moderate </t>
  </si>
  <si>
    <t>Managed to get on the treadmill at Manhattan Run Co.  It's old and rickety but it was sufficient.</t>
  </si>
  <si>
    <t>The 6:00 pace here felt remarkably easy. Might have to increase the speed a little if I do another moderate run on a treadmill.</t>
  </si>
  <si>
    <t>Felt pretty good. Glad the gym was open on Christmas eve to get this done inside.</t>
  </si>
  <si>
    <t>Another one that got better as it went. 300 and 200 were slower than I'd like, but it was good to hit the 500s right where they need to be.</t>
  </si>
  <si>
    <t xml:space="preserve">Stretching, Rolling </t>
  </si>
  <si>
    <t>From the farm to Hanover. Wore too many layers but survived all the same.</t>
  </si>
  <si>
    <t>4xMile Tempo</t>
  </si>
  <si>
    <t>5x200 @ 28</t>
  </si>
  <si>
    <t>200j Rest</t>
  </si>
  <si>
    <t>1-2min Rest</t>
  </si>
  <si>
    <t>2x205</t>
  </si>
  <si>
    <t>4xMile @ 5:30 | 2:00 Rest</t>
  </si>
  <si>
    <t>5x200 @ 30-31 | 200j Rest</t>
  </si>
  <si>
    <t>Very glad to get into the Flagler HS weight room. Not much, but it was sufficient. Afternoon run was calm &amp; cool.</t>
  </si>
  <si>
    <t>Got into a gym in Colby on the way to Colorado. Good equipment, got my lift and run in.</t>
  </si>
  <si>
    <t>Tempo miles were tougher than last week thanks to the altitude. Rest before the 200s was longer than I wanted (7min) but had to get the spikes on for the dirt track.</t>
  </si>
  <si>
    <t>2xMile @ 35/45 | 2:00rest</t>
  </si>
  <si>
    <t>15:00 Cool, Stretching</t>
  </si>
  <si>
    <t>Rolling, 15:00 Warm</t>
  </si>
  <si>
    <t>200 @ 27.3, 300 @ 43.9, 400 @ 61.6, 500 @ 78.6 | 2,3,4min rest</t>
  </si>
  <si>
    <t xml:space="preserve">Cool down, stretching </t>
  </si>
  <si>
    <t xml:space="preserve">Acidosis Tolerance </t>
  </si>
  <si>
    <t>After the return trip from Colorado. Planned on doing a tempo workout but realized on the warm up that tempoing in the dark with abnormally high traffic was a little unsafe.</t>
  </si>
  <si>
    <t>Did yesterday's tempo workout, legs were a lot more sluggish than yesterday but hit all my splits just fine.</t>
  </si>
  <si>
    <t>Bombed this one. Woke up with stomach cramps, and just didn't have the speed in me from the get go. Gotta be better.</t>
  </si>
  <si>
    <t>2mi Tempo @ 5:25 | 2:00rest</t>
  </si>
  <si>
    <t>2mi Tempo @ 5:28 | 2:00rest</t>
  </si>
  <si>
    <t>x</t>
  </si>
  <si>
    <t>Low</t>
  </si>
  <si>
    <t>Swansong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</si>
</sst>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43" formatCode="_(* #,##0.00_);_(* \(#,##0.00\);_(* &quot;-&quot;??_);_(@_)"/>
    <numFmt numFmtId="164" formatCode="[$-409]mmmm\-yy;@"/>
    <numFmt numFmtId="165" formatCode="[$-409]mmmm\ d\,\ yyyy;@"/>
    <numFmt numFmtId="166" formatCode="m/d;@"/>
    <numFmt numFmtId="167" formatCode="0.0"/>
    <numFmt numFmtId="168" formatCode="[$-F400]h:mm:ss\ AM/PM"/>
  </numFmts>
  <fonts count="91"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u/>
      <sz val="11"/>
      <color theme="1"/>
      <name val="Calibri"/>
      <family val="2"/>
    </font>
    <font>
      <b/>
      <sz val="10"/>
      <name val="Arial"/>
      <family val="2"/>
    </font>
    <font>
      <u/>
      <sz val="11"/>
      <color theme="1"/>
      <name val="Calibri"/>
      <family val="2"/>
    </font>
    <font>
      <sz val="10"/>
      <name val="Arial"/>
      <family val="2"/>
    </font>
    <font>
      <b/>
      <sz val="11"/>
      <color theme="1"/>
      <name val="Calibri"/>
      <family val="2"/>
    </font>
    <font>
      <b/>
      <i/>
      <sz val="11"/>
      <color rgb="FF7030A0"/>
      <name val="Calibri"/>
      <family val="2"/>
    </font>
    <font>
      <b/>
      <i/>
      <sz val="11"/>
      <color rgb="FF0000FF"/>
      <name val="Calibri"/>
      <family val="2"/>
    </font>
    <font>
      <sz val="10"/>
      <name val="Cambria"/>
      <family val="1"/>
    </font>
    <font>
      <b/>
      <sz val="10"/>
      <color rgb="FFFF0000"/>
      <name val="Arial"/>
      <family val="2"/>
    </font>
    <font>
      <b/>
      <sz val="14"/>
      <color rgb="FF0000FF"/>
      <name val="Calibri"/>
      <family val="2"/>
    </font>
    <font>
      <b/>
      <sz val="11"/>
      <color rgb="FFFF0000"/>
      <name val="Calibri"/>
      <family val="2"/>
    </font>
    <font>
      <u/>
      <sz val="9"/>
      <color theme="1"/>
      <name val="Calibri"/>
      <family val="2"/>
    </font>
    <font>
      <sz val="9"/>
      <color theme="1"/>
      <name val="Calibri"/>
      <family val="2"/>
    </font>
    <font>
      <b/>
      <sz val="9"/>
      <color theme="1"/>
      <name val="Calibri"/>
      <family val="2"/>
    </font>
    <font>
      <sz val="11"/>
      <name val="Calibri"/>
      <family val="2"/>
    </font>
    <font>
      <b/>
      <sz val="11"/>
      <name val="Calibri"/>
      <family val="2"/>
    </font>
    <font>
      <sz val="5"/>
      <color theme="1"/>
      <name val="Calibri"/>
      <family val="2"/>
    </font>
    <font>
      <sz val="11"/>
      <color theme="0"/>
      <name val="Calibri"/>
      <family val="2"/>
    </font>
    <font>
      <b/>
      <sz val="11"/>
      <color theme="0"/>
      <name val="Calibri"/>
      <family val="2"/>
    </font>
    <font>
      <sz val="8"/>
      <name val="Calibri"/>
      <family val="2"/>
    </font>
    <font>
      <u/>
      <sz val="11"/>
      <color theme="10"/>
      <name val="Calibri"/>
      <family val="2"/>
    </font>
    <font>
      <u/>
      <sz val="11"/>
      <name val="Calibri"/>
      <family val="2"/>
    </font>
    <font>
      <b/>
      <u/>
      <sz val="11"/>
      <name val="Calibri"/>
      <family val="2"/>
    </font>
    <font>
      <b/>
      <i/>
      <sz val="11"/>
      <name val="Calibri"/>
      <family val="2"/>
    </font>
    <font>
      <b/>
      <i/>
      <sz val="11"/>
      <color theme="0"/>
      <name val="Calibri"/>
      <family val="2"/>
    </font>
    <font>
      <b/>
      <u/>
      <sz val="11"/>
      <color theme="0"/>
      <name val="Calibri"/>
      <family val="2"/>
    </font>
    <font>
      <sz val="10"/>
      <color theme="0"/>
      <name val="Arial"/>
      <family val="2"/>
    </font>
    <font>
      <b/>
      <sz val="10"/>
      <color theme="0"/>
      <name val="Arial"/>
      <family val="2"/>
    </font>
    <font>
      <u/>
      <sz val="11"/>
      <color theme="0"/>
      <name val="Calibri"/>
      <family val="2"/>
    </font>
    <font>
      <b/>
      <i/>
      <sz val="10"/>
      <color theme="0"/>
      <name val="Arial"/>
      <family val="2"/>
    </font>
    <font>
      <sz val="10"/>
      <color theme="0"/>
      <name val="Cambria"/>
      <family val="1"/>
    </font>
    <font>
      <b/>
      <sz val="11"/>
      <color theme="1"/>
      <name val="Calibri"/>
      <family val="2"/>
      <scheme val="minor"/>
    </font>
    <font>
      <b/>
      <sz val="11"/>
      <name val="Calibri"/>
      <family val="2"/>
      <scheme val="minor"/>
    </font>
    <font>
      <b/>
      <sz val="11"/>
      <color theme="7"/>
      <name val="Calibri"/>
      <family val="2"/>
      <scheme val="minor"/>
    </font>
    <font>
      <sz val="11"/>
      <name val="Calibri"/>
      <family val="2"/>
      <scheme val="minor"/>
    </font>
    <font>
      <sz val="7"/>
      <color theme="1"/>
      <name val="Calibri"/>
      <family val="2"/>
      <scheme val="minor"/>
    </font>
    <font>
      <sz val="9"/>
      <color theme="1"/>
      <name val="Calibri"/>
      <family val="2"/>
      <scheme val="minor"/>
    </font>
    <font>
      <sz val="6"/>
      <color theme="1"/>
      <name val="Calibri"/>
      <family val="2"/>
      <scheme val="minor"/>
    </font>
    <font>
      <sz val="8"/>
      <color theme="1"/>
      <name val="Calibri"/>
      <family val="2"/>
      <scheme val="minor"/>
    </font>
    <font>
      <sz val="5"/>
      <color theme="1"/>
      <name val="Calibri"/>
      <family val="2"/>
      <scheme val="minor"/>
    </font>
    <font>
      <sz val="11"/>
      <color theme="1"/>
      <name val="Modern No. 20"/>
      <family val="1"/>
    </font>
    <font>
      <sz val="11"/>
      <color rgb="FFFF0000"/>
      <name val="Calibri"/>
      <family val="2"/>
    </font>
    <font>
      <strike/>
      <sz val="11"/>
      <color theme="1"/>
      <name val="Calibri"/>
      <family val="2"/>
    </font>
    <font>
      <sz val="10"/>
      <color theme="1"/>
      <name val="Calibri"/>
      <family val="2"/>
      <scheme val="minor"/>
    </font>
    <font>
      <sz val="12"/>
      <color theme="1"/>
      <name val="Calibri"/>
      <family val="2"/>
      <scheme val="minor"/>
    </font>
    <font>
      <b/>
      <sz val="12"/>
      <color theme="1"/>
      <name val="Calibri"/>
      <family val="2"/>
    </font>
    <font>
      <b/>
      <sz val="12"/>
      <color rgb="FFC80000"/>
      <name val="Calibri"/>
      <family val="2"/>
    </font>
    <font>
      <sz val="12"/>
      <name val="Calibri"/>
      <family val="2"/>
    </font>
    <font>
      <sz val="12"/>
      <color theme="1"/>
      <name val="Calibri"/>
      <family val="2"/>
    </font>
    <font>
      <b/>
      <sz val="16"/>
      <color theme="1"/>
      <name val="Calibri"/>
      <family val="2"/>
    </font>
    <font>
      <b/>
      <sz val="12"/>
      <color theme="1"/>
      <name val="Calibri"/>
      <family val="2"/>
      <scheme val="minor"/>
    </font>
    <font>
      <sz val="11"/>
      <color theme="1"/>
      <name val="Franklin Gothic Medium"/>
      <family val="2"/>
    </font>
    <font>
      <strike/>
      <sz val="11"/>
      <color theme="0"/>
      <name val="Calibri"/>
      <family val="2"/>
    </font>
    <font>
      <sz val="10"/>
      <color theme="1"/>
      <name val="Calibri"/>
      <family val="2"/>
    </font>
    <font>
      <sz val="5"/>
      <color rgb="FF1A1A1A"/>
      <name val="Source Sans Pro"/>
      <family val="2"/>
    </font>
    <font>
      <sz val="11"/>
      <color theme="7"/>
      <name val="Calibri"/>
      <family val="2"/>
      <scheme val="minor"/>
    </font>
    <font>
      <strike/>
      <sz val="9"/>
      <color theme="1"/>
      <name val="Calibri"/>
      <family val="2"/>
    </font>
    <font>
      <sz val="9"/>
      <color theme="1"/>
      <name val="Calibri"/>
      <family val="2"/>
      <scheme val="minor"/>
    </font>
    <font>
      <sz val="14"/>
      <color theme="1"/>
      <name val="Calibri"/>
      <family val="2"/>
    </font>
    <font>
      <u/>
      <sz val="24"/>
      <color theme="1"/>
      <name val="Calibri"/>
      <family val="2"/>
    </font>
    <font>
      <sz val="6"/>
      <color theme="1"/>
      <name val="Calibri"/>
      <family val="2"/>
    </font>
    <font>
      <sz val="8"/>
      <color theme="1"/>
      <name val="Calibri"/>
      <family val="2"/>
    </font>
    <font>
      <sz val="10"/>
      <color rgb="FF000000"/>
      <name val="Calibri"/>
      <family val="2"/>
      <scheme val="minor"/>
    </font>
    <font>
      <b/>
      <sz val="20"/>
      <color rgb="FFEFFFEF"/>
      <name val="Calibri"/>
      <family val="2"/>
    </font>
    <font>
      <b/>
      <sz val="11"/>
      <color rgb="FFFFC000"/>
      <name val="Calibri"/>
      <family val="2"/>
      <scheme val="minor"/>
    </font>
    <font>
      <sz val="11"/>
      <color rgb="FF00B050"/>
      <name val="Calibri"/>
      <family val="2"/>
    </font>
    <font>
      <sz val="11"/>
      <color rgb="FFFFC000"/>
      <name val="Calibri"/>
      <family val="2"/>
    </font>
    <font>
      <sz val="11"/>
      <color theme="1"/>
      <name val="Calibri"/>
      <family val="2"/>
      <scheme val="minor"/>
    </font>
    <font>
      <sz val="4"/>
      <color theme="1"/>
      <name val="Calibri"/>
      <family val="2"/>
      <scheme val="minor"/>
    </font>
    <font>
      <sz val="11"/>
      <color theme="1"/>
      <name val="Calibri"/>
      <family val="2"/>
      <scheme val="minor"/>
    </font>
    <font>
      <sz val="9"/>
      <color theme="1"/>
      <name val="Calibri"/>
      <family val="2"/>
    </font>
    <font>
      <sz val="8"/>
      <color theme="1"/>
      <name val="Calibri"/>
      <family val="2"/>
      <scheme val="minor"/>
    </font>
    <font>
      <sz val="11"/>
      <color theme="1"/>
      <name val="Calibri"/>
      <family val="2"/>
      <scheme val="minor"/>
    </font>
    <font>
      <sz val="8"/>
      <color theme="1"/>
      <name val="Calibri"/>
      <family val="2"/>
      <scheme val="minor"/>
    </font>
    <font>
      <sz val="9"/>
      <name val="Calibri"/>
      <family val="2"/>
    </font>
  </fonts>
  <fills count="73">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FFFF99"/>
        <bgColor indexed="64"/>
      </patternFill>
    </fill>
    <fill>
      <patternFill patternType="solid">
        <fgColor rgb="FF00B050"/>
        <bgColor indexed="64"/>
      </patternFill>
    </fill>
    <fill>
      <patternFill patternType="solid">
        <fgColor theme="0" tint="-0.249977111117893"/>
        <bgColor indexed="64"/>
      </patternFill>
    </fill>
    <fill>
      <patternFill patternType="solid">
        <fgColor theme="0"/>
        <bgColor indexed="64"/>
      </patternFill>
    </fill>
    <fill>
      <patternFill patternType="solid">
        <fgColor rgb="FFCC66FF"/>
        <bgColor indexed="64"/>
      </patternFill>
    </fill>
    <fill>
      <patternFill patternType="solid">
        <fgColor theme="5" tint="0.39997558519241921"/>
        <bgColor indexed="64"/>
      </patternFill>
    </fill>
    <fill>
      <patternFill patternType="solid">
        <fgColor rgb="FF0070C0"/>
        <bgColor indexed="64"/>
      </patternFill>
    </fill>
    <fill>
      <patternFill patternType="solid">
        <fgColor theme="1"/>
        <bgColor indexed="64"/>
      </patternFill>
    </fill>
    <fill>
      <patternFill patternType="solid">
        <fgColor rgb="FFCC99FF"/>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ABFFAB"/>
        <bgColor indexed="64"/>
      </patternFill>
    </fill>
    <fill>
      <patternFill patternType="solid">
        <fgColor rgb="FF66FFFF"/>
        <bgColor indexed="64"/>
      </patternFill>
    </fill>
    <fill>
      <patternFill patternType="solid">
        <fgColor rgb="FFFF66CC"/>
        <bgColor indexed="64"/>
      </patternFill>
    </fill>
    <fill>
      <patternFill patternType="solid">
        <fgColor rgb="FFFFFF66"/>
        <bgColor indexed="64"/>
      </patternFill>
    </fill>
    <fill>
      <patternFill patternType="solid">
        <fgColor rgb="FF1DEF81"/>
        <bgColor indexed="64"/>
      </patternFill>
    </fill>
    <fill>
      <patternFill patternType="solid">
        <fgColor rgb="FFFFFF00"/>
        <bgColor indexed="64"/>
      </patternFill>
    </fill>
    <fill>
      <patternFill patternType="solid">
        <fgColor theme="5"/>
        <bgColor indexed="64"/>
      </patternFill>
    </fill>
    <fill>
      <patternFill patternType="solid">
        <fgColor rgb="FF7030A0"/>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1" tint="4.9989318521683403E-2"/>
        <bgColor indexed="64"/>
      </patternFill>
    </fill>
    <fill>
      <patternFill patternType="solid">
        <fgColor theme="5" tint="-0.499984740745262"/>
        <bgColor indexed="64"/>
      </patternFill>
    </fill>
    <fill>
      <patternFill patternType="solid">
        <fgColor theme="9"/>
        <bgColor indexed="64"/>
      </patternFill>
    </fill>
    <fill>
      <patternFill patternType="solid">
        <fgColor rgb="FF00B0F0"/>
        <bgColor indexed="64"/>
      </patternFill>
    </fill>
    <fill>
      <patternFill patternType="solid">
        <fgColor rgb="FFC00000"/>
        <bgColor indexed="64"/>
      </patternFill>
    </fill>
    <fill>
      <patternFill patternType="solid">
        <fgColor rgb="FFFF0066"/>
        <bgColor indexed="64"/>
      </patternFill>
    </fill>
    <fill>
      <patternFill patternType="solid">
        <fgColor theme="0" tint="-0.14999847407452621"/>
        <bgColor indexed="64"/>
      </patternFill>
    </fill>
    <fill>
      <patternFill patternType="solid">
        <fgColor rgb="FFAA72D4"/>
        <bgColor indexed="64"/>
      </patternFill>
    </fill>
    <fill>
      <patternFill patternType="solid">
        <fgColor rgb="FF33D9D9"/>
        <bgColor indexed="64"/>
      </patternFill>
    </fill>
    <fill>
      <patternFill patternType="solid">
        <fgColor theme="8" tint="-0.49998474074526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2"/>
        <bgColor indexed="64"/>
      </patternFill>
    </fill>
    <fill>
      <patternFill patternType="solid">
        <fgColor rgb="FFCC00CC"/>
        <bgColor indexed="64"/>
      </patternFill>
    </fill>
    <fill>
      <patternFill patternType="solid">
        <fgColor rgb="FF42E270"/>
        <bgColor indexed="64"/>
      </patternFill>
    </fill>
    <fill>
      <patternFill patternType="solid">
        <fgColor theme="7"/>
        <bgColor indexed="64"/>
      </patternFill>
    </fill>
    <fill>
      <patternFill patternType="solid">
        <fgColor theme="4" tint="0.39997558519241921"/>
        <bgColor indexed="64"/>
      </patternFill>
    </fill>
    <fill>
      <patternFill patternType="solid">
        <fgColor rgb="FFFF9966"/>
        <bgColor indexed="64"/>
      </patternFill>
    </fill>
    <fill>
      <patternFill patternType="solid">
        <fgColor rgb="FF666699"/>
        <bgColor indexed="64"/>
      </patternFill>
    </fill>
    <fill>
      <patternFill patternType="solid">
        <fgColor rgb="FF66FF33"/>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2" tint="-9.9978637043366805E-2"/>
        <bgColor indexed="64"/>
      </patternFill>
    </fill>
    <fill>
      <patternFill patternType="solid">
        <fgColor theme="1" tint="0.14999847407452621"/>
        <bgColor indexed="64"/>
      </patternFill>
    </fill>
    <fill>
      <patternFill patternType="solid">
        <fgColor theme="3" tint="0.79998168889431442"/>
        <bgColor indexed="64"/>
      </patternFill>
    </fill>
    <fill>
      <patternFill patternType="solid">
        <fgColor rgb="FFCCFF33"/>
        <bgColor indexed="64"/>
      </patternFill>
    </fill>
    <fill>
      <patternFill patternType="solid">
        <fgColor theme="7" tint="-0.249977111117893"/>
        <bgColor indexed="64"/>
      </patternFill>
    </fill>
    <fill>
      <patternFill patternType="solid">
        <fgColor rgb="FFF5F5F5"/>
        <bgColor indexed="64"/>
      </patternFill>
    </fill>
    <fill>
      <patternFill patternType="solid">
        <fgColor rgb="FF99FF99"/>
        <bgColor indexed="64"/>
      </patternFill>
    </fill>
    <fill>
      <patternFill patternType="solid">
        <fgColor theme="3" tint="0.59999389629810485"/>
        <bgColor indexed="64"/>
      </patternFill>
    </fill>
    <fill>
      <patternFill patternType="solid">
        <fgColor theme="1" tint="9.9978637043366805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CFF"/>
        <bgColor indexed="64"/>
      </patternFill>
    </fill>
    <fill>
      <patternFill patternType="solid">
        <fgColor rgb="FFFFE7FF"/>
        <bgColor indexed="64"/>
      </patternFill>
    </fill>
    <fill>
      <patternFill patternType="solid">
        <fgColor rgb="FF1F4E78"/>
        <bgColor indexed="64"/>
      </patternFill>
    </fill>
    <fill>
      <patternFill patternType="solid">
        <fgColor theme="8"/>
        <bgColor indexed="64"/>
      </patternFill>
    </fill>
    <fill>
      <patternFill patternType="solid">
        <fgColor theme="3"/>
        <bgColor indexed="64"/>
      </patternFill>
    </fill>
    <fill>
      <patternFill patternType="solid">
        <fgColor theme="8" tint="0.79998168889431442"/>
        <bgColor indexed="64"/>
      </patternFill>
    </fill>
    <fill>
      <patternFill patternType="solid">
        <fgColor theme="4"/>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2" tint="0.79998168889431442"/>
        <bgColor indexed="64"/>
      </patternFill>
    </fill>
    <fill>
      <patternFill patternType="solid">
        <fgColor rgb="FFFFF5C9"/>
        <bgColor indexed="64"/>
      </patternFill>
    </fill>
  </fills>
  <borders count="70">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diagonal/>
    </border>
    <border>
      <left style="thin">
        <color indexed="64"/>
      </left>
      <right/>
      <top style="thick">
        <color indexed="64"/>
      </top>
      <bottom/>
      <diagonal/>
    </border>
    <border>
      <left/>
      <right/>
      <top style="thick">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ck">
        <color indexed="64"/>
      </bottom>
      <diagonal/>
    </border>
    <border>
      <left/>
      <right/>
      <top style="thin">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bottom style="medium">
        <color indexed="64"/>
      </bottom>
      <diagonal/>
    </border>
    <border>
      <left style="thin">
        <color indexed="64"/>
      </left>
      <right/>
      <top style="medium">
        <color indexed="64"/>
      </top>
      <bottom/>
      <diagonal/>
    </border>
    <border>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right style="medium">
        <color indexed="64"/>
      </right>
      <top style="thick">
        <color indexed="64"/>
      </top>
      <bottom/>
      <diagonal/>
    </border>
    <border>
      <left/>
      <right style="thin">
        <color indexed="64"/>
      </right>
      <top style="medium">
        <color indexed="64"/>
      </top>
      <bottom style="thick">
        <color indexed="64"/>
      </bottom>
      <diagonal/>
    </border>
    <border>
      <left/>
      <right/>
      <top style="medium">
        <color indexed="64"/>
      </top>
      <bottom style="thick">
        <color indexed="64"/>
      </bottom>
      <diagonal/>
    </border>
    <border>
      <left/>
      <right/>
      <top/>
      <bottom style="thick">
        <color indexed="64"/>
      </bottom>
      <diagonal/>
    </border>
    <border>
      <left/>
      <right/>
      <top style="medium">
        <color indexed="64"/>
      </top>
      <bottom/>
      <diagonal/>
    </border>
    <border>
      <left style="thin">
        <color indexed="64"/>
      </left>
      <right/>
      <top style="medium">
        <color indexed="64"/>
      </top>
      <bottom style="thick">
        <color indexed="64"/>
      </bottom>
      <diagonal/>
    </border>
    <border>
      <left/>
      <right style="medium">
        <color indexed="64"/>
      </right>
      <top style="thin">
        <color indexed="64"/>
      </top>
      <bottom style="medium">
        <color indexed="64"/>
      </bottom>
      <diagonal/>
    </border>
    <border>
      <left/>
      <right style="thin">
        <color indexed="64"/>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rgb="FF000000"/>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right style="thin">
        <color indexed="64"/>
      </right>
      <top/>
      <bottom style="thick">
        <color indexed="64"/>
      </bottom>
      <diagonal/>
    </border>
    <border>
      <left style="medium">
        <color indexed="64"/>
      </left>
      <right style="thin">
        <color indexed="64"/>
      </right>
      <top style="thick">
        <color indexed="64"/>
      </top>
      <bottom style="thin">
        <color indexed="64"/>
      </bottom>
      <diagonal/>
    </border>
    <border>
      <left style="medium">
        <color indexed="64"/>
      </left>
      <right style="thin">
        <color indexed="64"/>
      </right>
      <top/>
      <bottom/>
      <diagonal/>
    </border>
    <border>
      <left/>
      <right style="thin">
        <color indexed="64"/>
      </right>
      <top/>
      <bottom style="medium">
        <color rgb="FF505050"/>
      </bottom>
      <diagonal/>
    </border>
    <border>
      <left/>
      <right/>
      <top/>
      <bottom style="medium">
        <color rgb="FF505050"/>
      </bottom>
      <diagonal/>
    </border>
    <border>
      <left style="thin">
        <color indexed="64"/>
      </left>
      <right style="thin">
        <color indexed="64"/>
      </right>
      <top/>
      <bottom style="medium">
        <color rgb="FF505050"/>
      </bottom>
      <diagonal/>
    </border>
  </borders>
  <cellStyleXfs count="9">
    <xf numFmtId="0" fontId="0" fillId="0" borderId="0"/>
    <xf numFmtId="9" fontId="15" fillId="0" borderId="0" applyFont="0" applyFill="0" applyBorder="0" applyAlignment="0" applyProtection="0"/>
    <xf numFmtId="43" fontId="15" fillId="0" borderId="0" applyFont="0" applyFill="0" applyBorder="0" applyAlignment="0" applyProtection="0"/>
    <xf numFmtId="0" fontId="36" fillId="0" borderId="0" applyNumberFormat="0" applyFill="0" applyBorder="0" applyAlignment="0" applyProtection="0"/>
    <xf numFmtId="0" fontId="14" fillId="0" borderId="0"/>
    <xf numFmtId="43" fontId="15" fillId="0" borderId="0" applyFont="0" applyFill="0" applyBorder="0" applyAlignment="0" applyProtection="0"/>
    <xf numFmtId="0" fontId="15" fillId="0" borderId="0"/>
    <xf numFmtId="0" fontId="60" fillId="0" borderId="0"/>
    <xf numFmtId="0" fontId="78" fillId="0" borderId="0"/>
  </cellStyleXfs>
  <cellXfs count="876">
    <xf numFmtId="0" fontId="0" fillId="0" borderId="0" xfId="0"/>
    <xf numFmtId="0" fontId="16" fillId="0" borderId="0" xfId="0" applyFont="1" applyAlignment="1">
      <alignment horizontal="center"/>
    </xf>
    <xf numFmtId="0" fontId="18" fillId="2" borderId="0" xfId="0" applyFont="1" applyFill="1" applyAlignment="1">
      <alignment horizontal="center"/>
    </xf>
    <xf numFmtId="0" fontId="0" fillId="0" borderId="0" xfId="0" applyAlignment="1">
      <alignment horizontal="left"/>
    </xf>
    <xf numFmtId="0" fontId="0" fillId="0" borderId="3" xfId="0" applyBorder="1" applyAlignment="1">
      <alignment horizontal="left"/>
    </xf>
    <xf numFmtId="0" fontId="19" fillId="0" borderId="3" xfId="0" applyFont="1" applyBorder="1" applyAlignment="1">
      <alignment horizontal="left"/>
    </xf>
    <xf numFmtId="0" fontId="19" fillId="0" borderId="0" xfId="0" applyFont="1" applyAlignment="1">
      <alignment horizontal="left"/>
    </xf>
    <xf numFmtId="0" fontId="20" fillId="0" borderId="3" xfId="0" applyFont="1" applyBorder="1" applyAlignment="1">
      <alignment horizontal="center"/>
    </xf>
    <xf numFmtId="0" fontId="17" fillId="0" borderId="0" xfId="0" applyFont="1" applyAlignment="1">
      <alignment horizontal="center"/>
    </xf>
    <xf numFmtId="0" fontId="21" fillId="0" borderId="0" xfId="0" applyFont="1" applyAlignment="1">
      <alignment horizontal="right"/>
    </xf>
    <xf numFmtId="0" fontId="21" fillId="0" borderId="3" xfId="0" applyFont="1" applyBorder="1" applyAlignment="1">
      <alignment horizontal="right"/>
    </xf>
    <xf numFmtId="0" fontId="22" fillId="0" borderId="4" xfId="0" applyFont="1" applyBorder="1" applyAlignment="1">
      <alignment horizontal="right"/>
    </xf>
    <xf numFmtId="0" fontId="22" fillId="0" borderId="0" xfId="0" applyFont="1" applyAlignment="1">
      <alignment horizontal="right"/>
    </xf>
    <xf numFmtId="0" fontId="22" fillId="0" borderId="0" xfId="0" applyFont="1"/>
    <xf numFmtId="0" fontId="22" fillId="0" borderId="0" xfId="0" applyFont="1" applyAlignment="1">
      <alignment horizontal="center"/>
    </xf>
    <xf numFmtId="0" fontId="0" fillId="0" borderId="3" xfId="0" applyBorder="1" applyAlignment="1">
      <alignment horizontal="center"/>
    </xf>
    <xf numFmtId="0" fontId="0" fillId="0" borderId="3" xfId="0" quotePrefix="1" applyBorder="1" applyAlignment="1">
      <alignment horizontal="left"/>
    </xf>
    <xf numFmtId="0" fontId="20" fillId="0" borderId="3" xfId="0" quotePrefix="1" applyFont="1" applyBorder="1" applyAlignment="1">
      <alignment horizontal="center"/>
    </xf>
    <xf numFmtId="0" fontId="0" fillId="2" borderId="0" xfId="0" applyFill="1" applyAlignment="1">
      <alignment horizontal="center"/>
    </xf>
    <xf numFmtId="0" fontId="23" fillId="0" borderId="3" xfId="0" applyFont="1" applyBorder="1" applyAlignment="1">
      <alignment horizontal="left"/>
    </xf>
    <xf numFmtId="0" fontId="24" fillId="0" borderId="3" xfId="0" applyFont="1" applyBorder="1" applyAlignment="1">
      <alignment horizontal="left"/>
    </xf>
    <xf numFmtId="165" fontId="0" fillId="0" borderId="9" xfId="0" applyNumberFormat="1" applyBorder="1" applyAlignment="1">
      <alignment horizontal="center"/>
    </xf>
    <xf numFmtId="0" fontId="27" fillId="0" borderId="14" xfId="0" applyFont="1" applyBorder="1"/>
    <xf numFmtId="0" fontId="28" fillId="0" borderId="0" xfId="0" applyFont="1"/>
    <xf numFmtId="167" fontId="28" fillId="0" borderId="0" xfId="0" applyNumberFormat="1" applyFont="1" applyAlignment="1">
      <alignment horizontal="center"/>
    </xf>
    <xf numFmtId="0" fontId="28" fillId="0" borderId="16" xfId="0" applyFont="1" applyBorder="1"/>
    <xf numFmtId="167" fontId="28" fillId="0" borderId="17" xfId="0" applyNumberFormat="1" applyFont="1" applyBorder="1"/>
    <xf numFmtId="167" fontId="28" fillId="0" borderId="0" xfId="0" applyNumberFormat="1" applyFont="1"/>
    <xf numFmtId="0" fontId="28" fillId="0" borderId="1" xfId="0" applyFont="1" applyBorder="1"/>
    <xf numFmtId="167" fontId="28" fillId="0" borderId="18" xfId="0" applyNumberFormat="1" applyFont="1" applyBorder="1"/>
    <xf numFmtId="167" fontId="28" fillId="0" borderId="12" xfId="0" applyNumberFormat="1" applyFont="1" applyBorder="1"/>
    <xf numFmtId="167" fontId="0" fillId="0" borderId="0" xfId="0" applyNumberFormat="1"/>
    <xf numFmtId="10" fontId="0" fillId="0" borderId="0" xfId="1" applyNumberFormat="1" applyFont="1"/>
    <xf numFmtId="0" fontId="0" fillId="0" borderId="1" xfId="0" applyBorder="1"/>
    <xf numFmtId="16" fontId="0" fillId="0" borderId="0" xfId="0" applyNumberFormat="1"/>
    <xf numFmtId="0" fontId="0" fillId="0" borderId="18" xfId="0" applyBorder="1"/>
    <xf numFmtId="0" fontId="28" fillId="8" borderId="0" xfId="0" applyFont="1" applyFill="1"/>
    <xf numFmtId="0" fontId="27" fillId="8" borderId="14" xfId="0" applyFont="1" applyFill="1" applyBorder="1"/>
    <xf numFmtId="0" fontId="0" fillId="8" borderId="0" xfId="0" applyFill="1"/>
    <xf numFmtId="167" fontId="28" fillId="8" borderId="0" xfId="0" applyNumberFormat="1" applyFont="1" applyFill="1" applyAlignment="1">
      <alignment horizontal="center"/>
    </xf>
    <xf numFmtId="0" fontId="27" fillId="8" borderId="15" xfId="0" applyFont="1" applyFill="1" applyBorder="1"/>
    <xf numFmtId="0" fontId="28" fillId="8" borderId="16" xfId="0" applyFont="1" applyFill="1" applyBorder="1"/>
    <xf numFmtId="167" fontId="28" fillId="8" borderId="17" xfId="0" applyNumberFormat="1" applyFont="1" applyFill="1" applyBorder="1"/>
    <xf numFmtId="0" fontId="28" fillId="8" borderId="14" xfId="0" applyFont="1" applyFill="1" applyBorder="1"/>
    <xf numFmtId="167" fontId="28" fillId="8" borderId="0" xfId="0" applyNumberFormat="1" applyFont="1" applyFill="1"/>
    <xf numFmtId="0" fontId="28" fillId="8" borderId="1" xfId="0" applyFont="1" applyFill="1" applyBorder="1"/>
    <xf numFmtId="167" fontId="28" fillId="8" borderId="18" xfId="0" applyNumberFormat="1" applyFont="1" applyFill="1" applyBorder="1"/>
    <xf numFmtId="0" fontId="29" fillId="0" borderId="0" xfId="0" applyFont="1"/>
    <xf numFmtId="167" fontId="28" fillId="0" borderId="22" xfId="0" applyNumberFormat="1" applyFont="1" applyBorder="1"/>
    <xf numFmtId="0" fontId="20" fillId="0" borderId="14" xfId="0" applyFont="1" applyBorder="1" applyAlignment="1">
      <alignment horizontal="center"/>
    </xf>
    <xf numFmtId="0" fontId="20" fillId="0" borderId="17" xfId="0" applyFont="1" applyBorder="1" applyAlignment="1">
      <alignment horizontal="center"/>
    </xf>
    <xf numFmtId="0" fontId="20" fillId="0" borderId="18" xfId="0" applyFont="1" applyBorder="1" applyAlignment="1">
      <alignment horizontal="center"/>
    </xf>
    <xf numFmtId="0" fontId="28" fillId="8" borderId="11" xfId="0" applyFont="1" applyFill="1" applyBorder="1"/>
    <xf numFmtId="0" fontId="20" fillId="0" borderId="0" xfId="0" applyFont="1" applyAlignment="1">
      <alignment horizontal="center"/>
    </xf>
    <xf numFmtId="0" fontId="0" fillId="0" borderId="0" xfId="0" applyAlignment="1">
      <alignment horizontal="center"/>
    </xf>
    <xf numFmtId="0" fontId="27" fillId="0" borderId="0" xfId="0" applyFont="1"/>
    <xf numFmtId="164" fontId="17" fillId="2" borderId="1" xfId="0" applyNumberFormat="1" applyFont="1" applyFill="1" applyBorder="1"/>
    <xf numFmtId="2" fontId="17" fillId="2" borderId="1" xfId="0" applyNumberFormat="1" applyFont="1" applyFill="1" applyBorder="1"/>
    <xf numFmtId="164" fontId="17" fillId="2" borderId="1" xfId="0" quotePrefix="1" applyNumberFormat="1" applyFont="1" applyFill="1" applyBorder="1" applyAlignment="1">
      <alignment horizontal="center"/>
    </xf>
    <xf numFmtId="0" fontId="37" fillId="13" borderId="0" xfId="3" applyFont="1" applyFill="1" applyAlignment="1">
      <alignment horizontal="center"/>
    </xf>
    <xf numFmtId="0" fontId="38" fillId="0" borderId="0" xfId="0" applyFont="1" applyAlignment="1">
      <alignment horizontal="center"/>
    </xf>
    <xf numFmtId="0" fontId="30" fillId="0" borderId="0" xfId="0" applyFont="1" applyAlignment="1">
      <alignment horizontal="center"/>
    </xf>
    <xf numFmtId="0" fontId="31" fillId="0" borderId="0" xfId="0" applyFont="1" applyAlignment="1">
      <alignment horizontal="center"/>
    </xf>
    <xf numFmtId="0" fontId="39" fillId="0" borderId="0" xfId="0" applyFont="1" applyAlignment="1">
      <alignment horizontal="center"/>
    </xf>
    <xf numFmtId="0" fontId="39" fillId="0" borderId="0" xfId="0" applyFont="1" applyAlignment="1">
      <alignment horizontal="right"/>
    </xf>
    <xf numFmtId="0" fontId="30" fillId="2" borderId="0" xfId="0" applyFont="1" applyFill="1" applyAlignment="1">
      <alignment horizontal="center"/>
    </xf>
    <xf numFmtId="0" fontId="37" fillId="14" borderId="0" xfId="3" applyFont="1" applyFill="1" applyAlignment="1">
      <alignment horizontal="center"/>
    </xf>
    <xf numFmtId="0" fontId="37" fillId="15" borderId="0" xfId="3" applyFont="1" applyFill="1" applyAlignment="1">
      <alignment horizontal="center"/>
    </xf>
    <xf numFmtId="0" fontId="37" fillId="16" borderId="0" xfId="3" applyFont="1" applyFill="1" applyAlignment="1">
      <alignment horizontal="center"/>
    </xf>
    <xf numFmtId="0" fontId="41" fillId="0" borderId="0" xfId="0" applyFont="1" applyAlignment="1">
      <alignment horizontal="center"/>
    </xf>
    <xf numFmtId="0" fontId="33" fillId="0" borderId="0" xfId="0" applyFont="1"/>
    <xf numFmtId="0" fontId="33" fillId="0" borderId="0" xfId="0" applyFont="1" applyAlignment="1">
      <alignment horizontal="left"/>
    </xf>
    <xf numFmtId="0" fontId="42" fillId="0" borderId="0" xfId="0" applyFont="1" applyAlignment="1">
      <alignment horizontal="left"/>
    </xf>
    <xf numFmtId="0" fontId="33" fillId="0" borderId="0" xfId="0" applyFont="1" applyAlignment="1">
      <alignment horizontal="center"/>
    </xf>
    <xf numFmtId="0" fontId="43" fillId="0" borderId="0" xfId="0" applyFont="1" applyAlignment="1">
      <alignment horizontal="center"/>
    </xf>
    <xf numFmtId="0" fontId="34" fillId="0" borderId="0" xfId="0" quotePrefix="1" applyFont="1" applyAlignment="1">
      <alignment horizontal="center"/>
    </xf>
    <xf numFmtId="0" fontId="44" fillId="0" borderId="0" xfId="3" applyFont="1" applyFill="1" applyBorder="1" applyAlignment="1">
      <alignment horizontal="center"/>
    </xf>
    <xf numFmtId="0" fontId="40" fillId="0" borderId="0" xfId="0" applyFont="1" applyAlignment="1">
      <alignment horizontal="right"/>
    </xf>
    <xf numFmtId="0" fontId="40" fillId="0" borderId="0" xfId="0" applyFont="1" applyAlignment="1">
      <alignment horizontal="left"/>
    </xf>
    <xf numFmtId="0" fontId="40" fillId="0" borderId="0" xfId="0" applyFont="1" applyAlignment="1">
      <alignment horizontal="center"/>
    </xf>
    <xf numFmtId="0" fontId="40" fillId="0" borderId="0" xfId="0" applyFont="1"/>
    <xf numFmtId="0" fontId="45" fillId="0" borderId="0" xfId="0" applyFont="1" applyAlignment="1">
      <alignment horizontal="right"/>
    </xf>
    <xf numFmtId="0" fontId="33" fillId="0" borderId="0" xfId="0" quotePrefix="1" applyFont="1" applyAlignment="1">
      <alignment horizontal="left"/>
    </xf>
    <xf numFmtId="167" fontId="40" fillId="0" borderId="0" xfId="0" applyNumberFormat="1" applyFont="1" applyAlignment="1">
      <alignment horizontal="right"/>
    </xf>
    <xf numFmtId="0" fontId="46" fillId="0" borderId="0" xfId="0" applyFont="1" applyAlignment="1">
      <alignment horizontal="left"/>
    </xf>
    <xf numFmtId="0" fontId="43" fillId="0" borderId="0" xfId="0" applyFont="1" applyAlignment="1">
      <alignment horizontal="left"/>
    </xf>
    <xf numFmtId="167" fontId="45" fillId="0" borderId="0" xfId="0" applyNumberFormat="1" applyFont="1" applyAlignment="1">
      <alignment horizontal="right"/>
    </xf>
    <xf numFmtId="20" fontId="21" fillId="0" borderId="3" xfId="0" applyNumberFormat="1" applyFont="1" applyBorder="1" applyAlignment="1">
      <alignment horizontal="right"/>
    </xf>
    <xf numFmtId="0" fontId="34" fillId="0" borderId="0" xfId="0" applyFont="1" applyAlignment="1">
      <alignment horizontal="center"/>
    </xf>
    <xf numFmtId="0" fontId="31" fillId="2" borderId="0" xfId="0" applyFont="1" applyFill="1"/>
    <xf numFmtId="0" fontId="36" fillId="0" borderId="0" xfId="3"/>
    <xf numFmtId="0" fontId="38" fillId="2" borderId="0" xfId="0" applyFont="1" applyFill="1" applyAlignment="1">
      <alignment horizontal="center"/>
    </xf>
    <xf numFmtId="0" fontId="0" fillId="0" borderId="0" xfId="0" applyAlignment="1">
      <alignment vertical="top"/>
    </xf>
    <xf numFmtId="0" fontId="36" fillId="0" borderId="0" xfId="3" applyAlignment="1">
      <alignment vertical="top"/>
    </xf>
    <xf numFmtId="0" fontId="47" fillId="7" borderId="26" xfId="4" applyFont="1" applyFill="1" applyBorder="1" applyAlignment="1">
      <alignment horizontal="center" vertical="center"/>
    </xf>
    <xf numFmtId="0" fontId="47" fillId="0" borderId="30" xfId="4" applyFont="1" applyBorder="1" applyAlignment="1">
      <alignment vertical="center"/>
    </xf>
    <xf numFmtId="0" fontId="14" fillId="23" borderId="18" xfId="4" applyFill="1" applyBorder="1" applyAlignment="1">
      <alignment horizontal="center" vertical="center"/>
    </xf>
    <xf numFmtId="0" fontId="14" fillId="11" borderId="18" xfId="4" applyFill="1" applyBorder="1" applyAlignment="1">
      <alignment horizontal="center" vertical="center"/>
    </xf>
    <xf numFmtId="0" fontId="14" fillId="6" borderId="18" xfId="4" applyFill="1" applyBorder="1" applyAlignment="1">
      <alignment horizontal="center" vertical="center"/>
    </xf>
    <xf numFmtId="0" fontId="14" fillId="21" borderId="18" xfId="4" applyFill="1" applyBorder="1" applyAlignment="1">
      <alignment horizontal="center" vertical="center"/>
    </xf>
    <xf numFmtId="0" fontId="14" fillId="27" borderId="18" xfId="4" applyFill="1" applyBorder="1" applyAlignment="1">
      <alignment horizontal="center" vertical="center"/>
    </xf>
    <xf numFmtId="0" fontId="14" fillId="4" borderId="18" xfId="4" applyFill="1" applyBorder="1" applyAlignment="1">
      <alignment horizontal="center" vertical="center"/>
    </xf>
    <xf numFmtId="0" fontId="14" fillId="17" borderId="18" xfId="4" applyFill="1" applyBorder="1" applyAlignment="1">
      <alignment horizontal="center" vertical="center"/>
    </xf>
    <xf numFmtId="0" fontId="50" fillId="28" borderId="18" xfId="4" applyFont="1" applyFill="1" applyBorder="1" applyAlignment="1">
      <alignment horizontal="center" vertical="center"/>
    </xf>
    <xf numFmtId="0" fontId="14" fillId="22" borderId="18" xfId="4" applyFill="1" applyBorder="1" applyAlignment="1">
      <alignment horizontal="center" vertical="center"/>
    </xf>
    <xf numFmtId="0" fontId="14" fillId="29" borderId="18" xfId="4" applyFill="1" applyBorder="1" applyAlignment="1">
      <alignment horizontal="center" vertical="center"/>
    </xf>
    <xf numFmtId="0" fontId="14" fillId="3" borderId="18" xfId="4" applyFill="1" applyBorder="1" applyAlignment="1">
      <alignment horizontal="center" vertical="center"/>
    </xf>
    <xf numFmtId="0" fontId="14" fillId="19" borderId="18" xfId="4" applyFill="1" applyBorder="1" applyAlignment="1">
      <alignment horizontal="center" vertical="center"/>
    </xf>
    <xf numFmtId="0" fontId="14" fillId="18" borderId="18" xfId="4" applyFill="1" applyBorder="1" applyAlignment="1">
      <alignment horizontal="center" vertical="center"/>
    </xf>
    <xf numFmtId="0" fontId="14" fillId="30" borderId="18" xfId="4" applyFill="1" applyBorder="1" applyAlignment="1">
      <alignment horizontal="center" vertical="center"/>
    </xf>
    <xf numFmtId="0" fontId="14" fillId="31" borderId="18" xfId="4" applyFill="1" applyBorder="1" applyAlignment="1">
      <alignment horizontal="center" vertical="center"/>
    </xf>
    <xf numFmtId="0" fontId="14" fillId="32" borderId="18" xfId="4" applyFill="1" applyBorder="1" applyAlignment="1">
      <alignment horizontal="center" vertical="center"/>
    </xf>
    <xf numFmtId="0" fontId="14" fillId="0" borderId="0" xfId="4" applyAlignment="1">
      <alignment vertical="center"/>
    </xf>
    <xf numFmtId="0" fontId="14" fillId="0" borderId="0" xfId="4" applyAlignment="1">
      <alignment horizontal="center" vertical="center"/>
    </xf>
    <xf numFmtId="0" fontId="14" fillId="33" borderId="5" xfId="4" applyFill="1" applyBorder="1" applyAlignment="1">
      <alignment horizontal="center" vertical="center"/>
    </xf>
    <xf numFmtId="0" fontId="49" fillId="0" borderId="0" xfId="4" applyFont="1" applyAlignment="1">
      <alignment horizontal="center" vertical="center"/>
    </xf>
    <xf numFmtId="2" fontId="14" fillId="0" borderId="0" xfId="4" applyNumberFormat="1" applyAlignment="1">
      <alignment vertical="center"/>
    </xf>
    <xf numFmtId="0" fontId="51" fillId="0" borderId="0" xfId="4" applyFont="1" applyAlignment="1">
      <alignment vertical="center"/>
    </xf>
    <xf numFmtId="0" fontId="52" fillId="0" borderId="0" xfId="4" applyFont="1" applyAlignment="1">
      <alignment vertical="center"/>
    </xf>
    <xf numFmtId="0" fontId="53" fillId="0" borderId="0" xfId="4" applyFont="1" applyAlignment="1">
      <alignment wrapText="1"/>
    </xf>
    <xf numFmtId="0" fontId="54" fillId="0" borderId="0" xfId="4" applyFont="1" applyAlignment="1">
      <alignment horizontal="center" vertical="center"/>
    </xf>
    <xf numFmtId="0" fontId="55" fillId="0" borderId="0" xfId="4" applyFont="1" applyAlignment="1">
      <alignment horizontal="center" vertical="center" wrapText="1"/>
    </xf>
    <xf numFmtId="0" fontId="52" fillId="0" borderId="0" xfId="4" applyFont="1" applyAlignment="1">
      <alignment horizontal="center" vertical="center"/>
    </xf>
    <xf numFmtId="20" fontId="52" fillId="0" borderId="0" xfId="4" applyNumberFormat="1" applyFont="1" applyAlignment="1">
      <alignment horizontal="center" vertical="center"/>
    </xf>
    <xf numFmtId="0" fontId="14" fillId="34" borderId="18" xfId="4" applyFill="1" applyBorder="1" applyAlignment="1">
      <alignment horizontal="center" vertical="center"/>
    </xf>
    <xf numFmtId="0" fontId="14" fillId="35" borderId="18" xfId="4" applyFill="1" applyBorder="1" applyAlignment="1">
      <alignment horizontal="center" vertical="center"/>
    </xf>
    <xf numFmtId="0" fontId="20" fillId="0" borderId="18" xfId="0" applyFont="1" applyBorder="1" applyAlignment="1">
      <alignment horizontal="center" vertical="center"/>
    </xf>
    <xf numFmtId="0" fontId="0" fillId="29" borderId="18" xfId="0" applyFill="1" applyBorder="1"/>
    <xf numFmtId="0" fontId="0" fillId="29" borderId="3" xfId="0" applyFill="1" applyBorder="1"/>
    <xf numFmtId="0" fontId="0" fillId="40" borderId="18" xfId="0" applyFill="1" applyBorder="1"/>
    <xf numFmtId="6" fontId="0" fillId="0" borderId="0" xfId="0" applyNumberFormat="1"/>
    <xf numFmtId="0" fontId="0" fillId="21" borderId="18" xfId="0" applyFill="1" applyBorder="1"/>
    <xf numFmtId="0" fontId="0" fillId="0" borderId="3" xfId="0" applyBorder="1"/>
    <xf numFmtId="0" fontId="0" fillId="0" borderId="4" xfId="0" applyBorder="1"/>
    <xf numFmtId="0" fontId="0" fillId="4" borderId="18" xfId="0" applyFill="1" applyBorder="1"/>
    <xf numFmtId="0" fontId="0" fillId="41" borderId="18" xfId="0" applyFill="1" applyBorder="1"/>
    <xf numFmtId="0" fontId="0" fillId="0" borderId="0" xfId="0" applyAlignment="1">
      <alignment horizontal="right"/>
    </xf>
    <xf numFmtId="0" fontId="0" fillId="42" borderId="0" xfId="0" applyFill="1"/>
    <xf numFmtId="0" fontId="0" fillId="39" borderId="0" xfId="0" applyFill="1"/>
    <xf numFmtId="0" fontId="34" fillId="12" borderId="3" xfId="0" applyFont="1" applyFill="1" applyBorder="1" applyAlignment="1">
      <alignment horizontal="center"/>
    </xf>
    <xf numFmtId="0" fontId="48" fillId="26" borderId="4" xfId="4" applyFont="1" applyFill="1" applyBorder="1" applyAlignment="1">
      <alignment horizontal="center" vertical="center"/>
    </xf>
    <xf numFmtId="0" fontId="48" fillId="26" borderId="3" xfId="4" applyFont="1" applyFill="1" applyBorder="1" applyAlignment="1">
      <alignment horizontal="center" vertical="center"/>
    </xf>
    <xf numFmtId="43" fontId="0" fillId="40" borderId="3" xfId="5" applyFont="1" applyFill="1" applyBorder="1"/>
    <xf numFmtId="0" fontId="15" fillId="0" borderId="0" xfId="6"/>
    <xf numFmtId="0" fontId="15" fillId="0" borderId="0" xfId="6" applyAlignment="1">
      <alignment horizontal="center"/>
    </xf>
    <xf numFmtId="0" fontId="30" fillId="38" borderId="0" xfId="6" applyFont="1" applyFill="1"/>
    <xf numFmtId="0" fontId="30" fillId="38" borderId="0" xfId="6" applyFont="1" applyFill="1" applyAlignment="1">
      <alignment horizontal="center"/>
    </xf>
    <xf numFmtId="0" fontId="15" fillId="7" borderId="0" xfId="6" applyFill="1"/>
    <xf numFmtId="0" fontId="15" fillId="7" borderId="0" xfId="6" applyFill="1" applyAlignment="1">
      <alignment horizontal="center"/>
    </xf>
    <xf numFmtId="0" fontId="15" fillId="7" borderId="18" xfId="6" applyFill="1" applyBorder="1" applyAlignment="1">
      <alignment horizontal="center"/>
    </xf>
    <xf numFmtId="16" fontId="15" fillId="5" borderId="1" xfId="6" applyNumberFormat="1" applyFill="1" applyBorder="1" applyAlignment="1">
      <alignment horizontal="left"/>
    </xf>
    <xf numFmtId="0" fontId="15" fillId="5" borderId="1" xfId="6" applyFill="1" applyBorder="1" applyAlignment="1">
      <alignment horizontal="center" vertical="center"/>
    </xf>
    <xf numFmtId="16" fontId="15" fillId="5" borderId="6" xfId="6" applyNumberFormat="1" applyFill="1" applyBorder="1"/>
    <xf numFmtId="0" fontId="15" fillId="7" borderId="17" xfId="6" applyFill="1" applyBorder="1" applyAlignment="1">
      <alignment horizontal="center"/>
    </xf>
    <xf numFmtId="0" fontId="15" fillId="7" borderId="3" xfId="6" applyFill="1" applyBorder="1" applyAlignment="1">
      <alignment horizontal="center"/>
    </xf>
    <xf numFmtId="16" fontId="15" fillId="5" borderId="1" xfId="6" applyNumberFormat="1" applyFill="1" applyBorder="1"/>
    <xf numFmtId="16" fontId="15" fillId="5" borderId="6" xfId="6" applyNumberFormat="1" applyFill="1" applyBorder="1" applyAlignment="1">
      <alignment horizontal="left"/>
    </xf>
    <xf numFmtId="0" fontId="15" fillId="5" borderId="6" xfId="6" applyFill="1" applyBorder="1" applyAlignment="1">
      <alignment horizontal="center" vertical="center"/>
    </xf>
    <xf numFmtId="0" fontId="15" fillId="7" borderId="4" xfId="6" applyFill="1" applyBorder="1" applyAlignment="1">
      <alignment horizontal="center" vertical="center"/>
    </xf>
    <xf numFmtId="0" fontId="15" fillId="7" borderId="2" xfId="6" applyFill="1" applyBorder="1" applyAlignment="1">
      <alignment horizontal="center"/>
    </xf>
    <xf numFmtId="0" fontId="0" fillId="21" borderId="3" xfId="0" applyFill="1" applyBorder="1"/>
    <xf numFmtId="0" fontId="0" fillId="41" borderId="3" xfId="0" applyFill="1" applyBorder="1"/>
    <xf numFmtId="0" fontId="0" fillId="3" borderId="3" xfId="0" applyFill="1" applyBorder="1"/>
    <xf numFmtId="0" fontId="0" fillId="43" borderId="3" xfId="0" applyFill="1" applyBorder="1"/>
    <xf numFmtId="0" fontId="0" fillId="4" borderId="3" xfId="0" applyFill="1" applyBorder="1"/>
    <xf numFmtId="0" fontId="0" fillId="7" borderId="18" xfId="6" applyFont="1" applyFill="1" applyBorder="1" applyAlignment="1">
      <alignment horizontal="center"/>
    </xf>
    <xf numFmtId="1" fontId="37" fillId="5" borderId="7" xfId="3" applyNumberFormat="1" applyFont="1" applyFill="1" applyBorder="1" applyAlignment="1">
      <alignment horizontal="center"/>
    </xf>
    <xf numFmtId="0" fontId="30" fillId="0" borderId="0" xfId="6" applyFont="1" applyAlignment="1">
      <alignment horizontal="center"/>
    </xf>
    <xf numFmtId="0" fontId="14" fillId="0" borderId="18" xfId="4" applyBorder="1" applyAlignment="1">
      <alignment horizontal="center" vertical="center"/>
    </xf>
    <xf numFmtId="0" fontId="14" fillId="0" borderId="5" xfId="4" applyBorder="1" applyAlignment="1">
      <alignment horizontal="center" vertical="center"/>
    </xf>
    <xf numFmtId="0" fontId="14" fillId="0" borderId="31" xfId="4" applyBorder="1" applyAlignment="1">
      <alignment horizontal="center" vertical="center"/>
    </xf>
    <xf numFmtId="0" fontId="14" fillId="0" borderId="7" xfId="4" applyBorder="1" applyAlignment="1">
      <alignment horizontal="center" vertical="center"/>
    </xf>
    <xf numFmtId="0" fontId="14" fillId="28" borderId="18" xfId="4" applyFill="1" applyBorder="1" applyAlignment="1">
      <alignment horizontal="center" vertical="center"/>
    </xf>
    <xf numFmtId="0" fontId="0" fillId="47" borderId="3" xfId="0" applyFill="1" applyBorder="1"/>
    <xf numFmtId="0" fontId="0" fillId="47" borderId="4" xfId="0" applyFill="1" applyBorder="1"/>
    <xf numFmtId="0" fontId="0" fillId="47" borderId="0" xfId="0" applyFill="1"/>
    <xf numFmtId="0" fontId="36" fillId="0" borderId="0" xfId="3" applyAlignment="1">
      <alignment horizontal="left"/>
    </xf>
    <xf numFmtId="0" fontId="0" fillId="0" borderId="0" xfId="0" applyAlignment="1">
      <alignment horizontal="left" vertical="top"/>
    </xf>
    <xf numFmtId="0" fontId="26" fillId="0" borderId="0" xfId="0" applyFont="1" applyAlignment="1">
      <alignment horizontal="left"/>
    </xf>
    <xf numFmtId="0" fontId="36" fillId="0" borderId="0" xfId="3" applyAlignment="1">
      <alignment horizontal="left" vertical="top"/>
    </xf>
    <xf numFmtId="2" fontId="14" fillId="23" borderId="18" xfId="4" applyNumberFormat="1" applyFill="1" applyBorder="1" applyAlignment="1">
      <alignment horizontal="center" vertical="center"/>
    </xf>
    <xf numFmtId="0" fontId="58" fillId="47" borderId="0" xfId="0" applyFont="1" applyFill="1"/>
    <xf numFmtId="2" fontId="28" fillId="0" borderId="18" xfId="0" applyNumberFormat="1" applyFont="1" applyBorder="1"/>
    <xf numFmtId="0" fontId="58" fillId="47" borderId="3" xfId="0" applyFont="1" applyFill="1" applyBorder="1"/>
    <xf numFmtId="0" fontId="57" fillId="47" borderId="3" xfId="0" applyFont="1" applyFill="1" applyBorder="1"/>
    <xf numFmtId="0" fontId="58" fillId="7" borderId="18" xfId="6" applyFont="1" applyFill="1" applyBorder="1" applyAlignment="1">
      <alignment horizontal="center"/>
    </xf>
    <xf numFmtId="0" fontId="14" fillId="23" borderId="5" xfId="4" applyFill="1" applyBorder="1" applyAlignment="1">
      <alignment horizontal="center" vertical="center"/>
    </xf>
    <xf numFmtId="0" fontId="0" fillId="21" borderId="0" xfId="0" applyFill="1" applyAlignment="1">
      <alignment horizontal="left" vertical="top"/>
    </xf>
    <xf numFmtId="0" fontId="20" fillId="21" borderId="3" xfId="0" applyFont="1" applyFill="1" applyBorder="1" applyAlignment="1">
      <alignment horizontal="center"/>
    </xf>
    <xf numFmtId="0" fontId="20" fillId="21" borderId="0" xfId="0" applyFont="1" applyFill="1" applyAlignment="1">
      <alignment horizontal="center"/>
    </xf>
    <xf numFmtId="0" fontId="20" fillId="21" borderId="3" xfId="0" quotePrefix="1" applyFont="1" applyFill="1" applyBorder="1" applyAlignment="1">
      <alignment horizontal="center"/>
    </xf>
    <xf numFmtId="0" fontId="14" fillId="11" borderId="5" xfId="4" applyFill="1" applyBorder="1" applyAlignment="1">
      <alignment horizontal="center" vertical="center"/>
    </xf>
    <xf numFmtId="0" fontId="14" fillId="23" borderId="31" xfId="4" applyFill="1" applyBorder="1" applyAlignment="1">
      <alignment horizontal="center" vertical="center"/>
    </xf>
    <xf numFmtId="0" fontId="14" fillId="31" borderId="31" xfId="4" applyFill="1" applyBorder="1" applyAlignment="1">
      <alignment horizontal="center" vertical="center"/>
    </xf>
    <xf numFmtId="0" fontId="14" fillId="45" borderId="31" xfId="4" applyFill="1" applyBorder="1" applyAlignment="1">
      <alignment horizontal="center" vertical="center"/>
    </xf>
    <xf numFmtId="0" fontId="14" fillId="3" borderId="31" xfId="4" applyFill="1" applyBorder="1" applyAlignment="1">
      <alignment horizontal="center" vertical="center"/>
    </xf>
    <xf numFmtId="0" fontId="14" fillId="28" borderId="31" xfId="4" applyFill="1" applyBorder="1" applyAlignment="1">
      <alignment horizontal="center" vertical="center"/>
    </xf>
    <xf numFmtId="0" fontId="14" fillId="18" borderId="31" xfId="4" applyFill="1" applyBorder="1" applyAlignment="1">
      <alignment horizontal="center" vertical="center"/>
    </xf>
    <xf numFmtId="0" fontId="14" fillId="4" borderId="31" xfId="4" applyFill="1" applyBorder="1" applyAlignment="1">
      <alignment horizontal="center" vertical="center"/>
    </xf>
    <xf numFmtId="0" fontId="14" fillId="19" borderId="31" xfId="4" applyFill="1" applyBorder="1" applyAlignment="1">
      <alignment horizontal="center" vertical="center"/>
    </xf>
    <xf numFmtId="0" fontId="14" fillId="21" borderId="31" xfId="4" applyFill="1" applyBorder="1" applyAlignment="1">
      <alignment horizontal="center" vertical="center"/>
    </xf>
    <xf numFmtId="0" fontId="14" fillId="6" borderId="31" xfId="4" applyFill="1" applyBorder="1" applyAlignment="1">
      <alignment horizontal="center" vertical="center"/>
    </xf>
    <xf numFmtId="0" fontId="14" fillId="11" borderId="31" xfId="4" applyFill="1" applyBorder="1" applyAlignment="1">
      <alignment horizontal="center" vertical="center"/>
    </xf>
    <xf numFmtId="0" fontId="14" fillId="44" borderId="31" xfId="4" applyFill="1" applyBorder="1" applyAlignment="1">
      <alignment horizontal="center" vertical="center"/>
    </xf>
    <xf numFmtId="20" fontId="14" fillId="0" borderId="0" xfId="4" applyNumberFormat="1" applyAlignment="1">
      <alignment vertical="center"/>
    </xf>
    <xf numFmtId="2" fontId="28" fillId="8" borderId="18" xfId="0" applyNumberFormat="1" applyFont="1" applyFill="1" applyBorder="1"/>
    <xf numFmtId="2" fontId="54" fillId="23" borderId="18" xfId="4" applyNumberFormat="1" applyFont="1" applyFill="1" applyBorder="1" applyAlignment="1">
      <alignment horizontal="center" vertical="center"/>
    </xf>
    <xf numFmtId="0" fontId="14" fillId="44" borderId="18" xfId="4" applyFill="1" applyBorder="1" applyAlignment="1">
      <alignment horizontal="center" vertical="center"/>
    </xf>
    <xf numFmtId="0" fontId="0" fillId="47" borderId="3" xfId="0" quotePrefix="1" applyFill="1" applyBorder="1"/>
    <xf numFmtId="2" fontId="28" fillId="8" borderId="17" xfId="0" applyNumberFormat="1" applyFont="1" applyFill="1" applyBorder="1"/>
    <xf numFmtId="0" fontId="34" fillId="48" borderId="3" xfId="0" applyFont="1" applyFill="1" applyBorder="1" applyAlignment="1">
      <alignment horizontal="center"/>
    </xf>
    <xf numFmtId="0" fontId="14" fillId="27" borderId="31" xfId="4" applyFill="1" applyBorder="1" applyAlignment="1">
      <alignment horizontal="center" vertical="center"/>
    </xf>
    <xf numFmtId="0" fontId="14" fillId="49" borderId="31" xfId="4" applyFill="1" applyBorder="1" applyAlignment="1">
      <alignment horizontal="center" vertical="center"/>
    </xf>
    <xf numFmtId="0" fontId="14" fillId="49" borderId="18" xfId="4" applyFill="1" applyBorder="1" applyAlignment="1">
      <alignment horizontal="center" vertical="center"/>
    </xf>
    <xf numFmtId="2" fontId="28" fillId="8" borderId="0" xfId="0" applyNumberFormat="1" applyFont="1" applyFill="1"/>
    <xf numFmtId="0" fontId="0" fillId="21" borderId="0" xfId="0" applyFill="1"/>
    <xf numFmtId="2" fontId="28" fillId="0" borderId="0" xfId="0" applyNumberFormat="1" applyFont="1"/>
    <xf numFmtId="0" fontId="0" fillId="0" borderId="2" xfId="0" applyBorder="1"/>
    <xf numFmtId="0" fontId="28" fillId="8" borderId="14" xfId="0" quotePrefix="1" applyFont="1" applyFill="1" applyBorder="1"/>
    <xf numFmtId="0" fontId="54" fillId="33" borderId="5" xfId="4" applyFont="1" applyFill="1" applyBorder="1" applyAlignment="1">
      <alignment horizontal="center" vertical="center"/>
    </xf>
    <xf numFmtId="16" fontId="0" fillId="0" borderId="0" xfId="0" applyNumberFormat="1" applyAlignment="1">
      <alignment horizontal="right"/>
    </xf>
    <xf numFmtId="0" fontId="0" fillId="47" borderId="17" xfId="0" applyFill="1" applyBorder="1"/>
    <xf numFmtId="0" fontId="14" fillId="33" borderId="18" xfId="4" applyFill="1" applyBorder="1" applyAlignment="1">
      <alignment horizontal="center" vertical="center"/>
    </xf>
    <xf numFmtId="0" fontId="33" fillId="7" borderId="18" xfId="6" applyFont="1" applyFill="1" applyBorder="1" applyAlignment="1">
      <alignment horizontal="center"/>
    </xf>
    <xf numFmtId="2" fontId="28" fillId="0" borderId="17" xfId="0" applyNumberFormat="1" applyFont="1" applyBorder="1"/>
    <xf numFmtId="0" fontId="0" fillId="8" borderId="0" xfId="0" applyFill="1" applyAlignment="1">
      <alignment horizontal="left"/>
    </xf>
    <xf numFmtId="20" fontId="0" fillId="0" borderId="0" xfId="0" applyNumberFormat="1"/>
    <xf numFmtId="0" fontId="14" fillId="30" borderId="31" xfId="4" applyFill="1" applyBorder="1" applyAlignment="1">
      <alignment horizontal="center" vertical="center"/>
    </xf>
    <xf numFmtId="0" fontId="14" fillId="32" borderId="31" xfId="4" applyFill="1" applyBorder="1" applyAlignment="1">
      <alignment horizontal="center" vertical="center"/>
    </xf>
    <xf numFmtId="0" fontId="0" fillId="11" borderId="0" xfId="0" applyFill="1"/>
    <xf numFmtId="0" fontId="0" fillId="29" borderId="0" xfId="0" applyFill="1"/>
    <xf numFmtId="0" fontId="0" fillId="50" borderId="0" xfId="0" applyFill="1"/>
    <xf numFmtId="0" fontId="0" fillId="6" borderId="0" xfId="0" applyFill="1"/>
    <xf numFmtId="0" fontId="0" fillId="22" borderId="0" xfId="0" applyFill="1"/>
    <xf numFmtId="0" fontId="0" fillId="4" borderId="0" xfId="0" applyFill="1"/>
    <xf numFmtId="0" fontId="0" fillId="13" borderId="0" xfId="0" applyFill="1"/>
    <xf numFmtId="0" fontId="0" fillId="51" borderId="0" xfId="0" applyFill="1"/>
    <xf numFmtId="0" fontId="59" fillId="33" borderId="18" xfId="4" applyFont="1" applyFill="1" applyBorder="1" applyAlignment="1">
      <alignment horizontal="center" vertical="center"/>
    </xf>
    <xf numFmtId="0" fontId="48" fillId="52" borderId="4" xfId="4" applyFont="1" applyFill="1" applyBorder="1" applyAlignment="1">
      <alignment horizontal="center" vertical="center"/>
    </xf>
    <xf numFmtId="20" fontId="14" fillId="33" borderId="18" xfId="4" applyNumberFormat="1" applyFill="1" applyBorder="1" applyAlignment="1">
      <alignment horizontal="center" vertical="center"/>
    </xf>
    <xf numFmtId="0" fontId="50" fillId="6" borderId="18" xfId="4" applyFont="1" applyFill="1" applyBorder="1" applyAlignment="1">
      <alignment horizontal="center" vertical="center"/>
    </xf>
    <xf numFmtId="0" fontId="34" fillId="12" borderId="14" xfId="0" applyFont="1" applyFill="1" applyBorder="1" applyAlignment="1">
      <alignment horizontal="center"/>
    </xf>
    <xf numFmtId="0" fontId="34" fillId="12" borderId="17" xfId="0" applyFont="1" applyFill="1" applyBorder="1" applyAlignment="1">
      <alignment horizontal="center"/>
    </xf>
    <xf numFmtId="0" fontId="0" fillId="0" borderId="33" xfId="0" applyBorder="1" applyAlignment="1">
      <alignment vertical="center" wrapText="1"/>
    </xf>
    <xf numFmtId="0" fontId="0" fillId="0" borderId="14" xfId="0" applyBorder="1" applyAlignment="1">
      <alignment vertical="center" wrapText="1"/>
    </xf>
    <xf numFmtId="0" fontId="0" fillId="0" borderId="32" xfId="0" applyBorder="1" applyAlignment="1">
      <alignment vertical="center" wrapText="1"/>
    </xf>
    <xf numFmtId="0" fontId="20" fillId="0" borderId="3" xfId="0" applyFont="1" applyBorder="1" applyAlignment="1">
      <alignment horizontal="center" vertical="center"/>
    </xf>
    <xf numFmtId="0" fontId="0" fillId="0" borderId="17" xfId="0" applyBorder="1"/>
    <xf numFmtId="0" fontId="0" fillId="0" borderId="12" xfId="0" applyBorder="1"/>
    <xf numFmtId="0" fontId="34" fillId="12" borderId="0" xfId="0" applyFont="1" applyFill="1"/>
    <xf numFmtId="49" fontId="0" fillId="0" borderId="3" xfId="0" applyNumberFormat="1" applyBorder="1"/>
    <xf numFmtId="0" fontId="0" fillId="11" borderId="17" xfId="0" applyFill="1" applyBorder="1"/>
    <xf numFmtId="0" fontId="0" fillId="0" borderId="14" xfId="0" applyBorder="1"/>
    <xf numFmtId="0" fontId="0" fillId="0" borderId="3" xfId="0" quotePrefix="1" applyBorder="1"/>
    <xf numFmtId="0" fontId="15" fillId="4" borderId="3" xfId="6" applyFill="1" applyBorder="1" applyAlignment="1">
      <alignment horizontal="center"/>
    </xf>
    <xf numFmtId="2" fontId="0" fillId="0" borderId="14" xfId="0" applyNumberFormat="1" applyBorder="1" applyAlignment="1">
      <alignment vertical="center" wrapText="1"/>
    </xf>
    <xf numFmtId="2" fontId="0" fillId="0" borderId="0" xfId="0" applyNumberFormat="1" applyAlignment="1">
      <alignment vertical="center" wrapText="1"/>
    </xf>
    <xf numFmtId="49" fontId="58" fillId="47" borderId="3" xfId="0" applyNumberFormat="1" applyFont="1" applyFill="1" applyBorder="1"/>
    <xf numFmtId="49" fontId="57" fillId="47" borderId="3" xfId="0" applyNumberFormat="1" applyFont="1" applyFill="1" applyBorder="1"/>
    <xf numFmtId="0" fontId="53" fillId="20" borderId="18" xfId="4" applyFont="1" applyFill="1" applyBorder="1" applyAlignment="1">
      <alignment horizontal="center" vertical="center" wrapText="1"/>
    </xf>
    <xf numFmtId="49" fontId="0" fillId="47" borderId="3" xfId="0" applyNumberFormat="1" applyFill="1" applyBorder="1"/>
    <xf numFmtId="0" fontId="58" fillId="47" borderId="3" xfId="0" quotePrefix="1" applyFont="1" applyFill="1" applyBorder="1"/>
    <xf numFmtId="20" fontId="57" fillId="47" borderId="3" xfId="0" applyNumberFormat="1" applyFont="1" applyFill="1" applyBorder="1" applyAlignment="1">
      <alignment horizontal="left"/>
    </xf>
    <xf numFmtId="0" fontId="0" fillId="47" borderId="12" xfId="0" applyFill="1" applyBorder="1"/>
    <xf numFmtId="2" fontId="28" fillId="0" borderId="18" xfId="0" applyNumberFormat="1" applyFont="1" applyBorder="1" applyAlignment="1">
      <alignment horizontal="right"/>
    </xf>
    <xf numFmtId="167" fontId="22" fillId="0" borderId="4" xfId="0" applyNumberFormat="1" applyFont="1" applyBorder="1" applyAlignment="1">
      <alignment horizontal="right"/>
    </xf>
    <xf numFmtId="2" fontId="0" fillId="0" borderId="11" xfId="0" applyNumberFormat="1" applyBorder="1" applyAlignment="1">
      <alignment vertical="center" wrapText="1"/>
    </xf>
    <xf numFmtId="2" fontId="0" fillId="0" borderId="1" xfId="0" applyNumberFormat="1" applyBorder="1" applyAlignment="1">
      <alignment vertical="center" wrapText="1"/>
    </xf>
    <xf numFmtId="0" fontId="52" fillId="20" borderId="18" xfId="4" applyFont="1" applyFill="1" applyBorder="1" applyAlignment="1">
      <alignment horizontal="center" vertical="center"/>
    </xf>
    <xf numFmtId="0" fontId="28" fillId="0" borderId="32" xfId="7" applyFont="1" applyBorder="1" applyAlignment="1">
      <alignment horizontal="center"/>
    </xf>
    <xf numFmtId="0" fontId="28" fillId="0" borderId="35" xfId="7" applyFont="1" applyBorder="1" applyAlignment="1">
      <alignment horizontal="center"/>
    </xf>
    <xf numFmtId="0" fontId="28" fillId="0" borderId="4" xfId="7" applyFont="1" applyBorder="1" applyAlignment="1">
      <alignment horizontal="center"/>
    </xf>
    <xf numFmtId="0" fontId="28" fillId="0" borderId="34" xfId="7" applyFont="1" applyBorder="1" applyAlignment="1">
      <alignment horizontal="left"/>
    </xf>
    <xf numFmtId="167" fontId="28" fillId="8" borderId="37" xfId="0" applyNumberFormat="1" applyFont="1" applyFill="1" applyBorder="1"/>
    <xf numFmtId="0" fontId="28" fillId="8" borderId="34" xfId="0" applyFont="1" applyFill="1" applyBorder="1"/>
    <xf numFmtId="0" fontId="28" fillId="8" borderId="38" xfId="0" applyFont="1" applyFill="1" applyBorder="1"/>
    <xf numFmtId="0" fontId="28" fillId="0" borderId="5" xfId="7" applyFont="1" applyBorder="1" applyAlignment="1">
      <alignment horizontal="center"/>
    </xf>
    <xf numFmtId="0" fontId="28" fillId="0" borderId="18" xfId="7" applyFont="1" applyBorder="1" applyAlignment="1">
      <alignment horizontal="center"/>
    </xf>
    <xf numFmtId="0" fontId="28" fillId="0" borderId="2" xfId="7" applyFont="1" applyBorder="1" applyAlignment="1">
      <alignment horizontal="center"/>
    </xf>
    <xf numFmtId="0" fontId="28" fillId="0" borderId="0" xfId="7" applyFont="1" applyAlignment="1">
      <alignment horizontal="left"/>
    </xf>
    <xf numFmtId="0" fontId="28" fillId="0" borderId="17" xfId="7" applyFont="1" applyBorder="1" applyAlignment="1">
      <alignment horizontal="center"/>
    </xf>
    <xf numFmtId="167" fontId="28" fillId="56" borderId="39" xfId="0" applyNumberFormat="1" applyFont="1" applyFill="1" applyBorder="1"/>
    <xf numFmtId="0" fontId="28" fillId="56" borderId="0" xfId="0" applyFont="1" applyFill="1"/>
    <xf numFmtId="0" fontId="28" fillId="56" borderId="40" xfId="0" applyFont="1" applyFill="1" applyBorder="1"/>
    <xf numFmtId="0" fontId="28" fillId="56" borderId="11" xfId="7" applyFont="1" applyFill="1" applyBorder="1" applyAlignment="1">
      <alignment horizontal="center"/>
    </xf>
    <xf numFmtId="0" fontId="28" fillId="56" borderId="4" xfId="7" applyFont="1" applyFill="1" applyBorder="1" applyAlignment="1">
      <alignment horizontal="center"/>
    </xf>
    <xf numFmtId="0" fontId="28" fillId="56" borderId="1" xfId="7" applyFont="1" applyFill="1" applyBorder="1" applyAlignment="1">
      <alignment horizontal="left"/>
    </xf>
    <xf numFmtId="167" fontId="28" fillId="8" borderId="39" xfId="0" applyNumberFormat="1" applyFont="1" applyFill="1" applyBorder="1"/>
    <xf numFmtId="0" fontId="28" fillId="8" borderId="40" xfId="0" applyFont="1" applyFill="1" applyBorder="1"/>
    <xf numFmtId="0" fontId="28" fillId="56" borderId="5" xfId="7" applyFont="1" applyFill="1" applyBorder="1" applyAlignment="1">
      <alignment horizontal="center"/>
    </xf>
    <xf numFmtId="0" fontId="28" fillId="56" borderId="18" xfId="7" applyFont="1" applyFill="1" applyBorder="1" applyAlignment="1">
      <alignment horizontal="center"/>
    </xf>
    <xf numFmtId="0" fontId="28" fillId="56" borderId="0" xfId="7" applyFont="1" applyFill="1" applyAlignment="1">
      <alignment horizontal="left"/>
    </xf>
    <xf numFmtId="0" fontId="28" fillId="0" borderId="11" xfId="7" applyFont="1" applyBorder="1" applyAlignment="1">
      <alignment horizontal="center"/>
    </xf>
    <xf numFmtId="0" fontId="28" fillId="0" borderId="1" xfId="7" applyFont="1" applyBorder="1" applyAlignment="1">
      <alignment horizontal="left"/>
    </xf>
    <xf numFmtId="0" fontId="28" fillId="56" borderId="43" xfId="0" applyFont="1" applyFill="1" applyBorder="1" applyAlignment="1">
      <alignment horizontal="center" vertical="center"/>
    </xf>
    <xf numFmtId="0" fontId="28" fillId="56" borderId="42" xfId="0" applyFont="1" applyFill="1" applyBorder="1" applyAlignment="1">
      <alignment vertical="center"/>
    </xf>
    <xf numFmtId="0" fontId="28" fillId="56" borderId="41" xfId="0" applyFont="1" applyFill="1" applyBorder="1" applyAlignment="1">
      <alignment horizontal="center" vertical="center"/>
    </xf>
    <xf numFmtId="167" fontId="28" fillId="8" borderId="44" xfId="0" applyNumberFormat="1" applyFont="1" applyFill="1" applyBorder="1" applyAlignment="1">
      <alignment horizontal="center" vertical="center"/>
    </xf>
    <xf numFmtId="0" fontId="28" fillId="8" borderId="0" xfId="0" applyFont="1" applyFill="1" applyAlignment="1">
      <alignment vertical="center"/>
    </xf>
    <xf numFmtId="0" fontId="27" fillId="8" borderId="16" xfId="0" applyFont="1" applyFill="1" applyBorder="1"/>
    <xf numFmtId="0" fontId="0" fillId="56" borderId="0" xfId="0" applyFill="1"/>
    <xf numFmtId="0" fontId="28" fillId="7" borderId="47" xfId="0" applyFont="1" applyFill="1" applyBorder="1" applyAlignment="1">
      <alignment horizontal="center"/>
    </xf>
    <xf numFmtId="0" fontId="28" fillId="7" borderId="47" xfId="0" applyFont="1" applyFill="1" applyBorder="1"/>
    <xf numFmtId="16" fontId="20" fillId="7" borderId="48" xfId="0" applyNumberFormat="1" applyFont="1" applyFill="1" applyBorder="1" applyAlignment="1">
      <alignment horizontal="left"/>
    </xf>
    <xf numFmtId="0" fontId="20" fillId="7" borderId="46" xfId="0" applyFont="1" applyFill="1" applyBorder="1"/>
    <xf numFmtId="0" fontId="20" fillId="7" borderId="33" xfId="0" applyFont="1" applyFill="1" applyBorder="1" applyAlignment="1">
      <alignment horizontal="right"/>
    </xf>
    <xf numFmtId="16" fontId="20" fillId="7" borderId="46" xfId="0" applyNumberFormat="1" applyFont="1" applyFill="1" applyBorder="1" applyAlignment="1">
      <alignment horizontal="left"/>
    </xf>
    <xf numFmtId="0" fontId="20" fillId="7" borderId="49" xfId="0" applyFont="1" applyFill="1" applyBorder="1" applyAlignment="1">
      <alignment horizontal="right"/>
    </xf>
    <xf numFmtId="0" fontId="28" fillId="7" borderId="20" xfId="0" applyFont="1" applyFill="1" applyBorder="1" applyAlignment="1">
      <alignment horizontal="center"/>
    </xf>
    <xf numFmtId="0" fontId="28" fillId="7" borderId="20" xfId="0" applyFont="1" applyFill="1" applyBorder="1"/>
    <xf numFmtId="0" fontId="28" fillId="0" borderId="11" xfId="7" applyFont="1" applyBorder="1" applyAlignment="1">
      <alignment horizontal="left"/>
    </xf>
    <xf numFmtId="167" fontId="28" fillId="8" borderId="50" xfId="0" applyNumberFormat="1" applyFont="1" applyFill="1" applyBorder="1"/>
    <xf numFmtId="0" fontId="28" fillId="8" borderId="36" xfId="0" applyFont="1" applyFill="1" applyBorder="1"/>
    <xf numFmtId="0" fontId="0" fillId="0" borderId="0" xfId="0" applyAlignment="1">
      <alignment vertical="center"/>
    </xf>
    <xf numFmtId="0" fontId="20" fillId="7" borderId="48" xfId="0" applyFont="1" applyFill="1" applyBorder="1"/>
    <xf numFmtId="0" fontId="20" fillId="7" borderId="48" xfId="0" applyFont="1" applyFill="1" applyBorder="1" applyAlignment="1">
      <alignment horizontal="right"/>
    </xf>
    <xf numFmtId="165" fontId="0" fillId="0" borderId="17" xfId="0" applyNumberFormat="1" applyBorder="1" applyAlignment="1">
      <alignment horizontal="left"/>
    </xf>
    <xf numFmtId="165" fontId="0" fillId="0" borderId="0" xfId="0" applyNumberFormat="1" applyAlignment="1">
      <alignment horizontal="center"/>
    </xf>
    <xf numFmtId="165" fontId="0" fillId="0" borderId="14" xfId="0" quotePrefix="1" applyNumberFormat="1" applyBorder="1" applyAlignment="1">
      <alignment horizontal="right"/>
    </xf>
    <xf numFmtId="0" fontId="20" fillId="0" borderId="51" xfId="7" applyFont="1" applyBorder="1"/>
    <xf numFmtId="0" fontId="20" fillId="0" borderId="51" xfId="7" applyFont="1" applyBorder="1" applyAlignment="1">
      <alignment horizontal="left" wrapText="1"/>
    </xf>
    <xf numFmtId="0" fontId="20" fillId="0" borderId="51" xfId="7" applyFont="1" applyBorder="1" applyAlignment="1">
      <alignment wrapText="1"/>
    </xf>
    <xf numFmtId="0" fontId="13" fillId="0" borderId="0" xfId="7" applyFont="1"/>
    <xf numFmtId="0" fontId="15" fillId="0" borderId="17" xfId="7" applyFont="1" applyBorder="1"/>
    <xf numFmtId="0" fontId="15" fillId="0" borderId="17" xfId="7" applyFont="1" applyBorder="1" applyAlignment="1">
      <alignment wrapText="1"/>
    </xf>
    <xf numFmtId="0" fontId="15" fillId="0" borderId="17" xfId="7" applyFont="1" applyBorder="1" applyAlignment="1">
      <alignment horizontal="left" wrapText="1"/>
    </xf>
    <xf numFmtId="0" fontId="0" fillId="0" borderId="17" xfId="7" applyFont="1" applyBorder="1"/>
    <xf numFmtId="0" fontId="13" fillId="0" borderId="17" xfId="7" applyFont="1" applyBorder="1"/>
    <xf numFmtId="0" fontId="15" fillId="0" borderId="17" xfId="0" applyFont="1" applyBorder="1"/>
    <xf numFmtId="0" fontId="15" fillId="0" borderId="0" xfId="0" applyFont="1"/>
    <xf numFmtId="0" fontId="60" fillId="0" borderId="0" xfId="7"/>
    <xf numFmtId="0" fontId="61" fillId="0" borderId="55" xfId="7" applyFont="1" applyBorder="1" applyAlignment="1">
      <alignment horizontal="center"/>
    </xf>
    <xf numFmtId="0" fontId="61" fillId="0" borderId="0" xfId="7" applyFont="1" applyAlignment="1">
      <alignment horizontal="center"/>
    </xf>
    <xf numFmtId="0" fontId="61" fillId="0" borderId="56" xfId="7" applyFont="1" applyBorder="1" applyAlignment="1">
      <alignment horizontal="center"/>
    </xf>
    <xf numFmtId="49" fontId="64" fillId="0" borderId="52" xfId="7" applyNumberFormat="1" applyFont="1" applyBorder="1" applyAlignment="1">
      <alignment horizontal="center"/>
    </xf>
    <xf numFmtId="0" fontId="64" fillId="0" borderId="53" xfId="7" applyFont="1" applyBorder="1" applyAlignment="1">
      <alignment horizontal="center"/>
    </xf>
    <xf numFmtId="49" fontId="64" fillId="0" borderId="54" xfId="7" applyNumberFormat="1" applyFont="1" applyBorder="1" applyAlignment="1">
      <alignment horizontal="center"/>
    </xf>
    <xf numFmtId="49" fontId="64" fillId="0" borderId="55" xfId="7" applyNumberFormat="1" applyFont="1" applyBorder="1" applyAlignment="1">
      <alignment horizontal="center"/>
    </xf>
    <xf numFmtId="0" fontId="64" fillId="0" borderId="0" xfId="7" applyFont="1" applyAlignment="1">
      <alignment horizontal="center"/>
    </xf>
    <xf numFmtId="49" fontId="64" fillId="0" borderId="56" xfId="7" applyNumberFormat="1" applyFont="1" applyBorder="1" applyAlignment="1">
      <alignment horizontal="center"/>
    </xf>
    <xf numFmtId="49" fontId="64" fillId="0" borderId="57" xfId="7" applyNumberFormat="1" applyFont="1" applyBorder="1" applyAlignment="1">
      <alignment horizontal="center"/>
    </xf>
    <xf numFmtId="0" fontId="64" fillId="0" borderId="58" xfId="7" applyFont="1" applyBorder="1" applyAlignment="1">
      <alignment horizontal="center"/>
    </xf>
    <xf numFmtId="49" fontId="64" fillId="0" borderId="59" xfId="7" applyNumberFormat="1" applyFont="1" applyBorder="1" applyAlignment="1">
      <alignment horizontal="center"/>
    </xf>
    <xf numFmtId="49" fontId="60" fillId="0" borderId="0" xfId="7" applyNumberFormat="1"/>
    <xf numFmtId="49" fontId="60" fillId="0" borderId="0" xfId="7" applyNumberFormat="1" applyAlignment="1">
      <alignment horizontal="right"/>
    </xf>
    <xf numFmtId="49" fontId="60" fillId="0" borderId="0" xfId="7" applyNumberFormat="1" applyAlignment="1">
      <alignment horizontal="left"/>
    </xf>
    <xf numFmtId="49" fontId="65" fillId="0" borderId="0" xfId="7" applyNumberFormat="1" applyFont="1" applyAlignment="1">
      <alignment horizontal="left" vertical="center"/>
    </xf>
    <xf numFmtId="49" fontId="65" fillId="0" borderId="0" xfId="7" applyNumberFormat="1" applyFont="1" applyAlignment="1">
      <alignment horizontal="center"/>
    </xf>
    <xf numFmtId="49" fontId="62" fillId="0" borderId="0" xfId="7" applyNumberFormat="1" applyFont="1" applyAlignment="1">
      <alignment horizontal="left"/>
    </xf>
    <xf numFmtId="49" fontId="64" fillId="0" borderId="0" xfId="7" applyNumberFormat="1" applyFont="1" applyAlignment="1">
      <alignment horizontal="right"/>
    </xf>
    <xf numFmtId="0" fontId="64" fillId="0" borderId="0" xfId="7" applyFont="1" applyAlignment="1">
      <alignment horizontal="left"/>
    </xf>
    <xf numFmtId="0" fontId="61" fillId="0" borderId="52" xfId="7" applyFont="1" applyBorder="1"/>
    <xf numFmtId="0" fontId="61" fillId="0" borderId="53" xfId="7" applyFont="1" applyBorder="1"/>
    <xf numFmtId="0" fontId="66" fillId="0" borderId="9" xfId="7" applyFont="1" applyBorder="1"/>
    <xf numFmtId="0" fontId="61" fillId="0" borderId="54" xfId="7" applyFont="1" applyBorder="1"/>
    <xf numFmtId="0" fontId="64" fillId="0" borderId="55" xfId="7" applyFont="1" applyBorder="1"/>
    <xf numFmtId="0" fontId="64" fillId="0" borderId="0" xfId="7" applyFont="1"/>
    <xf numFmtId="0" fontId="64" fillId="0" borderId="56" xfId="7" applyFont="1" applyBorder="1"/>
    <xf numFmtId="0" fontId="64" fillId="0" borderId="57" xfId="7" applyFont="1" applyBorder="1"/>
    <xf numFmtId="0" fontId="64" fillId="0" borderId="58" xfId="7" applyFont="1" applyBorder="1"/>
    <xf numFmtId="0" fontId="64" fillId="0" borderId="14" xfId="7" applyFont="1" applyBorder="1"/>
    <xf numFmtId="0" fontId="64" fillId="0" borderId="60" xfId="7" applyFont="1" applyBorder="1"/>
    <xf numFmtId="0" fontId="64" fillId="0" borderId="59" xfId="7" applyFont="1" applyBorder="1"/>
    <xf numFmtId="0" fontId="28" fillId="37" borderId="61" xfId="7" applyFont="1" applyFill="1" applyBorder="1" applyAlignment="1">
      <alignment horizontal="center"/>
    </xf>
    <xf numFmtId="0" fontId="28" fillId="37" borderId="62" xfId="7" applyFont="1" applyFill="1" applyBorder="1" applyAlignment="1">
      <alignment horizontal="center"/>
    </xf>
    <xf numFmtId="0" fontId="28" fillId="0" borderId="62" xfId="7" applyFont="1" applyBorder="1" applyAlignment="1">
      <alignment horizontal="center"/>
    </xf>
    <xf numFmtId="0" fontId="28" fillId="0" borderId="63" xfId="7" applyFont="1" applyBorder="1" applyAlignment="1">
      <alignment horizontal="center"/>
    </xf>
    <xf numFmtId="165" fontId="0" fillId="37" borderId="35" xfId="0" applyNumberFormat="1" applyFill="1" applyBorder="1" applyAlignment="1">
      <alignment horizontal="center"/>
    </xf>
    <xf numFmtId="0" fontId="67" fillId="0" borderId="0" xfId="6" applyFont="1" applyAlignment="1">
      <alignment horizontal="center"/>
    </xf>
    <xf numFmtId="0" fontId="68" fillId="7" borderId="18" xfId="6" applyFont="1" applyFill="1" applyBorder="1" applyAlignment="1">
      <alignment horizontal="center"/>
    </xf>
    <xf numFmtId="165" fontId="69" fillId="0" borderId="14" xfId="0" quotePrefix="1" applyNumberFormat="1" applyFont="1" applyBorder="1" applyAlignment="1">
      <alignment horizontal="right"/>
    </xf>
    <xf numFmtId="165" fontId="69" fillId="0" borderId="0" xfId="0" applyNumberFormat="1" applyFont="1" applyAlignment="1">
      <alignment horizontal="center"/>
    </xf>
    <xf numFmtId="165" fontId="69" fillId="0" borderId="17" xfId="0" applyNumberFormat="1" applyFont="1" applyBorder="1" applyAlignment="1">
      <alignment horizontal="left"/>
    </xf>
    <xf numFmtId="0" fontId="28" fillId="37" borderId="2" xfId="7" applyFont="1" applyFill="1" applyBorder="1" applyAlignment="1">
      <alignment horizontal="center"/>
    </xf>
    <xf numFmtId="0" fontId="28" fillId="37" borderId="4" xfId="7" applyFont="1" applyFill="1" applyBorder="1" applyAlignment="1">
      <alignment horizontal="center"/>
    </xf>
    <xf numFmtId="0" fontId="0" fillId="56" borderId="0" xfId="0" applyFill="1" applyAlignment="1">
      <alignment wrapText="1"/>
    </xf>
    <xf numFmtId="0" fontId="0" fillId="0" borderId="0" xfId="0" applyAlignment="1">
      <alignment wrapText="1"/>
    </xf>
    <xf numFmtId="0" fontId="0" fillId="0" borderId="14" xfId="0" applyBorder="1" applyAlignment="1">
      <alignment wrapText="1"/>
    </xf>
    <xf numFmtId="0" fontId="36" fillId="0" borderId="0" xfId="3" applyAlignment="1">
      <alignment wrapText="1"/>
    </xf>
    <xf numFmtId="0" fontId="33" fillId="0" borderId="0" xfId="0" applyFont="1" applyAlignment="1">
      <alignment wrapText="1"/>
    </xf>
    <xf numFmtId="0" fontId="28" fillId="0" borderId="9" xfId="7" applyFont="1" applyBorder="1" applyAlignment="1">
      <alignment horizontal="left"/>
    </xf>
    <xf numFmtId="0" fontId="28" fillId="0" borderId="32" xfId="7" applyFont="1" applyBorder="1" applyAlignment="1">
      <alignment horizontal="left"/>
    </xf>
    <xf numFmtId="2" fontId="28" fillId="56" borderId="39" xfId="0" applyNumberFormat="1" applyFont="1" applyFill="1" applyBorder="1"/>
    <xf numFmtId="2" fontId="28" fillId="8" borderId="37" xfId="0" applyNumberFormat="1" applyFont="1" applyFill="1" applyBorder="1"/>
    <xf numFmtId="168" fontId="28" fillId="0" borderId="2" xfId="7" applyNumberFormat="1" applyFont="1" applyBorder="1" applyAlignment="1">
      <alignment horizontal="center" vertical="center"/>
    </xf>
    <xf numFmtId="168" fontId="28" fillId="0" borderId="12" xfId="7" applyNumberFormat="1" applyFont="1" applyBorder="1" applyAlignment="1">
      <alignment horizontal="center" vertical="center"/>
    </xf>
    <xf numFmtId="2" fontId="28" fillId="8" borderId="39" xfId="0" applyNumberFormat="1" applyFont="1" applyFill="1" applyBorder="1"/>
    <xf numFmtId="0" fontId="28" fillId="56" borderId="65" xfId="0" applyFont="1" applyFill="1" applyBorder="1" applyAlignment="1">
      <alignment horizontal="center" vertical="center"/>
    </xf>
    <xf numFmtId="0" fontId="28" fillId="0" borderId="66" xfId="7" applyFont="1" applyBorder="1" applyAlignment="1">
      <alignment horizontal="center"/>
    </xf>
    <xf numFmtId="0" fontId="52" fillId="33" borderId="5" xfId="4" applyFont="1" applyFill="1" applyBorder="1" applyAlignment="1">
      <alignment horizontal="center" vertical="center"/>
    </xf>
    <xf numFmtId="0" fontId="52" fillId="33" borderId="18" xfId="4" applyFont="1" applyFill="1" applyBorder="1" applyAlignment="1">
      <alignment horizontal="center" vertical="center"/>
    </xf>
    <xf numFmtId="20" fontId="28" fillId="0" borderId="2" xfId="7" applyNumberFormat="1" applyFont="1" applyBorder="1" applyAlignment="1">
      <alignment horizontal="center"/>
    </xf>
    <xf numFmtId="20" fontId="28" fillId="0" borderId="4" xfId="7" applyNumberFormat="1" applyFont="1" applyBorder="1" applyAlignment="1">
      <alignment horizontal="center"/>
    </xf>
    <xf numFmtId="0" fontId="28" fillId="56" borderId="9" xfId="7" applyFont="1" applyFill="1" applyBorder="1" applyAlignment="1">
      <alignment horizontal="left"/>
    </xf>
    <xf numFmtId="0" fontId="28" fillId="0" borderId="61" xfId="7" applyFont="1" applyBorder="1" applyAlignment="1">
      <alignment horizontal="center"/>
    </xf>
    <xf numFmtId="0" fontId="70" fillId="0" borderId="0" xfId="0" applyFont="1"/>
    <xf numFmtId="0" fontId="71" fillId="0" borderId="0" xfId="4" applyFont="1" applyAlignment="1">
      <alignment vertical="center"/>
    </xf>
    <xf numFmtId="0" fontId="0" fillId="47" borderId="14" xfId="0" applyFill="1" applyBorder="1"/>
    <xf numFmtId="0" fontId="33" fillId="12" borderId="3" xfId="0" applyFont="1" applyFill="1" applyBorder="1"/>
    <xf numFmtId="0" fontId="58" fillId="47" borderId="17" xfId="0" applyFont="1" applyFill="1" applyBorder="1"/>
    <xf numFmtId="49" fontId="58" fillId="0" borderId="3" xfId="0" applyNumberFormat="1" applyFont="1" applyBorder="1"/>
    <xf numFmtId="0" fontId="58" fillId="0" borderId="0" xfId="0" applyFont="1"/>
    <xf numFmtId="0" fontId="58" fillId="0" borderId="3" xfId="0" quotePrefix="1" applyFont="1" applyBorder="1"/>
    <xf numFmtId="0" fontId="58" fillId="0" borderId="17" xfId="0" applyFont="1" applyBorder="1"/>
    <xf numFmtId="0" fontId="58" fillId="0" borderId="3" xfId="0" applyFont="1" applyBorder="1"/>
    <xf numFmtId="0" fontId="58" fillId="0" borderId="4" xfId="0" applyFont="1" applyBorder="1"/>
    <xf numFmtId="0" fontId="58" fillId="0" borderId="12" xfId="0" applyFont="1" applyBorder="1"/>
    <xf numFmtId="0" fontId="58" fillId="47" borderId="4" xfId="0" applyFont="1" applyFill="1" applyBorder="1"/>
    <xf numFmtId="0" fontId="73" fillId="33" borderId="18" xfId="4" applyFont="1" applyFill="1" applyBorder="1" applyAlignment="1">
      <alignment horizontal="center" vertical="center"/>
    </xf>
    <xf numFmtId="0" fontId="48" fillId="59" borderId="4" xfId="4" applyFont="1" applyFill="1" applyBorder="1" applyAlignment="1">
      <alignment horizontal="center" vertical="center"/>
    </xf>
    <xf numFmtId="2" fontId="28" fillId="8" borderId="50" xfId="0" applyNumberFormat="1" applyFont="1" applyFill="1" applyBorder="1"/>
    <xf numFmtId="0" fontId="12" fillId="0" borderId="18" xfId="4" applyFont="1" applyBorder="1" applyAlignment="1">
      <alignment horizontal="center" vertical="center"/>
    </xf>
    <xf numFmtId="0" fontId="12" fillId="0" borderId="0" xfId="7" applyFont="1"/>
    <xf numFmtId="0" fontId="12" fillId="0" borderId="17" xfId="7" applyFont="1" applyBorder="1"/>
    <xf numFmtId="0" fontId="12" fillId="23" borderId="18" xfId="4" applyFont="1" applyFill="1" applyBorder="1" applyAlignment="1">
      <alignment horizontal="center" vertical="center"/>
    </xf>
    <xf numFmtId="0" fontId="12" fillId="11" borderId="18" xfId="4" applyFont="1" applyFill="1" applyBorder="1" applyAlignment="1">
      <alignment horizontal="center" vertical="center"/>
    </xf>
    <xf numFmtId="0" fontId="12" fillId="6" borderId="18" xfId="4" applyFont="1" applyFill="1" applyBorder="1" applyAlignment="1">
      <alignment horizontal="center" vertical="center"/>
    </xf>
    <xf numFmtId="0" fontId="12" fillId="21" borderId="18" xfId="4" applyFont="1" applyFill="1" applyBorder="1" applyAlignment="1">
      <alignment horizontal="center" vertical="center"/>
    </xf>
    <xf numFmtId="0" fontId="12" fillId="27" borderId="18" xfId="4" applyFont="1" applyFill="1" applyBorder="1" applyAlignment="1">
      <alignment horizontal="center" vertical="center"/>
    </xf>
    <xf numFmtId="0" fontId="12" fillId="4" borderId="18" xfId="4" applyFont="1" applyFill="1" applyBorder="1" applyAlignment="1">
      <alignment horizontal="center" vertical="center"/>
    </xf>
    <xf numFmtId="0" fontId="12" fillId="17" borderId="18" xfId="4" applyFont="1" applyFill="1" applyBorder="1" applyAlignment="1">
      <alignment horizontal="center" vertical="center"/>
    </xf>
    <xf numFmtId="0" fontId="12" fillId="19" borderId="18" xfId="4" applyFont="1" applyFill="1" applyBorder="1" applyAlignment="1">
      <alignment horizontal="center" vertical="center"/>
    </xf>
    <xf numFmtId="0" fontId="12" fillId="33" borderId="5" xfId="4" applyFont="1" applyFill="1" applyBorder="1" applyAlignment="1">
      <alignment horizontal="center" vertical="center"/>
    </xf>
    <xf numFmtId="0" fontId="12" fillId="33" borderId="31" xfId="4" applyFont="1" applyFill="1" applyBorder="1" applyAlignment="1">
      <alignment horizontal="center" vertical="center"/>
    </xf>
    <xf numFmtId="0" fontId="12" fillId="33" borderId="18" xfId="4" applyFont="1" applyFill="1" applyBorder="1" applyAlignment="1">
      <alignment horizontal="center" vertical="center"/>
    </xf>
    <xf numFmtId="20" fontId="12" fillId="33" borderId="18" xfId="4" applyNumberFormat="1" applyFont="1" applyFill="1" applyBorder="1" applyAlignment="1">
      <alignment horizontal="center" vertical="center"/>
    </xf>
    <xf numFmtId="0" fontId="12" fillId="30" borderId="18" xfId="4" applyFont="1" applyFill="1" applyBorder="1" applyAlignment="1">
      <alignment horizontal="center" vertical="center"/>
    </xf>
    <xf numFmtId="0" fontId="12" fillId="22" borderId="18" xfId="4" applyFont="1" applyFill="1" applyBorder="1" applyAlignment="1">
      <alignment horizontal="center" vertical="center"/>
    </xf>
    <xf numFmtId="0" fontId="12" fillId="20" borderId="18" xfId="4" applyFont="1" applyFill="1" applyBorder="1" applyAlignment="1">
      <alignment horizontal="center" vertical="center"/>
    </xf>
    <xf numFmtId="0" fontId="12" fillId="34" borderId="18" xfId="4" applyFont="1" applyFill="1" applyBorder="1" applyAlignment="1">
      <alignment horizontal="center" vertical="center"/>
    </xf>
    <xf numFmtId="0" fontId="12" fillId="18" borderId="18" xfId="4" applyFont="1" applyFill="1" applyBorder="1" applyAlignment="1">
      <alignment horizontal="center" vertical="center"/>
    </xf>
    <xf numFmtId="0" fontId="12" fillId="45" borderId="18" xfId="4" applyFont="1" applyFill="1" applyBorder="1" applyAlignment="1">
      <alignment horizontal="center" vertical="center"/>
    </xf>
    <xf numFmtId="0" fontId="12" fillId="31" borderId="18" xfId="4" applyFont="1" applyFill="1" applyBorder="1" applyAlignment="1">
      <alignment horizontal="center" vertical="center"/>
    </xf>
    <xf numFmtId="0" fontId="12" fillId="46" borderId="18" xfId="4" applyFont="1" applyFill="1" applyBorder="1" applyAlignment="1">
      <alignment horizontal="center" vertical="center"/>
    </xf>
    <xf numFmtId="0" fontId="12" fillId="32" borderId="18" xfId="4" applyFont="1" applyFill="1" applyBorder="1" applyAlignment="1">
      <alignment horizontal="center" vertical="center"/>
    </xf>
    <xf numFmtId="0" fontId="12" fillId="44" borderId="18" xfId="4" applyFont="1" applyFill="1" applyBorder="1" applyAlignment="1">
      <alignment horizontal="center" vertical="center"/>
    </xf>
    <xf numFmtId="0" fontId="12" fillId="44" borderId="5" xfId="4" applyFont="1" applyFill="1" applyBorder="1" applyAlignment="1">
      <alignment horizontal="center" vertical="center"/>
    </xf>
    <xf numFmtId="0" fontId="12" fillId="44" borderId="31" xfId="4" applyFont="1" applyFill="1" applyBorder="1" applyAlignment="1">
      <alignment horizontal="center" vertical="center"/>
    </xf>
    <xf numFmtId="0" fontId="12" fillId="28" borderId="18" xfId="4" applyFont="1" applyFill="1" applyBorder="1" applyAlignment="1">
      <alignment horizontal="center" vertical="center"/>
    </xf>
    <xf numFmtId="0" fontId="12" fillId="29" borderId="18" xfId="4" applyFont="1" applyFill="1" applyBorder="1" applyAlignment="1">
      <alignment horizontal="center" vertical="center"/>
    </xf>
    <xf numFmtId="0" fontId="12" fillId="3" borderId="18" xfId="4" applyFont="1" applyFill="1" applyBorder="1" applyAlignment="1">
      <alignment horizontal="center" vertical="center"/>
    </xf>
    <xf numFmtId="0" fontId="12" fillId="0" borderId="0" xfId="4" applyFont="1" applyAlignment="1">
      <alignment vertical="center"/>
    </xf>
    <xf numFmtId="0" fontId="12" fillId="55" borderId="0" xfId="4" applyFont="1" applyFill="1" applyAlignment="1">
      <alignment horizontal="center" vertical="center"/>
    </xf>
    <xf numFmtId="0" fontId="12" fillId="44" borderId="0" xfId="4" applyFont="1" applyFill="1" applyAlignment="1">
      <alignment horizontal="center" vertical="center"/>
    </xf>
    <xf numFmtId="0" fontId="12" fillId="58" borderId="18" xfId="4" applyFont="1" applyFill="1" applyBorder="1" applyAlignment="1">
      <alignment horizontal="center" vertical="center"/>
    </xf>
    <xf numFmtId="0" fontId="12" fillId="47" borderId="18" xfId="4" applyFont="1" applyFill="1" applyBorder="1" applyAlignment="1">
      <alignment horizontal="center" vertical="center"/>
    </xf>
    <xf numFmtId="0" fontId="0" fillId="60" borderId="8" xfId="6" applyFont="1" applyFill="1" applyBorder="1"/>
    <xf numFmtId="0" fontId="0" fillId="60" borderId="10" xfId="6" applyFont="1" applyFill="1" applyBorder="1"/>
    <xf numFmtId="1" fontId="15" fillId="60" borderId="0" xfId="6" applyNumberFormat="1" applyFill="1" applyAlignment="1">
      <alignment horizontal="left"/>
    </xf>
    <xf numFmtId="0" fontId="0" fillId="60" borderId="14" xfId="6" applyFont="1" applyFill="1" applyBorder="1"/>
    <xf numFmtId="0" fontId="0" fillId="60" borderId="17" xfId="6" applyFont="1" applyFill="1" applyBorder="1"/>
    <xf numFmtId="0" fontId="15" fillId="60" borderId="0" xfId="6" applyFill="1" applyAlignment="1">
      <alignment horizontal="left"/>
    </xf>
    <xf numFmtId="0" fontId="0" fillId="60" borderId="11" xfId="6" applyFont="1" applyFill="1" applyBorder="1"/>
    <xf numFmtId="0" fontId="0" fillId="60" borderId="12" xfId="6" applyFont="1" applyFill="1" applyBorder="1"/>
    <xf numFmtId="0" fontId="15" fillId="15" borderId="4" xfId="6" applyFill="1" applyBorder="1" applyAlignment="1">
      <alignment horizontal="left"/>
    </xf>
    <xf numFmtId="0" fontId="15" fillId="62" borderId="1" xfId="6" applyFill="1" applyBorder="1"/>
    <xf numFmtId="0" fontId="77" fillId="63" borderId="0" xfId="6" applyFont="1" applyFill="1"/>
    <xf numFmtId="0" fontId="12" fillId="64" borderId="18" xfId="4" applyFont="1" applyFill="1" applyBorder="1" applyAlignment="1">
      <alignment horizontal="center" vertical="center"/>
    </xf>
    <xf numFmtId="0" fontId="14" fillId="65" borderId="31" xfId="4" applyFill="1" applyBorder="1" applyAlignment="1">
      <alignment horizontal="center" vertical="center"/>
    </xf>
    <xf numFmtId="0" fontId="12" fillId="65" borderId="18" xfId="4" applyFont="1" applyFill="1" applyBorder="1" applyAlignment="1">
      <alignment horizontal="center" vertical="center"/>
    </xf>
    <xf numFmtId="0" fontId="14" fillId="65" borderId="18" xfId="4" applyFill="1" applyBorder="1" applyAlignment="1">
      <alignment horizontal="center" vertical="center"/>
    </xf>
    <xf numFmtId="0" fontId="80" fillId="26" borderId="4" xfId="4" applyFont="1" applyFill="1" applyBorder="1" applyAlignment="1">
      <alignment horizontal="center" vertical="center"/>
    </xf>
    <xf numFmtId="0" fontId="80" fillId="26" borderId="3" xfId="4" applyFont="1" applyFill="1" applyBorder="1" applyAlignment="1">
      <alignment horizontal="center" vertical="center"/>
    </xf>
    <xf numFmtId="0" fontId="48" fillId="3" borderId="4" xfId="4" applyFont="1" applyFill="1" applyBorder="1" applyAlignment="1">
      <alignment horizontal="center" vertical="center"/>
    </xf>
    <xf numFmtId="0" fontId="50" fillId="65" borderId="18" xfId="4" applyFont="1" applyFill="1" applyBorder="1" applyAlignment="1">
      <alignment horizontal="center" vertical="center"/>
    </xf>
    <xf numFmtId="0" fontId="54" fillId="66" borderId="31" xfId="4" applyFont="1" applyFill="1" applyBorder="1" applyAlignment="1">
      <alignment horizontal="center" vertical="center"/>
    </xf>
    <xf numFmtId="0" fontId="76" fillId="67" borderId="9" xfId="6" applyFont="1" applyFill="1" applyBorder="1" applyAlignment="1">
      <alignment horizontal="left" vertical="top"/>
    </xf>
    <xf numFmtId="0" fontId="32" fillId="67" borderId="9" xfId="6" applyFont="1" applyFill="1" applyBorder="1" applyAlignment="1">
      <alignment horizontal="left" vertical="top"/>
    </xf>
    <xf numFmtId="0" fontId="32" fillId="67" borderId="9" xfId="6" applyFont="1" applyFill="1" applyBorder="1" applyAlignment="1">
      <alignment vertical="top"/>
    </xf>
    <xf numFmtId="0" fontId="15" fillId="67" borderId="0" xfId="6" applyFill="1"/>
    <xf numFmtId="0" fontId="67" fillId="37" borderId="0" xfId="6" applyFont="1" applyFill="1" applyAlignment="1">
      <alignment horizontal="center"/>
    </xf>
    <xf numFmtId="0" fontId="11" fillId="11" borderId="18" xfId="4" applyFont="1" applyFill="1" applyBorder="1" applyAlignment="1">
      <alignment horizontal="center" vertical="center"/>
    </xf>
    <xf numFmtId="0" fontId="11" fillId="6" borderId="18" xfId="4" applyFont="1" applyFill="1" applyBorder="1" applyAlignment="1">
      <alignment horizontal="center" vertical="center"/>
    </xf>
    <xf numFmtId="0" fontId="11" fillId="21" borderId="18" xfId="4" applyFont="1" applyFill="1" applyBorder="1" applyAlignment="1">
      <alignment horizontal="center" vertical="center"/>
    </xf>
    <xf numFmtId="0" fontId="0" fillId="21" borderId="0" xfId="0" applyFill="1" applyAlignment="1">
      <alignment wrapText="1"/>
    </xf>
    <xf numFmtId="16" fontId="0" fillId="32" borderId="3" xfId="0" applyNumberFormat="1" applyFill="1" applyBorder="1"/>
    <xf numFmtId="16" fontId="0" fillId="32" borderId="2" xfId="0" applyNumberFormat="1" applyFill="1" applyBorder="1"/>
    <xf numFmtId="16" fontId="0" fillId="32" borderId="17" xfId="0" applyNumberFormat="1" applyFill="1" applyBorder="1"/>
    <xf numFmtId="0" fontId="0" fillId="3" borderId="0" xfId="0" applyFill="1"/>
    <xf numFmtId="0" fontId="0" fillId="37" borderId="3" xfId="0" applyFill="1" applyBorder="1"/>
    <xf numFmtId="0" fontId="0" fillId="32" borderId="0" xfId="0" applyFill="1"/>
    <xf numFmtId="49" fontId="57" fillId="0" borderId="3" xfId="0" applyNumberFormat="1" applyFont="1" applyBorder="1"/>
    <xf numFmtId="0" fontId="14" fillId="68" borderId="18" xfId="4" applyFill="1" applyBorder="1" applyAlignment="1">
      <alignment horizontal="center" vertical="center"/>
    </xf>
    <xf numFmtId="0" fontId="15" fillId="37" borderId="3" xfId="6" applyFill="1" applyBorder="1" applyAlignment="1">
      <alignment horizontal="center"/>
    </xf>
    <xf numFmtId="0" fontId="10" fillId="11" borderId="18" xfId="4" applyFont="1" applyFill="1" applyBorder="1" applyAlignment="1">
      <alignment horizontal="center" vertical="center"/>
    </xf>
    <xf numFmtId="0" fontId="9" fillId="0" borderId="0" xfId="4" applyFont="1" applyAlignment="1">
      <alignment vertical="center"/>
    </xf>
    <xf numFmtId="0" fontId="12" fillId="25" borderId="18" xfId="4" applyFont="1" applyFill="1" applyBorder="1" applyAlignment="1">
      <alignment horizontal="center" vertical="center"/>
    </xf>
    <xf numFmtId="0" fontId="14" fillId="25" borderId="18" xfId="4" applyFill="1" applyBorder="1" applyAlignment="1">
      <alignment horizontal="center" vertical="center"/>
    </xf>
    <xf numFmtId="0" fontId="8" fillId="11" borderId="18" xfId="4" applyFont="1" applyFill="1" applyBorder="1" applyAlignment="1">
      <alignment horizontal="center" vertical="center"/>
    </xf>
    <xf numFmtId="0" fontId="14" fillId="25" borderId="31" xfId="4" applyFill="1" applyBorder="1" applyAlignment="1">
      <alignment horizontal="center" vertical="center"/>
    </xf>
    <xf numFmtId="0" fontId="57" fillId="0" borderId="0" xfId="6" applyFont="1"/>
    <xf numFmtId="0" fontId="81" fillId="0" borderId="0" xfId="6" applyFont="1"/>
    <xf numFmtId="0" fontId="82" fillId="0" borderId="0" xfId="6" applyFont="1"/>
    <xf numFmtId="0" fontId="73" fillId="33" borderId="5" xfId="4" applyFont="1" applyFill="1" applyBorder="1" applyAlignment="1">
      <alignment horizontal="center" vertical="center"/>
    </xf>
    <xf numFmtId="0" fontId="83" fillId="27" borderId="18" xfId="4" applyFont="1" applyFill="1" applyBorder="1" applyAlignment="1">
      <alignment horizontal="center" vertical="center"/>
    </xf>
    <xf numFmtId="0" fontId="83" fillId="4" borderId="18" xfId="4" applyFont="1" applyFill="1" applyBorder="1" applyAlignment="1">
      <alignment horizontal="center" vertical="center"/>
    </xf>
    <xf numFmtId="0" fontId="83" fillId="30" borderId="18" xfId="4" applyFont="1" applyFill="1" applyBorder="1" applyAlignment="1">
      <alignment horizontal="center" vertical="center"/>
    </xf>
    <xf numFmtId="0" fontId="83" fillId="65" borderId="18" xfId="4" applyFont="1" applyFill="1" applyBorder="1" applyAlignment="1">
      <alignment horizontal="center" vertical="center"/>
    </xf>
    <xf numFmtId="0" fontId="83" fillId="18" borderId="18" xfId="4" applyFont="1" applyFill="1" applyBorder="1" applyAlignment="1">
      <alignment horizontal="center" vertical="center"/>
    </xf>
    <xf numFmtId="0" fontId="83" fillId="44" borderId="18" xfId="4" applyFont="1" applyFill="1" applyBorder="1" applyAlignment="1">
      <alignment horizontal="center" vertical="center"/>
    </xf>
    <xf numFmtId="0" fontId="83" fillId="28" borderId="18" xfId="4" applyFont="1" applyFill="1" applyBorder="1" applyAlignment="1">
      <alignment horizontal="center" vertical="center"/>
    </xf>
    <xf numFmtId="0" fontId="83" fillId="68" borderId="18" xfId="4" applyFont="1" applyFill="1" applyBorder="1" applyAlignment="1">
      <alignment horizontal="center" vertical="center"/>
    </xf>
    <xf numFmtId="0" fontId="7" fillId="0" borderId="18" xfId="4" applyFont="1" applyBorder="1" applyAlignment="1">
      <alignment horizontal="center" vertical="center"/>
    </xf>
    <xf numFmtId="0" fontId="83" fillId="3" borderId="18" xfId="4" applyFont="1" applyFill="1" applyBorder="1" applyAlignment="1">
      <alignment horizontal="center" vertical="center"/>
    </xf>
    <xf numFmtId="0" fontId="0" fillId="0" borderId="0" xfId="0" quotePrefix="1"/>
    <xf numFmtId="0" fontId="57" fillId="0" borderId="3" xfId="0" applyFont="1" applyBorder="1"/>
    <xf numFmtId="3" fontId="0" fillId="0" borderId="3" xfId="0" applyNumberFormat="1" applyBorder="1"/>
    <xf numFmtId="0" fontId="58" fillId="0" borderId="0" xfId="0" quotePrefix="1" applyFont="1"/>
    <xf numFmtId="0" fontId="57" fillId="0" borderId="0" xfId="0" applyFont="1"/>
    <xf numFmtId="0" fontId="84" fillId="33" borderId="5" xfId="4" applyFont="1" applyFill="1" applyBorder="1" applyAlignment="1">
      <alignment horizontal="center" vertical="center" wrapText="1"/>
    </xf>
    <xf numFmtId="0" fontId="6" fillId="39" borderId="31" xfId="4" applyFont="1" applyFill="1" applyBorder="1" applyAlignment="1">
      <alignment horizontal="center" vertical="center"/>
    </xf>
    <xf numFmtId="0" fontId="14" fillId="46" borderId="31" xfId="4" applyFill="1" applyBorder="1" applyAlignment="1">
      <alignment horizontal="center" vertical="center"/>
    </xf>
    <xf numFmtId="0" fontId="6" fillId="44" borderId="18" xfId="4" applyFont="1" applyFill="1" applyBorder="1" applyAlignment="1">
      <alignment horizontal="center" vertical="center"/>
    </xf>
    <xf numFmtId="0" fontId="85" fillId="30" borderId="18" xfId="4" applyFont="1" applyFill="1" applyBorder="1" applyAlignment="1">
      <alignment horizontal="center" vertical="center"/>
    </xf>
    <xf numFmtId="0" fontId="85" fillId="18" borderId="18" xfId="4" applyFont="1" applyFill="1" applyBorder="1" applyAlignment="1">
      <alignment horizontal="center" vertical="center"/>
    </xf>
    <xf numFmtId="0" fontId="85" fillId="45" borderId="18" xfId="4" applyFont="1" applyFill="1" applyBorder="1" applyAlignment="1">
      <alignment horizontal="center" vertical="center"/>
    </xf>
    <xf numFmtId="0" fontId="85" fillId="68" borderId="18" xfId="4" applyFont="1" applyFill="1" applyBorder="1" applyAlignment="1">
      <alignment horizontal="center" vertical="center"/>
    </xf>
    <xf numFmtId="0" fontId="85" fillId="28" borderId="18" xfId="4" applyFont="1" applyFill="1" applyBorder="1" applyAlignment="1">
      <alignment horizontal="center" vertical="center"/>
    </xf>
    <xf numFmtId="0" fontId="53" fillId="34" borderId="18" xfId="4" applyFont="1" applyFill="1" applyBorder="1" applyAlignment="1">
      <alignment horizontal="center" vertical="center" wrapText="1"/>
    </xf>
    <xf numFmtId="0" fontId="85" fillId="27" borderId="18" xfId="4" applyFont="1" applyFill="1" applyBorder="1" applyAlignment="1">
      <alignment horizontal="center" vertical="center"/>
    </xf>
    <xf numFmtId="0" fontId="85" fillId="4" borderId="18" xfId="4" applyFont="1" applyFill="1" applyBorder="1" applyAlignment="1">
      <alignment horizontal="center" vertical="center"/>
    </xf>
    <xf numFmtId="0" fontId="85" fillId="46" borderId="18" xfId="4" applyFont="1" applyFill="1" applyBorder="1" applyAlignment="1">
      <alignment horizontal="center" vertical="center"/>
    </xf>
    <xf numFmtId="0" fontId="85" fillId="22" borderId="18" xfId="4" applyFont="1" applyFill="1" applyBorder="1" applyAlignment="1">
      <alignment horizontal="center" vertical="center"/>
    </xf>
    <xf numFmtId="0" fontId="86" fillId="0" borderId="2" xfId="7" applyFont="1" applyBorder="1" applyAlignment="1">
      <alignment horizontal="center"/>
    </xf>
    <xf numFmtId="0" fontId="86" fillId="0" borderId="4" xfId="7" applyFont="1" applyBorder="1" applyAlignment="1">
      <alignment horizontal="center"/>
    </xf>
    <xf numFmtId="0" fontId="86" fillId="37" borderId="2" xfId="7" applyFont="1" applyFill="1" applyBorder="1" applyAlignment="1">
      <alignment horizontal="center"/>
    </xf>
    <xf numFmtId="0" fontId="86" fillId="37" borderId="4" xfId="7" applyFont="1" applyFill="1" applyBorder="1" applyAlignment="1">
      <alignment horizontal="center"/>
    </xf>
    <xf numFmtId="0" fontId="85" fillId="65" borderId="18" xfId="4" applyFont="1" applyFill="1" applyBorder="1" applyAlignment="1">
      <alignment horizontal="center" vertical="center"/>
    </xf>
    <xf numFmtId="0" fontId="87" fillId="33" borderId="5" xfId="4" applyFont="1" applyFill="1" applyBorder="1" applyAlignment="1">
      <alignment horizontal="center" vertical="center"/>
    </xf>
    <xf numFmtId="0" fontId="54" fillId="34" borderId="18" xfId="4" applyFont="1" applyFill="1" applyBorder="1" applyAlignment="1">
      <alignment horizontal="center" vertical="center" wrapText="1"/>
    </xf>
    <xf numFmtId="0" fontId="85" fillId="44" borderId="18" xfId="4" applyFont="1" applyFill="1" applyBorder="1" applyAlignment="1">
      <alignment horizontal="center" vertical="center"/>
    </xf>
    <xf numFmtId="0" fontId="87" fillId="34" borderId="18" xfId="4" applyFont="1" applyFill="1" applyBorder="1" applyAlignment="1">
      <alignment horizontal="center" vertical="center" wrapText="1"/>
    </xf>
    <xf numFmtId="0" fontId="85" fillId="3" borderId="18" xfId="4" applyFont="1" applyFill="1" applyBorder="1" applyAlignment="1">
      <alignment horizontal="center" vertical="center"/>
    </xf>
    <xf numFmtId="0" fontId="88" fillId="27" borderId="18" xfId="4" applyFont="1" applyFill="1" applyBorder="1" applyAlignment="1">
      <alignment horizontal="center" vertical="center"/>
    </xf>
    <xf numFmtId="0" fontId="88" fillId="0" borderId="18" xfId="4" applyFont="1" applyBorder="1" applyAlignment="1">
      <alignment horizontal="center" vertical="center"/>
    </xf>
    <xf numFmtId="0" fontId="88" fillId="4" borderId="18" xfId="4" applyFont="1" applyFill="1" applyBorder="1" applyAlignment="1">
      <alignment horizontal="center" vertical="center"/>
    </xf>
    <xf numFmtId="0" fontId="88" fillId="30" borderId="18" xfId="4" applyFont="1" applyFill="1" applyBorder="1" applyAlignment="1">
      <alignment horizontal="center" vertical="center"/>
    </xf>
    <xf numFmtId="0" fontId="88" fillId="65" borderId="18" xfId="4" applyFont="1" applyFill="1" applyBorder="1" applyAlignment="1">
      <alignment horizontal="center" vertical="center"/>
    </xf>
    <xf numFmtId="0" fontId="88" fillId="18" borderId="18" xfId="4" applyFont="1" applyFill="1" applyBorder="1" applyAlignment="1">
      <alignment horizontal="center" vertical="center"/>
    </xf>
    <xf numFmtId="0" fontId="88" fillId="45" borderId="18" xfId="4" applyFont="1" applyFill="1" applyBorder="1" applyAlignment="1">
      <alignment horizontal="center" vertical="center"/>
    </xf>
    <xf numFmtId="0" fontId="88" fillId="44" borderId="18" xfId="4" applyFont="1" applyFill="1" applyBorder="1" applyAlignment="1">
      <alignment horizontal="center" vertical="center"/>
    </xf>
    <xf numFmtId="0" fontId="88" fillId="28" borderId="18" xfId="4" applyFont="1" applyFill="1" applyBorder="1" applyAlignment="1">
      <alignment horizontal="center" vertical="center"/>
    </xf>
    <xf numFmtId="0" fontId="88" fillId="68" borderId="18" xfId="4" applyFont="1" applyFill="1" applyBorder="1" applyAlignment="1">
      <alignment horizontal="center" vertical="center"/>
    </xf>
    <xf numFmtId="0" fontId="89" fillId="33" borderId="5" xfId="4" applyFont="1" applyFill="1" applyBorder="1" applyAlignment="1">
      <alignment horizontal="center" vertical="center"/>
    </xf>
    <xf numFmtId="0" fontId="81" fillId="0" borderId="0" xfId="0" applyFont="1"/>
    <xf numFmtId="0" fontId="88" fillId="22" borderId="18" xfId="4" applyFont="1" applyFill="1" applyBorder="1" applyAlignment="1">
      <alignment horizontal="center" vertical="center"/>
    </xf>
    <xf numFmtId="0" fontId="88" fillId="46" borderId="18" xfId="4" applyFont="1" applyFill="1" applyBorder="1" applyAlignment="1">
      <alignment horizontal="center" vertical="center"/>
    </xf>
    <xf numFmtId="0" fontId="88" fillId="3" borderId="18" xfId="4" applyFont="1" applyFill="1" applyBorder="1" applyAlignment="1">
      <alignment horizontal="center" vertical="center"/>
    </xf>
    <xf numFmtId="0" fontId="88" fillId="45" borderId="31" xfId="4" applyFont="1" applyFill="1" applyBorder="1" applyAlignment="1">
      <alignment horizontal="center" vertical="center"/>
    </xf>
    <xf numFmtId="0" fontId="36" fillId="0" borderId="0" xfId="3" applyAlignment="1">
      <alignment horizontal="left" wrapText="1"/>
    </xf>
    <xf numFmtId="0" fontId="33" fillId="0" borderId="0" xfId="0" applyFont="1" applyAlignment="1">
      <alignment horizontal="left" wrapText="1"/>
    </xf>
    <xf numFmtId="0" fontId="0" fillId="56" borderId="0" xfId="0" applyFill="1" applyAlignment="1">
      <alignment horizontal="left" wrapText="1"/>
    </xf>
    <xf numFmtId="0" fontId="0" fillId="0" borderId="0" xfId="0" applyAlignment="1">
      <alignment horizontal="left" wrapText="1"/>
    </xf>
    <xf numFmtId="0" fontId="14" fillId="39" borderId="31" xfId="4" applyFill="1" applyBorder="1" applyAlignment="1">
      <alignment horizontal="center" vertical="center"/>
    </xf>
    <xf numFmtId="0" fontId="14" fillId="22" borderId="31" xfId="4" applyFill="1" applyBorder="1" applyAlignment="1">
      <alignment horizontal="center" vertical="center"/>
    </xf>
    <xf numFmtId="0" fontId="54" fillId="42" borderId="31" xfId="4" applyFont="1" applyFill="1" applyBorder="1" applyAlignment="1">
      <alignment horizontal="center" vertical="center"/>
    </xf>
    <xf numFmtId="0" fontId="88" fillId="27" borderId="31" xfId="4" applyFont="1" applyFill="1" applyBorder="1" applyAlignment="1">
      <alignment horizontal="center" vertical="center"/>
    </xf>
    <xf numFmtId="0" fontId="88" fillId="4" borderId="31" xfId="4" applyFont="1" applyFill="1" applyBorder="1" applyAlignment="1">
      <alignment horizontal="center" vertical="center"/>
    </xf>
    <xf numFmtId="0" fontId="5" fillId="44" borderId="18" xfId="4" applyFont="1" applyFill="1" applyBorder="1" applyAlignment="1">
      <alignment horizontal="center" vertical="center"/>
    </xf>
    <xf numFmtId="0" fontId="0" fillId="21" borderId="0" xfId="0" applyFill="1" applyAlignment="1">
      <alignment horizontal="left" wrapText="1"/>
    </xf>
    <xf numFmtId="0" fontId="0" fillId="0" borderId="0" xfId="6" applyFont="1"/>
    <xf numFmtId="0" fontId="55" fillId="33" borderId="5" xfId="4" applyFont="1" applyFill="1" applyBorder="1" applyAlignment="1">
      <alignment horizontal="center" vertical="center" wrapText="1"/>
    </xf>
    <xf numFmtId="0" fontId="4" fillId="69" borderId="5" xfId="4" applyFont="1" applyFill="1" applyBorder="1" applyAlignment="1">
      <alignment horizontal="center" vertical="center"/>
    </xf>
    <xf numFmtId="0" fontId="14" fillId="70" borderId="18" xfId="4" applyFill="1" applyBorder="1" applyAlignment="1">
      <alignment horizontal="center" vertical="center"/>
    </xf>
    <xf numFmtId="0" fontId="14" fillId="68" borderId="31" xfId="4" applyFill="1" applyBorder="1" applyAlignment="1">
      <alignment horizontal="center" vertical="center"/>
    </xf>
    <xf numFmtId="0" fontId="3" fillId="0" borderId="18" xfId="4" applyFont="1" applyBorder="1" applyAlignment="1">
      <alignment horizontal="center" vertical="center"/>
    </xf>
    <xf numFmtId="0" fontId="3" fillId="0" borderId="31" xfId="4" applyFont="1" applyBorder="1" applyAlignment="1">
      <alignment horizontal="center" vertical="center"/>
    </xf>
    <xf numFmtId="0" fontId="3" fillId="17" borderId="18" xfId="4" applyFont="1" applyFill="1" applyBorder="1" applyAlignment="1">
      <alignment horizontal="left" vertical="center"/>
    </xf>
    <xf numFmtId="0" fontId="53" fillId="33" borderId="5" xfId="4" applyFont="1" applyFill="1" applyBorder="1" applyAlignment="1">
      <alignment horizontal="center" vertical="center"/>
    </xf>
    <xf numFmtId="49" fontId="69" fillId="0" borderId="3" xfId="0" applyNumberFormat="1" applyFont="1" applyBorder="1"/>
    <xf numFmtId="0" fontId="2" fillId="27" borderId="18" xfId="4" applyFont="1" applyFill="1" applyBorder="1" applyAlignment="1">
      <alignment horizontal="center" vertical="center"/>
    </xf>
    <xf numFmtId="0" fontId="2" fillId="4" borderId="18" xfId="4" applyFont="1" applyFill="1" applyBorder="1" applyAlignment="1">
      <alignment horizontal="center" vertical="center"/>
    </xf>
    <xf numFmtId="0" fontId="2" fillId="65" borderId="18" xfId="4" applyFont="1" applyFill="1" applyBorder="1" applyAlignment="1">
      <alignment horizontal="center" vertical="center"/>
    </xf>
    <xf numFmtId="0" fontId="2" fillId="18" borderId="18" xfId="4" applyFont="1" applyFill="1" applyBorder="1" applyAlignment="1">
      <alignment horizontal="center" vertical="center"/>
    </xf>
    <xf numFmtId="0" fontId="2" fillId="45" borderId="18" xfId="4" applyFont="1" applyFill="1" applyBorder="1" applyAlignment="1">
      <alignment horizontal="center" vertical="center"/>
    </xf>
    <xf numFmtId="0" fontId="2" fillId="68" borderId="18" xfId="4" applyFont="1" applyFill="1" applyBorder="1" applyAlignment="1">
      <alignment horizontal="center" vertical="center"/>
    </xf>
    <xf numFmtId="0" fontId="2" fillId="30" borderId="18" xfId="4" applyFont="1" applyFill="1" applyBorder="1" applyAlignment="1">
      <alignment horizontal="center" vertical="center"/>
    </xf>
    <xf numFmtId="0" fontId="2" fillId="28" borderId="18" xfId="4" applyFont="1" applyFill="1" applyBorder="1" applyAlignment="1">
      <alignment horizontal="center" vertical="center"/>
    </xf>
    <xf numFmtId="0" fontId="2" fillId="44" borderId="18" xfId="4" applyFont="1" applyFill="1" applyBorder="1" applyAlignment="1">
      <alignment horizontal="center" vertical="center"/>
    </xf>
    <xf numFmtId="49" fontId="28" fillId="0" borderId="3" xfId="0" applyNumberFormat="1" applyFont="1" applyBorder="1"/>
    <xf numFmtId="0" fontId="28" fillId="0" borderId="4" xfId="0" applyFont="1" applyBorder="1"/>
    <xf numFmtId="49" fontId="90" fillId="0" borderId="3" xfId="0" applyNumberFormat="1" applyFont="1" applyBorder="1"/>
    <xf numFmtId="0" fontId="69" fillId="0" borderId="17" xfId="0" applyFont="1" applyBorder="1"/>
    <xf numFmtId="49" fontId="0" fillId="71" borderId="3" xfId="0" applyNumberFormat="1" applyFill="1" applyBorder="1"/>
    <xf numFmtId="49" fontId="57" fillId="71" borderId="3" xfId="0" applyNumberFormat="1" applyFont="1" applyFill="1" applyBorder="1"/>
    <xf numFmtId="0" fontId="0" fillId="71" borderId="3" xfId="0" applyFill="1" applyBorder="1"/>
    <xf numFmtId="0" fontId="0" fillId="71" borderId="3" xfId="0" quotePrefix="1" applyFill="1" applyBorder="1"/>
    <xf numFmtId="0" fontId="0" fillId="71" borderId="4" xfId="0" applyFill="1" applyBorder="1"/>
    <xf numFmtId="0" fontId="0" fillId="71" borderId="0" xfId="0" applyFill="1"/>
    <xf numFmtId="49" fontId="69" fillId="60" borderId="3" xfId="0" applyNumberFormat="1" applyFont="1" applyFill="1" applyBorder="1"/>
    <xf numFmtId="0" fontId="0" fillId="60" borderId="3" xfId="0" quotePrefix="1" applyFill="1" applyBorder="1"/>
    <xf numFmtId="0" fontId="0" fillId="60" borderId="3" xfId="0" applyFill="1" applyBorder="1"/>
    <xf numFmtId="0" fontId="0" fillId="60" borderId="4" xfId="0" applyFill="1" applyBorder="1"/>
    <xf numFmtId="0" fontId="1" fillId="27" borderId="18" xfId="4" applyFont="1" applyFill="1" applyBorder="1" applyAlignment="1">
      <alignment horizontal="center" vertical="center"/>
    </xf>
    <xf numFmtId="0" fontId="1" fillId="4" borderId="18" xfId="4" applyFont="1" applyFill="1" applyBorder="1" applyAlignment="1">
      <alignment horizontal="center" vertical="center"/>
    </xf>
    <xf numFmtId="0" fontId="1" fillId="30" borderId="18" xfId="4" applyFont="1" applyFill="1" applyBorder="1" applyAlignment="1">
      <alignment horizontal="center" vertical="center"/>
    </xf>
    <xf numFmtId="0" fontId="1" fillId="65" borderId="18" xfId="4" applyFont="1" applyFill="1" applyBorder="1" applyAlignment="1">
      <alignment horizontal="center" vertical="center"/>
    </xf>
    <xf numFmtId="0" fontId="1" fillId="68" borderId="18" xfId="4" applyFont="1" applyFill="1" applyBorder="1" applyAlignment="1">
      <alignment horizontal="center" vertical="center"/>
    </xf>
    <xf numFmtId="0" fontId="1" fillId="45" borderId="18" xfId="4" applyFont="1" applyFill="1" applyBorder="1" applyAlignment="1">
      <alignment horizontal="center" vertical="center"/>
    </xf>
    <xf numFmtId="0" fontId="1" fillId="18" borderId="18" xfId="4" applyFont="1" applyFill="1" applyBorder="1" applyAlignment="1">
      <alignment horizontal="center" vertical="center"/>
    </xf>
    <xf numFmtId="0" fontId="1" fillId="44" borderId="18" xfId="4" applyFont="1" applyFill="1" applyBorder="1" applyAlignment="1">
      <alignment horizontal="center" vertical="center"/>
    </xf>
    <xf numFmtId="0" fontId="1" fillId="28" borderId="18" xfId="4" applyFont="1" applyFill="1" applyBorder="1" applyAlignment="1">
      <alignment horizontal="center" vertical="center"/>
    </xf>
    <xf numFmtId="0" fontId="1" fillId="46" borderId="18" xfId="4" applyFont="1" applyFill="1" applyBorder="1" applyAlignment="1">
      <alignment horizontal="center" vertical="center"/>
    </xf>
    <xf numFmtId="0" fontId="28" fillId="56" borderId="0" xfId="0" quotePrefix="1" applyFont="1" applyFill="1"/>
    <xf numFmtId="0" fontId="28" fillId="0" borderId="18" xfId="7" quotePrefix="1" applyFont="1" applyBorder="1" applyAlignment="1">
      <alignment horizontal="center"/>
    </xf>
    <xf numFmtId="49" fontId="69" fillId="71" borderId="3" xfId="0" applyNumberFormat="1" applyFont="1" applyFill="1" applyBorder="1"/>
    <xf numFmtId="0" fontId="69" fillId="71" borderId="3" xfId="0" applyFont="1" applyFill="1" applyBorder="1"/>
    <xf numFmtId="49" fontId="30" fillId="71" borderId="3" xfId="0" applyNumberFormat="1" applyFont="1" applyFill="1" applyBorder="1"/>
    <xf numFmtId="0" fontId="0" fillId="71" borderId="17" xfId="0" applyFill="1" applyBorder="1"/>
    <xf numFmtId="0" fontId="0" fillId="71" borderId="12" xfId="0" applyFill="1" applyBorder="1"/>
    <xf numFmtId="0" fontId="28" fillId="0" borderId="67" xfId="7" applyFont="1" applyBorder="1" applyAlignment="1">
      <alignment horizontal="center"/>
    </xf>
    <xf numFmtId="0" fontId="28" fillId="0" borderId="68" xfId="7" applyFont="1" applyBorder="1" applyAlignment="1">
      <alignment horizontal="left"/>
    </xf>
    <xf numFmtId="0" fontId="28" fillId="0" borderId="69" xfId="7" applyFont="1" applyBorder="1" applyAlignment="1">
      <alignment horizontal="center"/>
    </xf>
    <xf numFmtId="49" fontId="0" fillId="60" borderId="3" xfId="0" applyNumberFormat="1" applyFill="1" applyBorder="1"/>
    <xf numFmtId="0" fontId="0" fillId="60" borderId="17" xfId="0" applyFill="1" applyBorder="1"/>
    <xf numFmtId="0" fontId="0" fillId="60" borderId="12" xfId="0" applyFill="1" applyBorder="1"/>
    <xf numFmtId="165" fontId="0" fillId="0" borderId="14" xfId="0" applyNumberFormat="1" applyBorder="1" applyAlignment="1">
      <alignment horizontal="right"/>
    </xf>
    <xf numFmtId="0" fontId="0" fillId="72" borderId="3" xfId="0" applyFill="1" applyBorder="1"/>
    <xf numFmtId="0" fontId="0" fillId="72" borderId="0" xfId="0" applyFill="1"/>
    <xf numFmtId="0" fontId="0" fillId="72" borderId="4" xfId="0" applyFill="1" applyBorder="1"/>
    <xf numFmtId="0" fontId="58" fillId="72" borderId="0" xfId="0" applyFont="1" applyFill="1"/>
    <xf numFmtId="0" fontId="58" fillId="72" borderId="3" xfId="0" applyFont="1" applyFill="1" applyBorder="1"/>
    <xf numFmtId="0" fontId="57" fillId="72" borderId="3" xfId="0" applyFont="1" applyFill="1" applyBorder="1"/>
    <xf numFmtId="0" fontId="57" fillId="72" borderId="0" xfId="0" applyFont="1" applyFill="1"/>
    <xf numFmtId="3" fontId="0" fillId="72" borderId="3" xfId="0" applyNumberFormat="1" applyFill="1" applyBorder="1"/>
    <xf numFmtId="0" fontId="58" fillId="72" borderId="0" xfId="0" quotePrefix="1" applyFont="1" applyFill="1"/>
    <xf numFmtId="0" fontId="0" fillId="72" borderId="3" xfId="0" applyFill="1" applyBorder="1" applyAlignment="1">
      <alignment horizontal="left"/>
    </xf>
    <xf numFmtId="0" fontId="0" fillId="72" borderId="0" xfId="0" quotePrefix="1" applyFill="1"/>
    <xf numFmtId="0" fontId="0" fillId="72" borderId="3" xfId="0" quotePrefix="1" applyFill="1" applyBorder="1"/>
    <xf numFmtId="0" fontId="0" fillId="72" borderId="17" xfId="0" applyFill="1" applyBorder="1"/>
    <xf numFmtId="0" fontId="0" fillId="7" borderId="0" xfId="0" applyFill="1"/>
    <xf numFmtId="16" fontId="0" fillId="7" borderId="2" xfId="0" applyNumberFormat="1" applyFill="1" applyBorder="1"/>
    <xf numFmtId="16" fontId="0" fillId="7" borderId="3" xfId="0" applyNumberFormat="1" applyFill="1" applyBorder="1"/>
    <xf numFmtId="49" fontId="62" fillId="0" borderId="52" xfId="7" applyNumberFormat="1" applyFont="1" applyBorder="1" applyAlignment="1">
      <alignment horizontal="center"/>
    </xf>
    <xf numFmtId="0" fontId="63" fillId="0" borderId="53" xfId="7" applyFont="1" applyBorder="1"/>
    <xf numFmtId="0" fontId="63" fillId="0" borderId="54" xfId="7" applyFont="1" applyBorder="1"/>
    <xf numFmtId="0" fontId="62" fillId="0" borderId="52" xfId="7" applyFont="1" applyBorder="1" applyAlignment="1">
      <alignment horizontal="center"/>
    </xf>
    <xf numFmtId="0" fontId="34" fillId="12" borderId="14" xfId="0" applyFont="1" applyFill="1" applyBorder="1" applyAlignment="1">
      <alignment horizontal="center"/>
    </xf>
    <xf numFmtId="0" fontId="34" fillId="12" borderId="17" xfId="0" applyFont="1" applyFill="1" applyBorder="1" applyAlignment="1">
      <alignment horizontal="center"/>
    </xf>
    <xf numFmtId="0" fontId="0" fillId="32" borderId="0" xfId="0" applyFill="1" applyAlignment="1">
      <alignment horizontal="center" vertical="center" wrapText="1"/>
    </xf>
    <xf numFmtId="0" fontId="0" fillId="14" borderId="0" xfId="0" applyFill="1" applyAlignment="1">
      <alignment horizontal="center" vertical="center" wrapText="1"/>
    </xf>
    <xf numFmtId="0" fontId="0" fillId="19" borderId="0" xfId="0" applyFill="1" applyAlignment="1">
      <alignment horizontal="center" vertical="center" wrapText="1"/>
    </xf>
    <xf numFmtId="0" fontId="0" fillId="3" borderId="0" xfId="0" applyFill="1" applyAlignment="1">
      <alignment horizontal="center" vertical="center" wrapText="1"/>
    </xf>
    <xf numFmtId="0" fontId="0" fillId="53" borderId="0" xfId="0" applyFill="1" applyAlignment="1">
      <alignment horizontal="center" vertical="center" wrapText="1"/>
    </xf>
    <xf numFmtId="0" fontId="0" fillId="0" borderId="33" xfId="0" applyBorder="1" applyAlignment="1">
      <alignment horizontal="center" vertical="center" wrapText="1"/>
    </xf>
    <xf numFmtId="0" fontId="0" fillId="0" borderId="14" xfId="0" applyBorder="1" applyAlignment="1">
      <alignment horizontal="center" vertical="center" wrapText="1"/>
    </xf>
    <xf numFmtId="0" fontId="0" fillId="0" borderId="11" xfId="0" applyBorder="1" applyAlignment="1">
      <alignment horizontal="center" vertical="center" wrapText="1"/>
    </xf>
    <xf numFmtId="0" fontId="0" fillId="0" borderId="32" xfId="0" applyBorder="1" applyAlignment="1">
      <alignment horizontal="center" vertical="center" wrapText="1"/>
    </xf>
    <xf numFmtId="0" fontId="30" fillId="7" borderId="2" xfId="6" applyFont="1" applyFill="1" applyBorder="1" applyAlignment="1">
      <alignment horizontal="center" vertical="center"/>
    </xf>
    <xf numFmtId="0" fontId="30" fillId="7" borderId="4" xfId="6" applyFont="1" applyFill="1" applyBorder="1" applyAlignment="1">
      <alignment horizontal="center" vertical="center"/>
    </xf>
    <xf numFmtId="0" fontId="15" fillId="7" borderId="9" xfId="6" applyFill="1" applyBorder="1" applyAlignment="1">
      <alignment horizontal="center" vertical="center"/>
    </xf>
    <xf numFmtId="0" fontId="15" fillId="7" borderId="0" xfId="6" applyFill="1" applyAlignment="1">
      <alignment horizontal="center" vertical="center"/>
    </xf>
    <xf numFmtId="0" fontId="15" fillId="7" borderId="9" xfId="6" applyFill="1" applyBorder="1" applyAlignment="1">
      <alignment horizontal="right" vertical="center"/>
    </xf>
    <xf numFmtId="0" fontId="15" fillId="7" borderId="0" xfId="6" applyFill="1" applyAlignment="1">
      <alignment horizontal="right" vertical="center"/>
    </xf>
    <xf numFmtId="0" fontId="15" fillId="7" borderId="10" xfId="6" applyFill="1" applyBorder="1" applyAlignment="1">
      <alignment horizontal="center" vertical="center"/>
    </xf>
    <xf numFmtId="0" fontId="15" fillId="7" borderId="17" xfId="6" applyFill="1" applyBorder="1" applyAlignment="1">
      <alignment horizontal="center" vertical="center"/>
    </xf>
    <xf numFmtId="0" fontId="15" fillId="7" borderId="2" xfId="6" applyFill="1" applyBorder="1" applyAlignment="1">
      <alignment horizontal="center" vertical="center"/>
    </xf>
    <xf numFmtId="0" fontId="15" fillId="7" borderId="4" xfId="6" applyFill="1" applyBorder="1" applyAlignment="1">
      <alignment horizontal="center" vertical="center"/>
    </xf>
    <xf numFmtId="0" fontId="79" fillId="26" borderId="34" xfId="6" applyFont="1" applyFill="1" applyBorder="1" applyAlignment="1">
      <alignment horizontal="center" vertical="center"/>
    </xf>
    <xf numFmtId="0" fontId="79" fillId="26" borderId="0" xfId="6" applyFont="1" applyFill="1" applyAlignment="1">
      <alignment horizontal="center" vertical="center"/>
    </xf>
    <xf numFmtId="0" fontId="20" fillId="36" borderId="5" xfId="6" applyFont="1" applyFill="1" applyBorder="1" applyAlignment="1">
      <alignment horizontal="center"/>
    </xf>
    <xf numFmtId="0" fontId="20" fillId="36" borderId="7" xfId="6" applyFont="1" applyFill="1" applyBorder="1" applyAlignment="1">
      <alignment horizontal="center"/>
    </xf>
    <xf numFmtId="0" fontId="15" fillId="61" borderId="0" xfId="6" applyFill="1" applyAlignment="1">
      <alignment horizontal="center"/>
    </xf>
    <xf numFmtId="0" fontId="15" fillId="61" borderId="17" xfId="6" applyFill="1" applyBorder="1" applyAlignment="1">
      <alignment horizontal="center"/>
    </xf>
    <xf numFmtId="0" fontId="15" fillId="61" borderId="9" xfId="6" applyFill="1" applyBorder="1" applyAlignment="1">
      <alignment horizontal="center"/>
    </xf>
    <xf numFmtId="0" fontId="15" fillId="61" borderId="10" xfId="6" applyFill="1" applyBorder="1" applyAlignment="1">
      <alignment horizontal="center"/>
    </xf>
    <xf numFmtId="0" fontId="15" fillId="61" borderId="11" xfId="6" applyFill="1" applyBorder="1" applyAlignment="1">
      <alignment horizontal="center"/>
    </xf>
    <xf numFmtId="0" fontId="15" fillId="61" borderId="12" xfId="6" applyFill="1" applyBorder="1" applyAlignment="1">
      <alignment horizontal="center"/>
    </xf>
    <xf numFmtId="0" fontId="69" fillId="15" borderId="5" xfId="6" applyFont="1" applyFill="1" applyBorder="1" applyAlignment="1">
      <alignment horizontal="center"/>
    </xf>
    <xf numFmtId="0" fontId="69" fillId="15" borderId="7" xfId="6" applyFont="1" applyFill="1" applyBorder="1" applyAlignment="1">
      <alignment horizontal="center"/>
    </xf>
    <xf numFmtId="0" fontId="75" fillId="49" borderId="0" xfId="6" applyFont="1" applyFill="1" applyAlignment="1">
      <alignment horizontal="center" vertical="center"/>
    </xf>
    <xf numFmtId="0" fontId="20" fillId="14" borderId="5" xfId="6" applyFont="1" applyFill="1" applyBorder="1" applyAlignment="1">
      <alignment horizontal="center" vertical="center"/>
    </xf>
    <xf numFmtId="0" fontId="20" fillId="14" borderId="7" xfId="6" applyFont="1" applyFill="1" applyBorder="1" applyAlignment="1">
      <alignment horizontal="center" vertical="center"/>
    </xf>
    <xf numFmtId="0" fontId="20" fillId="14" borderId="5" xfId="6" applyFont="1" applyFill="1" applyBorder="1" applyAlignment="1">
      <alignment horizontal="center"/>
    </xf>
    <xf numFmtId="0" fontId="20" fillId="14" borderId="7" xfId="6" applyFont="1" applyFill="1" applyBorder="1" applyAlignment="1">
      <alignment horizontal="center"/>
    </xf>
    <xf numFmtId="0" fontId="56" fillId="13" borderId="18" xfId="6" applyFont="1" applyFill="1" applyBorder="1" applyAlignment="1">
      <alignment horizontal="center" vertical="center" textRotation="255"/>
    </xf>
    <xf numFmtId="0" fontId="15" fillId="37" borderId="3" xfId="6" applyFill="1" applyBorder="1" applyAlignment="1">
      <alignment horizontal="center" textRotation="90"/>
    </xf>
    <xf numFmtId="0" fontId="15" fillId="22" borderId="3" xfId="6" applyFill="1" applyBorder="1" applyAlignment="1">
      <alignment horizontal="center" vertical="center" textRotation="90"/>
    </xf>
    <xf numFmtId="0" fontId="56" fillId="14" borderId="2" xfId="6" applyFont="1" applyFill="1" applyBorder="1" applyAlignment="1">
      <alignment horizontal="center" vertical="center" textRotation="255"/>
    </xf>
    <xf numFmtId="0" fontId="56" fillId="14" borderId="3" xfId="6" applyFont="1" applyFill="1" applyBorder="1" applyAlignment="1">
      <alignment horizontal="center" vertical="center" textRotation="255"/>
    </xf>
    <xf numFmtId="0" fontId="56" fillId="14" borderId="4" xfId="6" applyFont="1" applyFill="1" applyBorder="1" applyAlignment="1">
      <alignment horizontal="center" vertical="center" textRotation="255"/>
    </xf>
    <xf numFmtId="0" fontId="15" fillId="3" borderId="3" xfId="6" applyFill="1" applyBorder="1" applyAlignment="1">
      <alignment horizontal="center" vertical="center" textRotation="90"/>
    </xf>
    <xf numFmtId="0" fontId="30" fillId="53" borderId="3" xfId="6" applyFont="1" applyFill="1" applyBorder="1" applyAlignment="1">
      <alignment horizontal="center" vertical="center" textRotation="90"/>
    </xf>
    <xf numFmtId="0" fontId="56" fillId="15" borderId="2" xfId="6" applyFont="1" applyFill="1" applyBorder="1" applyAlignment="1">
      <alignment horizontal="center" vertical="center" textRotation="255"/>
    </xf>
    <xf numFmtId="0" fontId="56" fillId="15" borderId="3" xfId="6" applyFont="1" applyFill="1" applyBorder="1" applyAlignment="1">
      <alignment horizontal="center" vertical="center" textRotation="255"/>
    </xf>
    <xf numFmtId="0" fontId="56" fillId="15" borderId="4" xfId="6" applyFont="1" applyFill="1" applyBorder="1" applyAlignment="1">
      <alignment horizontal="center" vertical="center" textRotation="255"/>
    </xf>
    <xf numFmtId="0" fontId="15" fillId="29" borderId="3" xfId="6" applyFill="1" applyBorder="1" applyAlignment="1">
      <alignment horizontal="center" vertical="center" textRotation="90"/>
    </xf>
    <xf numFmtId="0" fontId="15" fillId="54" borderId="3" xfId="6" applyFill="1" applyBorder="1" applyAlignment="1">
      <alignment horizontal="center" vertical="center" textRotation="90"/>
    </xf>
    <xf numFmtId="0" fontId="15" fillId="21" borderId="17" xfId="6" applyFill="1" applyBorder="1" applyAlignment="1">
      <alignment horizontal="center" vertical="center" textRotation="90"/>
    </xf>
    <xf numFmtId="0" fontId="56" fillId="36" borderId="2" xfId="6" applyFont="1" applyFill="1" applyBorder="1" applyAlignment="1">
      <alignment horizontal="center" vertical="center" textRotation="255"/>
    </xf>
    <xf numFmtId="0" fontId="56" fillId="36" borderId="3" xfId="6" applyFont="1" applyFill="1" applyBorder="1" applyAlignment="1">
      <alignment horizontal="center" vertical="center" textRotation="255"/>
    </xf>
    <xf numFmtId="0" fontId="56" fillId="36" borderId="4" xfId="6" applyFont="1" applyFill="1" applyBorder="1" applyAlignment="1">
      <alignment horizontal="center" vertical="center" textRotation="255"/>
    </xf>
    <xf numFmtId="0" fontId="15" fillId="54" borderId="17" xfId="6" applyFill="1" applyBorder="1" applyAlignment="1">
      <alignment horizontal="center" vertical="center" textRotation="90"/>
    </xf>
    <xf numFmtId="0" fontId="15" fillId="61" borderId="8" xfId="6" applyFill="1" applyBorder="1" applyAlignment="1">
      <alignment horizontal="center"/>
    </xf>
    <xf numFmtId="0" fontId="15" fillId="61" borderId="14" xfId="6" applyFill="1" applyBorder="1" applyAlignment="1">
      <alignment horizontal="center"/>
    </xf>
    <xf numFmtId="0" fontId="15" fillId="36" borderId="0" xfId="6" applyFill="1" applyAlignment="1">
      <alignment horizontal="center"/>
    </xf>
    <xf numFmtId="0" fontId="15" fillId="36" borderId="17" xfId="6" applyFill="1" applyBorder="1" applyAlignment="1">
      <alignment horizontal="center"/>
    </xf>
    <xf numFmtId="0" fontId="15" fillId="61" borderId="1" xfId="6" applyFill="1" applyBorder="1" applyAlignment="1">
      <alignment horizontal="center"/>
    </xf>
    <xf numFmtId="0" fontId="15" fillId="67" borderId="14" xfId="6" applyFill="1" applyBorder="1" applyAlignment="1">
      <alignment horizontal="center"/>
    </xf>
    <xf numFmtId="0" fontId="15" fillId="67" borderId="17" xfId="6" applyFill="1" applyBorder="1" applyAlignment="1">
      <alignment horizontal="center"/>
    </xf>
    <xf numFmtId="0" fontId="15" fillId="67" borderId="11" xfId="6" applyFill="1" applyBorder="1" applyAlignment="1">
      <alignment horizontal="center"/>
    </xf>
    <xf numFmtId="0" fontId="15" fillId="67" borderId="12" xfId="6" applyFill="1" applyBorder="1" applyAlignment="1">
      <alignment horizontal="center"/>
    </xf>
    <xf numFmtId="0" fontId="15" fillId="67" borderId="8" xfId="6" applyFill="1" applyBorder="1" applyAlignment="1">
      <alignment horizontal="center"/>
    </xf>
    <xf numFmtId="0" fontId="15" fillId="67" borderId="10" xfId="6" applyFill="1" applyBorder="1" applyAlignment="1">
      <alignment horizontal="center"/>
    </xf>
    <xf numFmtId="0" fontId="15" fillId="67" borderId="5" xfId="6" applyFill="1" applyBorder="1" applyAlignment="1">
      <alignment horizontal="center"/>
    </xf>
    <xf numFmtId="0" fontId="15" fillId="67" borderId="7" xfId="6" applyFill="1" applyBorder="1" applyAlignment="1">
      <alignment horizontal="center"/>
    </xf>
    <xf numFmtId="0" fontId="74" fillId="49" borderId="8" xfId="6" applyFont="1" applyFill="1" applyBorder="1" applyAlignment="1">
      <alignment horizontal="center" vertical="center"/>
    </xf>
    <xf numFmtId="0" fontId="74" fillId="49" borderId="10" xfId="6" applyFont="1" applyFill="1" applyBorder="1" applyAlignment="1">
      <alignment horizontal="center" vertical="center"/>
    </xf>
    <xf numFmtId="0" fontId="74" fillId="49" borderId="11" xfId="6" applyFont="1" applyFill="1" applyBorder="1" applyAlignment="1">
      <alignment horizontal="center" vertical="center"/>
    </xf>
    <xf numFmtId="0" fontId="74" fillId="49" borderId="12" xfId="6" applyFont="1" applyFill="1" applyBorder="1" applyAlignment="1">
      <alignment horizontal="center" vertical="center"/>
    </xf>
    <xf numFmtId="0" fontId="15" fillId="37" borderId="11" xfId="6" applyFill="1" applyBorder="1" applyAlignment="1">
      <alignment horizontal="center"/>
    </xf>
    <xf numFmtId="0" fontId="15" fillId="37" borderId="12" xfId="6" applyFill="1" applyBorder="1" applyAlignment="1">
      <alignment horizontal="center"/>
    </xf>
    <xf numFmtId="0" fontId="15" fillId="62" borderId="11" xfId="6" applyFill="1" applyBorder="1" applyAlignment="1">
      <alignment horizontal="center"/>
    </xf>
    <xf numFmtId="0" fontId="15" fillId="62" borderId="12" xfId="6" applyFill="1" applyBorder="1" applyAlignment="1">
      <alignment horizontal="center"/>
    </xf>
    <xf numFmtId="0" fontId="15" fillId="60" borderId="11" xfId="6" applyFill="1" applyBorder="1" applyAlignment="1">
      <alignment horizontal="center"/>
    </xf>
    <xf numFmtId="0" fontId="15" fillId="60" borderId="12" xfId="6" applyFill="1" applyBorder="1" applyAlignment="1">
      <alignment horizontal="center"/>
    </xf>
    <xf numFmtId="0" fontId="15" fillId="60" borderId="14" xfId="6" applyFill="1" applyBorder="1" applyAlignment="1">
      <alignment horizontal="center"/>
    </xf>
    <xf numFmtId="0" fontId="15" fillId="60" borderId="17" xfId="6" applyFill="1" applyBorder="1" applyAlignment="1">
      <alignment horizontal="center"/>
    </xf>
    <xf numFmtId="0" fontId="20" fillId="15" borderId="5" xfId="6" applyFont="1" applyFill="1" applyBorder="1" applyAlignment="1">
      <alignment horizontal="center"/>
    </xf>
    <xf numFmtId="0" fontId="20" fillId="15" borderId="7" xfId="6" applyFont="1" applyFill="1" applyBorder="1" applyAlignment="1">
      <alignment horizontal="center"/>
    </xf>
    <xf numFmtId="0" fontId="15" fillId="60" borderId="8" xfId="6" applyFill="1" applyBorder="1" applyAlignment="1">
      <alignment horizontal="center"/>
    </xf>
    <xf numFmtId="0" fontId="15" fillId="60" borderId="10" xfId="6" applyFill="1" applyBorder="1" applyAlignment="1">
      <alignment horizontal="center"/>
    </xf>
    <xf numFmtId="164" fontId="43" fillId="0" borderId="0" xfId="0" quotePrefix="1" applyNumberFormat="1" applyFont="1" applyAlignment="1">
      <alignment horizontal="center"/>
    </xf>
    <xf numFmtId="164" fontId="43" fillId="0" borderId="0" xfId="0" applyNumberFormat="1" applyFont="1" applyAlignment="1">
      <alignment horizontal="center"/>
    </xf>
    <xf numFmtId="16" fontId="34" fillId="0" borderId="0" xfId="0" applyNumberFormat="1" applyFont="1" applyAlignment="1">
      <alignment horizontal="center"/>
    </xf>
    <xf numFmtId="0" fontId="34" fillId="0" borderId="0" xfId="0" applyFont="1" applyAlignment="1">
      <alignment horizontal="center"/>
    </xf>
    <xf numFmtId="164" fontId="17" fillId="2" borderId="1" xfId="0" quotePrefix="1" applyNumberFormat="1" applyFont="1" applyFill="1" applyBorder="1" applyAlignment="1">
      <alignment horizontal="center"/>
    </xf>
    <xf numFmtId="164" fontId="17" fillId="2" borderId="1" xfId="0" applyNumberFormat="1" applyFont="1" applyFill="1" applyBorder="1" applyAlignment="1">
      <alignment horizontal="center"/>
    </xf>
    <xf numFmtId="16" fontId="31" fillId="2" borderId="5" xfId="0" applyNumberFormat="1" applyFont="1" applyFill="1" applyBorder="1" applyAlignment="1">
      <alignment horizontal="center"/>
    </xf>
    <xf numFmtId="16" fontId="31" fillId="2" borderId="6" xfId="0" applyNumberFormat="1" applyFont="1" applyFill="1" applyBorder="1" applyAlignment="1">
      <alignment horizontal="center"/>
    </xf>
    <xf numFmtId="0" fontId="48" fillId="25" borderId="27" xfId="4" applyFont="1" applyFill="1" applyBorder="1" applyAlignment="1">
      <alignment horizontal="center" vertical="center"/>
    </xf>
    <xf numFmtId="0" fontId="48" fillId="25" borderId="28" xfId="4" applyFont="1" applyFill="1" applyBorder="1" applyAlignment="1">
      <alignment horizontal="center" vertical="center"/>
    </xf>
    <xf numFmtId="0" fontId="48" fillId="25" borderId="29" xfId="4" applyFont="1" applyFill="1" applyBorder="1" applyAlignment="1">
      <alignment horizontal="center" vertical="center"/>
    </xf>
    <xf numFmtId="0" fontId="47" fillId="17" borderId="27" xfId="4" applyFont="1" applyFill="1" applyBorder="1" applyAlignment="1">
      <alignment horizontal="center" vertical="center"/>
    </xf>
    <xf numFmtId="0" fontId="47" fillId="17" borderId="28" xfId="4" applyFont="1" applyFill="1" applyBorder="1" applyAlignment="1">
      <alignment horizontal="center" vertical="center"/>
    </xf>
    <xf numFmtId="0" fontId="47" fillId="17" borderId="29" xfId="4" applyFont="1" applyFill="1" applyBorder="1" applyAlignment="1">
      <alignment horizontal="center" vertical="center"/>
    </xf>
    <xf numFmtId="0" fontId="47" fillId="18" borderId="27" xfId="4" applyFont="1" applyFill="1" applyBorder="1" applyAlignment="1">
      <alignment horizontal="center" vertical="center"/>
    </xf>
    <xf numFmtId="0" fontId="47" fillId="18" borderId="28" xfId="4" applyFont="1" applyFill="1" applyBorder="1" applyAlignment="1">
      <alignment horizontal="center" vertical="center"/>
    </xf>
    <xf numFmtId="0" fontId="47" fillId="18" borderId="29" xfId="4" applyFont="1" applyFill="1" applyBorder="1" applyAlignment="1">
      <alignment horizontal="center" vertical="center"/>
    </xf>
    <xf numFmtId="0" fontId="47" fillId="6" borderId="27" xfId="4" applyFont="1" applyFill="1" applyBorder="1" applyAlignment="1">
      <alignment horizontal="center" vertical="center"/>
    </xf>
    <xf numFmtId="0" fontId="47" fillId="6" borderId="28" xfId="4" applyFont="1" applyFill="1" applyBorder="1" applyAlignment="1">
      <alignment horizontal="center" vertical="center"/>
    </xf>
    <xf numFmtId="0" fontId="47" fillId="6" borderId="29" xfId="4" applyFont="1" applyFill="1" applyBorder="1" applyAlignment="1">
      <alignment horizontal="center" vertical="center"/>
    </xf>
    <xf numFmtId="0" fontId="47" fillId="19" borderId="27" xfId="4" applyFont="1" applyFill="1" applyBorder="1" applyAlignment="1">
      <alignment horizontal="center" vertical="center"/>
    </xf>
    <xf numFmtId="0" fontId="47" fillId="19" borderId="28" xfId="4" applyFont="1" applyFill="1" applyBorder="1" applyAlignment="1">
      <alignment horizontal="center" vertical="center"/>
    </xf>
    <xf numFmtId="0" fontId="47" fillId="19" borderId="29" xfId="4" applyFont="1" applyFill="1" applyBorder="1" applyAlignment="1">
      <alignment horizontal="center" vertical="center"/>
    </xf>
    <xf numFmtId="0" fontId="47" fillId="20" borderId="27" xfId="4" applyFont="1" applyFill="1" applyBorder="1" applyAlignment="1">
      <alignment horizontal="center" vertical="center"/>
    </xf>
    <xf numFmtId="0" fontId="47" fillId="20" borderId="28" xfId="4" applyFont="1" applyFill="1" applyBorder="1" applyAlignment="1">
      <alignment horizontal="center" vertical="center"/>
    </xf>
    <xf numFmtId="0" fontId="47" fillId="20" borderId="29" xfId="4" applyFont="1" applyFill="1" applyBorder="1" applyAlignment="1">
      <alignment horizontal="center" vertical="center"/>
    </xf>
    <xf numFmtId="0" fontId="47" fillId="21" borderId="27" xfId="4" applyFont="1" applyFill="1" applyBorder="1" applyAlignment="1">
      <alignment horizontal="center" vertical="center"/>
    </xf>
    <xf numFmtId="0" fontId="47" fillId="21" borderId="28" xfId="4" applyFont="1" applyFill="1" applyBorder="1" applyAlignment="1">
      <alignment horizontal="center" vertical="center"/>
    </xf>
    <xf numFmtId="0" fontId="47" fillId="21" borderId="29" xfId="4" applyFont="1" applyFill="1" applyBorder="1" applyAlignment="1">
      <alignment horizontal="center" vertical="center"/>
    </xf>
    <xf numFmtId="0" fontId="47" fillId="4" borderId="27" xfId="4" applyFont="1" applyFill="1" applyBorder="1" applyAlignment="1">
      <alignment horizontal="center" vertical="center"/>
    </xf>
    <xf numFmtId="0" fontId="47" fillId="4" borderId="28" xfId="4" applyFont="1" applyFill="1" applyBorder="1" applyAlignment="1">
      <alignment horizontal="center" vertical="center"/>
    </xf>
    <xf numFmtId="0" fontId="47" fillId="4" borderId="29" xfId="4" applyFont="1" applyFill="1" applyBorder="1" applyAlignment="1">
      <alignment horizontal="center" vertical="center"/>
    </xf>
    <xf numFmtId="0" fontId="48" fillId="22" borderId="27" xfId="4" applyFont="1" applyFill="1" applyBorder="1" applyAlignment="1">
      <alignment horizontal="center" vertical="center"/>
    </xf>
    <xf numFmtId="0" fontId="48" fillId="22" borderId="28" xfId="4" applyFont="1" applyFill="1" applyBorder="1" applyAlignment="1">
      <alignment horizontal="center" vertical="center"/>
    </xf>
    <xf numFmtId="0" fontId="48" fillId="22" borderId="29" xfId="4" applyFont="1" applyFill="1" applyBorder="1" applyAlignment="1">
      <alignment horizontal="center" vertical="center"/>
    </xf>
    <xf numFmtId="0" fontId="48" fillId="3" borderId="27" xfId="4" applyFont="1" applyFill="1" applyBorder="1" applyAlignment="1">
      <alignment horizontal="center" vertical="center"/>
    </xf>
    <xf numFmtId="0" fontId="48" fillId="3" borderId="28" xfId="4" applyFont="1" applyFill="1" applyBorder="1" applyAlignment="1">
      <alignment horizontal="center" vertical="center"/>
    </xf>
    <xf numFmtId="0" fontId="48" fillId="3" borderId="29" xfId="4" applyFont="1" applyFill="1" applyBorder="1" applyAlignment="1">
      <alignment horizontal="center" vertical="center"/>
    </xf>
    <xf numFmtId="0" fontId="48" fillId="23" borderId="27" xfId="4" applyFont="1" applyFill="1" applyBorder="1" applyAlignment="1">
      <alignment horizontal="center" vertical="center"/>
    </xf>
    <xf numFmtId="0" fontId="48" fillId="23" borderId="28" xfId="4" applyFont="1" applyFill="1" applyBorder="1" applyAlignment="1">
      <alignment horizontal="center" vertical="center"/>
    </xf>
    <xf numFmtId="0" fontId="48" fillId="23" borderId="29" xfId="4" applyFont="1" applyFill="1" applyBorder="1" applyAlignment="1">
      <alignment horizontal="center" vertical="center"/>
    </xf>
    <xf numFmtId="0" fontId="48" fillId="24" borderId="27" xfId="4" applyFont="1" applyFill="1" applyBorder="1" applyAlignment="1">
      <alignment horizontal="center" vertical="center"/>
    </xf>
    <xf numFmtId="0" fontId="48" fillId="24" borderId="28" xfId="4" applyFont="1" applyFill="1" applyBorder="1" applyAlignment="1">
      <alignment horizontal="center" vertical="center"/>
    </xf>
    <xf numFmtId="0" fontId="48" fillId="24" borderId="29" xfId="4" applyFont="1" applyFill="1" applyBorder="1" applyAlignment="1">
      <alignment horizontal="center" vertical="center"/>
    </xf>
    <xf numFmtId="0" fontId="20" fillId="7" borderId="19" xfId="0" applyFont="1" applyFill="1" applyBorder="1" applyAlignment="1">
      <alignment horizontal="center"/>
    </xf>
    <xf numFmtId="0" fontId="20" fillId="7" borderId="20" xfId="0" applyFont="1" applyFill="1" applyBorder="1" applyAlignment="1">
      <alignment horizontal="center"/>
    </xf>
    <xf numFmtId="0" fontId="20" fillId="7" borderId="21" xfId="0" applyFont="1" applyFill="1" applyBorder="1" applyAlignment="1">
      <alignment horizontal="center"/>
    </xf>
    <xf numFmtId="16" fontId="20" fillId="7" borderId="19" xfId="0" applyNumberFormat="1" applyFont="1" applyFill="1" applyBorder="1" applyAlignment="1">
      <alignment horizontal="center"/>
    </xf>
    <xf numFmtId="16" fontId="20" fillId="7" borderId="20" xfId="0" applyNumberFormat="1" applyFont="1" applyFill="1" applyBorder="1" applyAlignment="1">
      <alignment horizontal="center"/>
    </xf>
    <xf numFmtId="16" fontId="20" fillId="7" borderId="21" xfId="0" applyNumberFormat="1" applyFont="1" applyFill="1" applyBorder="1" applyAlignment="1">
      <alignment horizontal="center"/>
    </xf>
    <xf numFmtId="0" fontId="20" fillId="7" borderId="13" xfId="0" applyFont="1" applyFill="1" applyBorder="1" applyAlignment="1">
      <alignment horizontal="center"/>
    </xf>
    <xf numFmtId="16" fontId="20" fillId="7" borderId="13" xfId="0" applyNumberFormat="1" applyFont="1" applyFill="1" applyBorder="1" applyAlignment="1">
      <alignment horizontal="center"/>
    </xf>
    <xf numFmtId="165" fontId="0" fillId="37" borderId="23" xfId="0" applyNumberFormat="1" applyFill="1" applyBorder="1" applyAlignment="1">
      <alignment horizontal="center"/>
    </xf>
    <xf numFmtId="165" fontId="0" fillId="37" borderId="24" xfId="0" applyNumberFormat="1" applyFill="1" applyBorder="1" applyAlignment="1">
      <alignment horizontal="center"/>
    </xf>
    <xf numFmtId="165" fontId="0" fillId="37" borderId="25" xfId="0" applyNumberFormat="1" applyFill="1" applyBorder="1" applyAlignment="1">
      <alignment horizontal="center"/>
    </xf>
    <xf numFmtId="0" fontId="25" fillId="0" borderId="5" xfId="0" applyFont="1" applyBorder="1" applyAlignment="1">
      <alignment horizontal="center"/>
    </xf>
    <xf numFmtId="0" fontId="25" fillId="0" borderId="6" xfId="0" applyFont="1" applyBorder="1" applyAlignment="1">
      <alignment horizontal="center"/>
    </xf>
    <xf numFmtId="0" fontId="25" fillId="0" borderId="7" xfId="0" applyFont="1" applyBorder="1" applyAlignment="1">
      <alignment horizontal="center"/>
    </xf>
    <xf numFmtId="0" fontId="26" fillId="0" borderId="5" xfId="0" applyFont="1" applyBorder="1" applyAlignment="1">
      <alignment horizontal="center"/>
    </xf>
    <xf numFmtId="0" fontId="26" fillId="0" borderId="6" xfId="0" applyFont="1" applyBorder="1" applyAlignment="1">
      <alignment horizontal="center"/>
    </xf>
    <xf numFmtId="0" fontId="26" fillId="0" borderId="7" xfId="0" applyFont="1" applyBorder="1" applyAlignment="1">
      <alignment horizontal="center"/>
    </xf>
    <xf numFmtId="165" fontId="0" fillId="0" borderId="8" xfId="0" quotePrefix="1" applyNumberFormat="1" applyBorder="1" applyAlignment="1">
      <alignment horizontal="right"/>
    </xf>
    <xf numFmtId="165" fontId="0" fillId="0" borderId="9" xfId="0" applyNumberFormat="1" applyBorder="1" applyAlignment="1">
      <alignment horizontal="right"/>
    </xf>
    <xf numFmtId="165" fontId="0" fillId="0" borderId="9" xfId="0" applyNumberFormat="1" applyBorder="1" applyAlignment="1">
      <alignment horizontal="left"/>
    </xf>
    <xf numFmtId="165" fontId="0" fillId="0" borderId="10" xfId="0" applyNumberFormat="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165" fontId="20" fillId="9" borderId="5" xfId="0" applyNumberFormat="1" applyFont="1" applyFill="1" applyBorder="1" applyAlignment="1">
      <alignment horizontal="center"/>
    </xf>
    <xf numFmtId="165" fontId="20" fillId="9" borderId="6" xfId="0" applyNumberFormat="1" applyFont="1" applyFill="1" applyBorder="1" applyAlignment="1">
      <alignment horizontal="center"/>
    </xf>
    <xf numFmtId="165" fontId="20" fillId="9" borderId="7" xfId="0" applyNumberFormat="1" applyFont="1" applyFill="1" applyBorder="1" applyAlignment="1">
      <alignment horizontal="center"/>
    </xf>
    <xf numFmtId="0" fontId="0" fillId="0" borderId="14" xfId="0" applyBorder="1" applyAlignment="1">
      <alignment horizontal="left" vertical="top" wrapText="1"/>
    </xf>
    <xf numFmtId="0" fontId="0" fillId="0" borderId="0" xfId="0" applyAlignment="1">
      <alignment horizontal="left" vertical="top" wrapText="1"/>
    </xf>
    <xf numFmtId="165" fontId="0" fillId="37" borderId="5" xfId="0" applyNumberFormat="1" applyFill="1" applyBorder="1" applyAlignment="1">
      <alignment horizontal="center"/>
    </xf>
    <xf numFmtId="165" fontId="0" fillId="37" borderId="6" xfId="0" applyNumberFormat="1" applyFill="1" applyBorder="1" applyAlignment="1">
      <alignment horizontal="center"/>
    </xf>
    <xf numFmtId="165" fontId="0" fillId="37" borderId="7" xfId="0" applyNumberFormat="1" applyFill="1" applyBorder="1" applyAlignment="1">
      <alignment horizontal="center"/>
    </xf>
    <xf numFmtId="165" fontId="0" fillId="0" borderId="8" xfId="0" applyNumberFormat="1" applyBorder="1" applyAlignment="1">
      <alignment horizontal="right"/>
    </xf>
    <xf numFmtId="165" fontId="0" fillId="22" borderId="5" xfId="0" applyNumberFormat="1" applyFill="1" applyBorder="1" applyAlignment="1">
      <alignment horizontal="center"/>
    </xf>
    <xf numFmtId="165" fontId="0" fillId="22" borderId="6" xfId="0" applyNumberFormat="1" applyFill="1" applyBorder="1" applyAlignment="1">
      <alignment horizontal="center"/>
    </xf>
    <xf numFmtId="165" fontId="0" fillId="22" borderId="7" xfId="0" applyNumberFormat="1" applyFill="1" applyBorder="1" applyAlignment="1">
      <alignment horizontal="center"/>
    </xf>
    <xf numFmtId="0" fontId="20" fillId="0" borderId="0" xfId="0" applyFont="1" applyAlignment="1">
      <alignment horizontal="center"/>
    </xf>
    <xf numFmtId="16" fontId="20" fillId="0" borderId="0" xfId="0" applyNumberFormat="1" applyFont="1" applyAlignment="1">
      <alignment horizontal="center"/>
    </xf>
    <xf numFmtId="165" fontId="34" fillId="11" borderId="5" xfId="0" applyNumberFormat="1" applyFont="1" applyFill="1" applyBorder="1" applyAlignment="1">
      <alignment horizontal="center"/>
    </xf>
    <xf numFmtId="165" fontId="34" fillId="11" borderId="6" xfId="0" applyNumberFormat="1" applyFont="1" applyFill="1" applyBorder="1" applyAlignment="1">
      <alignment horizontal="center"/>
    </xf>
    <xf numFmtId="165" fontId="34" fillId="11" borderId="7" xfId="0" applyNumberFormat="1" applyFont="1" applyFill="1" applyBorder="1" applyAlignment="1">
      <alignment horizontal="center"/>
    </xf>
    <xf numFmtId="165" fontId="30" fillId="3" borderId="5" xfId="0" applyNumberFormat="1" applyFont="1" applyFill="1" applyBorder="1" applyAlignment="1">
      <alignment horizontal="center"/>
    </xf>
    <xf numFmtId="165" fontId="30" fillId="3" borderId="6" xfId="0" applyNumberFormat="1" applyFont="1" applyFill="1" applyBorder="1" applyAlignment="1">
      <alignment horizontal="center"/>
    </xf>
    <xf numFmtId="165" fontId="30" fillId="3" borderId="7" xfId="0" applyNumberFormat="1" applyFont="1" applyFill="1" applyBorder="1" applyAlignment="1">
      <alignment horizontal="center"/>
    </xf>
    <xf numFmtId="165" fontId="30" fillId="4" borderId="5" xfId="0" applyNumberFormat="1" applyFont="1" applyFill="1" applyBorder="1" applyAlignment="1">
      <alignment horizontal="center"/>
    </xf>
    <xf numFmtId="165" fontId="30" fillId="4" borderId="6" xfId="0" applyNumberFormat="1" applyFont="1" applyFill="1" applyBorder="1" applyAlignment="1">
      <alignment horizontal="center"/>
    </xf>
    <xf numFmtId="165" fontId="30" fillId="4" borderId="7" xfId="0" applyNumberFormat="1" applyFont="1" applyFill="1" applyBorder="1" applyAlignment="1">
      <alignment horizontal="center"/>
    </xf>
    <xf numFmtId="165" fontId="30" fillId="6" borderId="5" xfId="0" applyNumberFormat="1" applyFont="1" applyFill="1" applyBorder="1" applyAlignment="1">
      <alignment horizontal="center"/>
    </xf>
    <xf numFmtId="165" fontId="30" fillId="6" borderId="6" xfId="0" applyNumberFormat="1" applyFont="1" applyFill="1" applyBorder="1" applyAlignment="1">
      <alignment horizontal="center"/>
    </xf>
    <xf numFmtId="165" fontId="30" fillId="6" borderId="7" xfId="0" applyNumberFormat="1" applyFont="1" applyFill="1" applyBorder="1" applyAlignment="1">
      <alignment horizontal="center"/>
    </xf>
    <xf numFmtId="165" fontId="31" fillId="10" borderId="5" xfId="0" applyNumberFormat="1" applyFont="1" applyFill="1" applyBorder="1" applyAlignment="1">
      <alignment horizontal="center"/>
    </xf>
    <xf numFmtId="165" fontId="31" fillId="10" borderId="6" xfId="0" applyNumberFormat="1" applyFont="1" applyFill="1" applyBorder="1" applyAlignment="1">
      <alignment horizontal="center"/>
    </xf>
    <xf numFmtId="165" fontId="31" fillId="10" borderId="7" xfId="0" applyNumberFormat="1" applyFont="1"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8" fillId="7" borderId="46" xfId="0" applyFont="1" applyFill="1" applyBorder="1" applyAlignment="1">
      <alignment horizontal="center"/>
    </xf>
    <xf numFmtId="0" fontId="28" fillId="7" borderId="45" xfId="0" applyFont="1" applyFill="1" applyBorder="1" applyAlignment="1">
      <alignment horizontal="center"/>
    </xf>
    <xf numFmtId="0" fontId="28" fillId="56" borderId="42" xfId="0" applyFont="1" applyFill="1" applyBorder="1" applyAlignment="1">
      <alignment horizontal="center" vertical="center"/>
    </xf>
    <xf numFmtId="0" fontId="28" fillId="56" borderId="41" xfId="0" applyFont="1" applyFill="1" applyBorder="1" applyAlignment="1">
      <alignment horizontal="center" vertical="center"/>
    </xf>
    <xf numFmtId="168" fontId="28" fillId="0" borderId="2" xfId="7" applyNumberFormat="1" applyFont="1" applyBorder="1" applyAlignment="1">
      <alignment horizontal="center" vertical="center"/>
    </xf>
    <xf numFmtId="168" fontId="28" fillId="0" borderId="12" xfId="7" applyNumberFormat="1" applyFont="1" applyBorder="1" applyAlignment="1">
      <alignment horizontal="center" vertical="center"/>
    </xf>
    <xf numFmtId="168" fontId="28" fillId="37" borderId="2" xfId="7" applyNumberFormat="1" applyFont="1" applyFill="1" applyBorder="1" applyAlignment="1">
      <alignment horizontal="center" vertical="center"/>
    </xf>
    <xf numFmtId="168" fontId="28" fillId="37" borderId="12" xfId="7" applyNumberFormat="1" applyFont="1" applyFill="1" applyBorder="1" applyAlignment="1">
      <alignment horizontal="center" vertical="center"/>
    </xf>
    <xf numFmtId="168" fontId="28" fillId="0" borderId="36" xfId="7" applyNumberFormat="1" applyFont="1" applyBorder="1" applyAlignment="1">
      <alignment horizontal="center" vertical="center"/>
    </xf>
    <xf numFmtId="168" fontId="28" fillId="0" borderId="35" xfId="7" applyNumberFormat="1" applyFont="1" applyBorder="1" applyAlignment="1">
      <alignment horizontal="center" vertical="center"/>
    </xf>
    <xf numFmtId="165" fontId="20" fillId="10" borderId="5" xfId="0" applyNumberFormat="1" applyFont="1" applyFill="1" applyBorder="1" applyAlignment="1">
      <alignment horizontal="center"/>
    </xf>
    <xf numFmtId="165" fontId="20" fillId="10" borderId="6" xfId="0" applyNumberFormat="1" applyFont="1" applyFill="1" applyBorder="1" applyAlignment="1">
      <alignment horizontal="center"/>
    </xf>
    <xf numFmtId="165" fontId="20" fillId="10" borderId="9" xfId="0" applyNumberFormat="1" applyFont="1" applyFill="1" applyBorder="1" applyAlignment="1">
      <alignment horizontal="center"/>
    </xf>
    <xf numFmtId="165" fontId="20" fillId="10" borderId="10" xfId="0" applyNumberFormat="1" applyFont="1" applyFill="1" applyBorder="1" applyAlignment="1">
      <alignment horizontal="center"/>
    </xf>
    <xf numFmtId="165" fontId="0" fillId="29" borderId="14" xfId="0" applyNumberFormat="1" applyFill="1" applyBorder="1" applyAlignment="1">
      <alignment horizontal="center"/>
    </xf>
    <xf numFmtId="165" fontId="0" fillId="29" borderId="34" xfId="0" applyNumberFormat="1" applyFill="1" applyBorder="1" applyAlignment="1">
      <alignment horizontal="center"/>
    </xf>
    <xf numFmtId="0" fontId="67" fillId="0" borderId="23" xfId="6" applyFont="1" applyBorder="1" applyAlignment="1">
      <alignment horizontal="center"/>
    </xf>
    <xf numFmtId="0" fontId="67" fillId="0" borderId="24" xfId="6" applyFont="1" applyBorder="1" applyAlignment="1">
      <alignment horizontal="center"/>
    </xf>
    <xf numFmtId="0" fontId="67" fillId="0" borderId="25" xfId="6" applyFont="1" applyBorder="1" applyAlignment="1">
      <alignment horizontal="center"/>
    </xf>
    <xf numFmtId="0" fontId="28" fillId="7" borderId="47" xfId="0" applyFont="1" applyFill="1" applyBorder="1" applyAlignment="1">
      <alignment horizontal="center"/>
    </xf>
    <xf numFmtId="0" fontId="28" fillId="7" borderId="64" xfId="0" applyFont="1" applyFill="1" applyBorder="1" applyAlignment="1">
      <alignment horizontal="center"/>
    </xf>
    <xf numFmtId="165" fontId="20" fillId="10" borderId="7" xfId="0" applyNumberFormat="1" applyFont="1" applyFill="1" applyBorder="1" applyAlignment="1">
      <alignment horizontal="center"/>
    </xf>
    <xf numFmtId="0" fontId="67" fillId="0" borderId="8" xfId="6" applyFont="1" applyBorder="1" applyAlignment="1">
      <alignment horizontal="center"/>
    </xf>
    <xf numFmtId="0" fontId="67" fillId="0" borderId="9" xfId="6" applyFont="1" applyBorder="1" applyAlignment="1">
      <alignment horizontal="center"/>
    </xf>
    <xf numFmtId="168" fontId="28" fillId="0" borderId="4" xfId="7" applyNumberFormat="1" applyFont="1" applyBorder="1" applyAlignment="1">
      <alignment horizontal="center" vertical="center"/>
    </xf>
    <xf numFmtId="168" fontId="28" fillId="37" borderId="4" xfId="7" applyNumberFormat="1" applyFont="1" applyFill="1" applyBorder="1" applyAlignment="1">
      <alignment horizontal="center" vertical="center"/>
    </xf>
    <xf numFmtId="0" fontId="0" fillId="0" borderId="14" xfId="0" applyBorder="1" applyAlignment="1">
      <alignment horizontal="left" vertical="top"/>
    </xf>
    <xf numFmtId="165" fontId="20" fillId="57" borderId="5" xfId="0" applyNumberFormat="1" applyFont="1" applyFill="1" applyBorder="1" applyAlignment="1">
      <alignment horizontal="center"/>
    </xf>
    <xf numFmtId="165" fontId="20" fillId="57" borderId="6" xfId="0" applyNumberFormat="1" applyFont="1" applyFill="1" applyBorder="1" applyAlignment="1">
      <alignment horizontal="center"/>
    </xf>
    <xf numFmtId="165" fontId="20" fillId="57" borderId="7" xfId="0" applyNumberFormat="1" applyFont="1" applyFill="1" applyBorder="1" applyAlignment="1">
      <alignment horizontal="center"/>
    </xf>
    <xf numFmtId="165" fontId="30" fillId="21" borderId="14" xfId="0" applyNumberFormat="1" applyFont="1" applyFill="1" applyBorder="1" applyAlignment="1">
      <alignment horizontal="center"/>
    </xf>
    <xf numFmtId="165" fontId="30" fillId="21" borderId="34" xfId="0" applyNumberFormat="1" applyFont="1" applyFill="1" applyBorder="1" applyAlignment="1">
      <alignment horizontal="center"/>
    </xf>
    <xf numFmtId="168" fontId="86" fillId="0" borderId="2" xfId="7" applyNumberFormat="1" applyFont="1" applyBorder="1" applyAlignment="1">
      <alignment horizontal="center" vertical="center"/>
    </xf>
    <xf numFmtId="168" fontId="86" fillId="0" borderId="12" xfId="7" applyNumberFormat="1" applyFont="1" applyBorder="1" applyAlignment="1">
      <alignment horizontal="center" vertical="center"/>
    </xf>
    <xf numFmtId="168" fontId="86" fillId="37" borderId="2" xfId="7" applyNumberFormat="1" applyFont="1" applyFill="1" applyBorder="1" applyAlignment="1">
      <alignment horizontal="center" vertical="center"/>
    </xf>
    <xf numFmtId="168" fontId="86" fillId="37" borderId="12" xfId="7" applyNumberFormat="1" applyFont="1" applyFill="1" applyBorder="1" applyAlignment="1">
      <alignment horizontal="center" vertical="center"/>
    </xf>
    <xf numFmtId="165" fontId="20" fillId="13" borderId="5" xfId="0" applyNumberFormat="1" applyFont="1" applyFill="1" applyBorder="1" applyAlignment="1">
      <alignment horizontal="center"/>
    </xf>
    <xf numFmtId="165" fontId="20" fillId="13" borderId="6" xfId="0" applyNumberFormat="1" applyFont="1" applyFill="1" applyBorder="1" applyAlignment="1">
      <alignment horizontal="center"/>
    </xf>
    <xf numFmtId="165" fontId="20" fillId="13" borderId="7" xfId="0" applyNumberFormat="1" applyFont="1" applyFill="1" applyBorder="1" applyAlignment="1">
      <alignment horizontal="center"/>
    </xf>
    <xf numFmtId="165" fontId="30" fillId="58" borderId="14" xfId="0" applyNumberFormat="1" applyFont="1" applyFill="1" applyBorder="1" applyAlignment="1">
      <alignment horizontal="center"/>
    </xf>
    <xf numFmtId="165" fontId="30" fillId="58" borderId="34" xfId="0" applyNumberFormat="1" applyFont="1" applyFill="1" applyBorder="1" applyAlignment="1">
      <alignment horizontal="center"/>
    </xf>
    <xf numFmtId="168" fontId="28" fillId="56" borderId="2" xfId="7" applyNumberFormat="1" applyFont="1" applyFill="1" applyBorder="1" applyAlignment="1">
      <alignment horizontal="center" vertical="center"/>
    </xf>
    <xf numFmtId="168" fontId="28" fillId="56" borderId="4" xfId="7" applyNumberFormat="1" applyFont="1" applyFill="1" applyBorder="1" applyAlignment="1">
      <alignment horizontal="center" vertical="center"/>
    </xf>
    <xf numFmtId="165" fontId="30" fillId="3" borderId="14" xfId="0" applyNumberFormat="1" applyFont="1" applyFill="1" applyBorder="1" applyAlignment="1">
      <alignment horizontal="center"/>
    </xf>
    <xf numFmtId="165" fontId="30" fillId="3" borderId="34" xfId="0" applyNumberFormat="1" applyFont="1" applyFill="1" applyBorder="1" applyAlignment="1">
      <alignment horizontal="center"/>
    </xf>
    <xf numFmtId="168" fontId="28" fillId="0" borderId="67" xfId="7" applyNumberFormat="1" applyFont="1" applyBorder="1" applyAlignment="1">
      <alignment horizontal="center" vertical="center"/>
    </xf>
    <xf numFmtId="166" fontId="0" fillId="6" borderId="5" xfId="0" applyNumberFormat="1" applyFill="1" applyBorder="1" applyAlignment="1">
      <alignment horizontal="center"/>
    </xf>
    <xf numFmtId="166" fontId="0" fillId="6" borderId="6" xfId="0" applyNumberFormat="1" applyFill="1" applyBorder="1" applyAlignment="1">
      <alignment horizontal="center"/>
    </xf>
    <xf numFmtId="166" fontId="0" fillId="6" borderId="7" xfId="0" applyNumberFormat="1" applyFill="1" applyBorder="1" applyAlignment="1">
      <alignment horizontal="center"/>
    </xf>
    <xf numFmtId="165" fontId="0" fillId="9" borderId="5" xfId="0" applyNumberFormat="1" applyFill="1" applyBorder="1" applyAlignment="1">
      <alignment horizontal="center"/>
    </xf>
    <xf numFmtId="165" fontId="0" fillId="9" borderId="6" xfId="0" applyNumberFormat="1" applyFill="1" applyBorder="1" applyAlignment="1">
      <alignment horizontal="center"/>
    </xf>
    <xf numFmtId="165" fontId="0" fillId="9" borderId="7" xfId="0" applyNumberFormat="1" applyFill="1" applyBorder="1" applyAlignment="1">
      <alignment horizontal="center"/>
    </xf>
    <xf numFmtId="0" fontId="0" fillId="0" borderId="14" xfId="0" applyBorder="1" applyAlignment="1">
      <alignment horizontal="center" wrapText="1"/>
    </xf>
    <xf numFmtId="0" fontId="0" fillId="0" borderId="0" xfId="0" applyAlignment="1">
      <alignment horizontal="center" wrapText="1"/>
    </xf>
  </cellXfs>
  <cellStyles count="9">
    <cellStyle name="Comma" xfId="5" builtinId="3"/>
    <cellStyle name="Comma 2" xfId="2" xr:uid="{00000000-0005-0000-0000-000001000000}"/>
    <cellStyle name="Hyperlink" xfId="3" builtinId="8"/>
    <cellStyle name="Normal" xfId="0" builtinId="0"/>
    <cellStyle name="Normal 2" xfId="4" xr:uid="{00000000-0005-0000-0000-000004000000}"/>
    <cellStyle name="Normal 2 2" xfId="6" xr:uid="{00000000-0005-0000-0000-000005000000}"/>
    <cellStyle name="Normal 3" xfId="7" xr:uid="{DE1A8C0B-C8B2-4B5F-8FB7-92AB09292043}"/>
    <cellStyle name="Normal 4" xfId="8" xr:uid="{48872B26-4BB5-4828-B012-F8125FA4C487}"/>
    <cellStyle name="Percent" xfId="1" builtinId="5"/>
  </cellStyles>
  <dxfs count="663">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ont>
        <color rgb="FFCC99FF"/>
      </font>
      <fill>
        <patternFill>
          <bgColor rgb="FFE6CDFF"/>
        </patternFill>
      </fill>
    </dxf>
    <dxf>
      <font>
        <color theme="4" tint="0.39994506668294322"/>
      </font>
      <fill>
        <patternFill>
          <bgColor theme="4"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2" tint="-0.14996795556505021"/>
      </font>
      <fill>
        <patternFill>
          <bgColor theme="2" tint="-4.9989318521683403E-2"/>
        </patternFill>
      </fill>
    </dxf>
    <dxf>
      <fill>
        <gradientFill degree="270">
          <stop position="0">
            <color theme="4" tint="-0.49803155613879818"/>
          </stop>
          <stop position="1">
            <color theme="4" tint="-0.25098422193060094"/>
          </stop>
        </gradientFill>
      </fill>
    </dxf>
    <dxf>
      <fill>
        <patternFill patternType="solid">
          <fgColor auto="1"/>
          <bgColor rgb="FFFFFF66"/>
        </patternFill>
      </fill>
    </dxf>
    <dxf>
      <fill>
        <patternFill>
          <bgColor rgb="FFFFFF00"/>
        </patternFill>
      </fill>
    </dxf>
    <dxf>
      <fill>
        <patternFill>
          <bgColor rgb="FF00B050"/>
        </patternFill>
      </fill>
    </dxf>
    <dxf>
      <fill>
        <patternFill>
          <bgColor rgb="FF0070C0"/>
        </patternFill>
      </fill>
    </dxf>
    <dxf>
      <font>
        <color auto="1"/>
      </font>
      <fill>
        <patternFill>
          <bgColor rgb="FF7030A0"/>
        </patternFill>
      </fill>
    </dxf>
    <dxf>
      <font>
        <color rgb="FFCC99FF"/>
      </font>
      <fill>
        <patternFill>
          <bgColor rgb="FFE6CDFF"/>
        </patternFill>
      </fill>
    </dxf>
    <dxf>
      <font>
        <color theme="8" tint="0.39994506668294322"/>
      </font>
      <fill>
        <patternFill>
          <bgColor theme="8"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0" tint="-0.14996795556505021"/>
      </font>
      <fill>
        <patternFill>
          <bgColor theme="0" tint="-4.9989318521683403E-2"/>
        </patternFill>
      </fill>
    </dxf>
    <dxf>
      <font>
        <color rgb="FFF99977"/>
      </font>
      <fill>
        <patternFill>
          <bgColor rgb="FFFAAC90"/>
        </patternFill>
      </fill>
    </dxf>
    <dxf>
      <font>
        <color rgb="FFCC99FF"/>
      </font>
      <fill>
        <patternFill>
          <bgColor rgb="FFE6CDFF"/>
        </patternFill>
      </fill>
    </dxf>
    <dxf>
      <font>
        <color theme="8" tint="0.39994506668294322"/>
      </font>
      <fill>
        <patternFill>
          <bgColor theme="8"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theme="0" tint="-0.14996795556505021"/>
      </font>
      <fill>
        <patternFill>
          <bgColor theme="0" tint="-4.9989318521683403E-2"/>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rgb="FFFFD653"/>
      </font>
      <fill>
        <patternFill>
          <bgColor rgb="FFFFFFB9"/>
        </patternFill>
      </fill>
    </dxf>
    <dxf>
      <font>
        <color rgb="FFFFD653"/>
      </font>
      <fill>
        <patternFill>
          <bgColor rgb="FFFFEBAB"/>
        </patternFill>
      </fill>
    </dxf>
    <dxf>
      <font>
        <color rgb="FFFC8170"/>
      </font>
      <fill>
        <patternFill>
          <bgColor rgb="FFFD9E91"/>
        </patternFill>
      </fill>
    </dxf>
    <dxf>
      <font>
        <color rgb="FFF99977"/>
      </font>
      <fill>
        <patternFill>
          <bgColor rgb="FFFAAC90"/>
        </patternFill>
      </fill>
    </dxf>
    <dxf>
      <font>
        <color theme="0" tint="-0.14996795556505021"/>
      </font>
      <fill>
        <patternFill>
          <bgColor theme="0" tint="-4.9989318521683403E-2"/>
        </patternFill>
      </fill>
    </dxf>
    <dxf>
      <font>
        <color theme="5" tint="0.39994506668294322"/>
      </font>
      <fill>
        <patternFill>
          <bgColor theme="5" tint="0.59996337778862885"/>
        </patternFill>
      </fill>
    </dxf>
    <dxf>
      <font>
        <color rgb="FFD2FF53"/>
      </font>
      <fill>
        <patternFill>
          <bgColor rgb="FFECFFB7"/>
        </patternFill>
      </fill>
    </dxf>
    <dxf>
      <font>
        <color rgb="FF9CDA9A"/>
      </font>
      <fill>
        <patternFill>
          <bgColor rgb="FFBAE5B9"/>
        </patternFill>
      </fill>
    </dxf>
    <dxf>
      <font>
        <color theme="8" tint="0.39994506668294322"/>
      </font>
      <fill>
        <patternFill>
          <bgColor theme="8" tint="0.59996337778862885"/>
        </patternFill>
      </fill>
    </dxf>
    <dxf>
      <font>
        <color rgb="FFCC99FF"/>
      </font>
      <fill>
        <patternFill>
          <bgColor rgb="FFE6CDFF"/>
        </patternFill>
      </fill>
    </dxf>
    <dxf>
      <font>
        <color rgb="FFAAE600"/>
      </font>
      <fill>
        <patternFill>
          <bgColor rgb="FFE6FF9F"/>
        </patternFill>
      </fill>
    </dxf>
    <dxf>
      <font>
        <color theme="0" tint="-0.14996795556505021"/>
      </font>
      <fill>
        <patternFill>
          <bgColor theme="0" tint="-4.9989318521683403E-2"/>
        </patternFill>
      </fill>
    </dxf>
    <dxf>
      <font>
        <color rgb="FFF99977"/>
      </font>
      <fill>
        <patternFill>
          <bgColor rgb="FFFAAC90"/>
        </patternFill>
      </fill>
    </dxf>
    <dxf>
      <font>
        <color rgb="FFCC99FF"/>
      </font>
      <fill>
        <patternFill>
          <bgColor rgb="FFE6CDFF"/>
        </patternFill>
      </fill>
    </dxf>
    <dxf>
      <font>
        <color theme="8" tint="0.39994506668294322"/>
      </font>
      <fill>
        <patternFill>
          <bgColor theme="8"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rgb="FFFFD653"/>
      </font>
      <fill>
        <patternFill>
          <bgColor rgb="FFFFEBAB"/>
        </patternFill>
      </fill>
    </dxf>
    <dxf>
      <font>
        <color rgb="FFFC8170"/>
      </font>
      <fill>
        <patternFill>
          <bgColor rgb="FFFD9E91"/>
        </patternFill>
      </fill>
    </dxf>
    <dxf>
      <font>
        <color rgb="FFF99977"/>
      </font>
      <fill>
        <patternFill>
          <bgColor rgb="FFFAAC90"/>
        </patternFill>
      </fill>
    </dxf>
    <dxf>
      <font>
        <color rgb="FFD2FF53"/>
      </font>
      <fill>
        <patternFill>
          <bgColor rgb="FFECFFB7"/>
        </patternFill>
      </fill>
    </dxf>
    <dxf>
      <font>
        <color rgb="FF9CDA9A"/>
      </font>
      <fill>
        <patternFill>
          <bgColor rgb="FFBAE5B9"/>
        </patternFill>
      </fill>
    </dxf>
    <dxf>
      <font>
        <color theme="5" tint="0.39994506668294322"/>
      </font>
      <fill>
        <patternFill>
          <bgColor theme="5" tint="0.59996337778862885"/>
        </patternFill>
      </fill>
    </dxf>
    <dxf>
      <font>
        <color theme="8" tint="0.39994506668294322"/>
      </font>
      <fill>
        <patternFill>
          <bgColor theme="8" tint="0.59996337778862885"/>
        </patternFill>
      </fill>
    </dxf>
    <dxf>
      <font>
        <color rgb="FFCC99FF"/>
      </font>
      <fill>
        <patternFill>
          <bgColor rgb="FFE6CDFF"/>
        </patternFill>
      </fill>
    </dxf>
    <dxf>
      <font>
        <color rgb="FFAAE600"/>
      </font>
      <fill>
        <patternFill>
          <bgColor rgb="FFE6FF9F"/>
        </patternFill>
      </fill>
    </dxf>
    <dxf>
      <font>
        <color rgb="FFFFD653"/>
      </font>
      <fill>
        <patternFill>
          <bgColor rgb="FFFFFFB9"/>
        </patternFill>
      </fill>
    </dxf>
    <dxf>
      <font>
        <color theme="0" tint="-0.14996795556505021"/>
      </font>
      <fill>
        <patternFill>
          <bgColor theme="0" tint="-4.9989318521683403E-2"/>
        </patternFill>
      </fill>
    </dxf>
    <dxf>
      <font>
        <color rgb="FFCC99FF"/>
      </font>
      <fill>
        <patternFill>
          <bgColor rgb="FFE6CDFF"/>
        </patternFill>
      </fill>
    </dxf>
    <dxf>
      <font>
        <color theme="8" tint="0.39994506668294322"/>
      </font>
      <fill>
        <patternFill>
          <bgColor theme="8"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0" tint="-0.14996795556505021"/>
      </font>
      <fill>
        <patternFill>
          <bgColor theme="0" tint="-4.9989318521683403E-2"/>
        </patternFill>
      </fill>
    </dxf>
    <dxf>
      <font>
        <color rgb="FFFFD653"/>
      </font>
      <fill>
        <patternFill>
          <bgColor rgb="FFFFEBAB"/>
        </patternFill>
      </fill>
    </dxf>
    <dxf>
      <font>
        <color theme="8" tint="0.39994506668294322"/>
      </font>
      <fill>
        <patternFill>
          <bgColor theme="8" tint="0.59996337778862885"/>
        </patternFill>
      </fill>
    </dxf>
    <dxf>
      <font>
        <color theme="0" tint="-0.14996795556505021"/>
      </font>
      <fill>
        <patternFill>
          <bgColor theme="0" tint="-4.9989318521683403E-2"/>
        </patternFill>
      </fill>
    </dxf>
    <dxf>
      <font>
        <color rgb="FFCC99FF"/>
      </font>
      <fill>
        <patternFill>
          <bgColor rgb="FFE6CDFF"/>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FFB9"/>
        </patternFill>
      </fill>
    </dxf>
    <dxf>
      <font>
        <color rgb="FFAAE600"/>
      </font>
      <fill>
        <patternFill>
          <bgColor rgb="FFE6FF9F"/>
        </patternFill>
      </fill>
    </dxf>
    <dxf>
      <font>
        <color theme="0" tint="-0.14996795556505021"/>
      </font>
      <fill>
        <patternFill>
          <bgColor theme="0" tint="-4.9989318521683403E-2"/>
        </patternFill>
      </fill>
    </dxf>
    <dxf>
      <font>
        <color rgb="FFAAE600"/>
      </font>
      <fill>
        <patternFill>
          <bgColor rgb="FFE6FF9F"/>
        </patternFill>
      </fill>
    </dxf>
    <dxf>
      <font>
        <color rgb="FFFFD653"/>
      </font>
      <fill>
        <patternFill>
          <bgColor rgb="FFFFFFB9"/>
        </patternFill>
      </fill>
    </dxf>
    <dxf>
      <font>
        <color rgb="FFFFD653"/>
      </font>
      <fill>
        <patternFill>
          <bgColor rgb="FFFFEBAB"/>
        </patternFill>
      </fill>
    </dxf>
    <dxf>
      <font>
        <color rgb="FFFC8170"/>
      </font>
      <fill>
        <patternFill>
          <bgColor rgb="FFFD9E91"/>
        </patternFill>
      </fill>
    </dxf>
    <dxf>
      <font>
        <color rgb="FFCC99FF"/>
      </font>
      <fill>
        <patternFill>
          <bgColor rgb="FFE6CDFF"/>
        </patternFill>
      </fill>
    </dxf>
    <dxf>
      <font>
        <color theme="8" tint="0.39994506668294322"/>
      </font>
      <fill>
        <patternFill>
          <bgColor theme="8"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AAE600"/>
      </font>
      <fill>
        <patternFill>
          <bgColor rgb="FFE6FF9F"/>
        </patternFill>
      </fill>
    </dxf>
    <dxf>
      <font>
        <color rgb="FFFFD653"/>
      </font>
      <fill>
        <patternFill>
          <bgColor rgb="FFFFFFB9"/>
        </patternFill>
      </fill>
    </dxf>
    <dxf>
      <font>
        <color rgb="FFF99977"/>
      </font>
      <fill>
        <patternFill>
          <bgColor rgb="FFFAAC90"/>
        </patternFill>
      </fill>
    </dxf>
    <dxf>
      <font>
        <color theme="0" tint="-0.14996795556505021"/>
      </font>
      <fill>
        <patternFill>
          <bgColor theme="0" tint="-4.9989318521683403E-2"/>
        </patternFill>
      </fill>
    </dxf>
    <dxf>
      <font>
        <color rgb="FFFFD653"/>
      </font>
      <fill>
        <patternFill>
          <bgColor rgb="FFFFEBAB"/>
        </patternFill>
      </fill>
    </dxf>
    <dxf>
      <font>
        <color rgb="FFFC8170"/>
      </font>
      <fill>
        <patternFill>
          <bgColor rgb="FFFD9E91"/>
        </patternFill>
      </fill>
    </dxf>
    <dxf>
      <font>
        <color rgb="FFCC99FF"/>
      </font>
      <fill>
        <patternFill>
          <bgColor rgb="FFE6CDFF"/>
        </patternFill>
      </fill>
    </dxf>
    <dxf>
      <font>
        <color theme="8" tint="0.39994506668294322"/>
      </font>
      <fill>
        <patternFill>
          <bgColor theme="8"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CC99FF"/>
      </font>
      <fill>
        <patternFill>
          <bgColor rgb="FFE6CDFF"/>
        </patternFill>
      </fill>
    </dxf>
    <dxf>
      <font>
        <color theme="8" tint="0.39994506668294322"/>
      </font>
      <fill>
        <patternFill>
          <bgColor theme="8"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0" tint="-0.14996795556505021"/>
      </font>
      <fill>
        <patternFill>
          <bgColor theme="0" tint="-4.9989318521683403E-2"/>
        </patternFill>
      </fill>
    </dxf>
    <dxf>
      <font>
        <color rgb="FFCC99FF"/>
      </font>
      <fill>
        <patternFill>
          <bgColor rgb="FFE6CDFF"/>
        </patternFill>
      </fill>
    </dxf>
    <dxf>
      <font>
        <color theme="8" tint="0.39994506668294322"/>
      </font>
      <fill>
        <patternFill>
          <bgColor theme="8"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0" tint="-0.14996795556505021"/>
      </font>
      <fill>
        <patternFill>
          <bgColor theme="0" tint="-4.9989318521683403E-2"/>
        </patternFill>
      </fill>
    </dxf>
    <dxf>
      <font>
        <color theme="8" tint="0.39994506668294322"/>
      </font>
      <fill>
        <patternFill>
          <bgColor theme="8" tint="0.59996337778862885"/>
        </patternFill>
      </fill>
    </dxf>
    <dxf>
      <font>
        <color rgb="FFCC99FF"/>
      </font>
      <fill>
        <patternFill>
          <bgColor rgb="FFE6CDFF"/>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0" tint="-0.14996795556505021"/>
      </font>
      <fill>
        <patternFill>
          <bgColor theme="0" tint="-4.9989318521683403E-2"/>
        </patternFill>
      </fill>
    </dxf>
    <dxf>
      <font>
        <color rgb="FFD2FF53"/>
      </font>
      <fill>
        <patternFill>
          <bgColor rgb="FFECFFB7"/>
        </patternFill>
      </fill>
    </dxf>
    <dxf>
      <font>
        <color rgb="FFCC99FF"/>
      </font>
      <fill>
        <patternFill>
          <bgColor rgb="FFE6CDFF"/>
        </patternFill>
      </fill>
    </dxf>
    <dxf>
      <font>
        <color rgb="FF9CDA9A"/>
      </font>
      <fill>
        <patternFill>
          <bgColor rgb="FFBAE5B9"/>
        </patternFill>
      </fill>
    </dxf>
    <dxf>
      <font>
        <color theme="8" tint="0.39994506668294322"/>
      </font>
      <fill>
        <patternFill>
          <bgColor theme="8" tint="0.59996337778862885"/>
        </patternFill>
      </fill>
    </dxf>
    <dxf>
      <font>
        <color theme="0" tint="-0.14996795556505021"/>
      </font>
      <fill>
        <patternFill>
          <bgColor theme="0" tint="-4.9989318521683403E-2"/>
        </patternFill>
      </fill>
    </dxf>
    <dxf>
      <font>
        <color rgb="FFAAE600"/>
      </font>
      <fill>
        <patternFill>
          <bgColor rgb="FFE6FF9F"/>
        </patternFill>
      </fill>
    </dxf>
    <dxf>
      <font>
        <color rgb="FFFFD653"/>
      </font>
      <fill>
        <patternFill>
          <bgColor rgb="FFFFFFB9"/>
        </patternFill>
      </fill>
    </dxf>
    <dxf>
      <font>
        <color rgb="FFFFD653"/>
      </font>
      <fill>
        <patternFill>
          <bgColor rgb="FFFFEBAB"/>
        </patternFill>
      </fill>
    </dxf>
    <dxf>
      <font>
        <color rgb="FFFC8170"/>
      </font>
      <fill>
        <patternFill>
          <bgColor rgb="FFFD9E91"/>
        </patternFill>
      </fill>
    </dxf>
    <dxf>
      <font>
        <color rgb="FFF99977"/>
      </font>
      <fill>
        <patternFill>
          <bgColor rgb="FFFAAC90"/>
        </patternFill>
      </fill>
    </dxf>
    <dxf>
      <font>
        <color theme="5" tint="0.39994506668294322"/>
      </font>
      <fill>
        <patternFill>
          <bgColor theme="5" tint="0.59996337778862885"/>
        </patternFill>
      </fill>
    </dxf>
    <dxf>
      <font>
        <color rgb="FFCC99FF"/>
      </font>
      <fill>
        <patternFill>
          <bgColor rgb="FFE6CDFF"/>
        </patternFill>
      </fill>
    </dxf>
    <dxf>
      <font>
        <color theme="8" tint="0.39994506668294322"/>
      </font>
      <fill>
        <patternFill>
          <bgColor theme="8"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0" tint="-0.14996795556505021"/>
      </font>
      <fill>
        <patternFill>
          <bgColor theme="0" tint="-4.9989318521683403E-2"/>
        </patternFill>
      </fill>
    </dxf>
    <dxf>
      <font>
        <color rgb="FFAAE600"/>
      </font>
      <fill>
        <patternFill>
          <bgColor rgb="FFE6FF9F"/>
        </patternFill>
      </fill>
    </dxf>
    <dxf>
      <font>
        <color rgb="FFCC99FF"/>
      </font>
      <fill>
        <patternFill>
          <bgColor rgb="FFE6CDFF"/>
        </patternFill>
      </fill>
    </dxf>
    <dxf>
      <font>
        <color theme="8" tint="0.39994506668294322"/>
      </font>
      <fill>
        <patternFill>
          <bgColor theme="8"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theme="0" tint="-0.14996795556505021"/>
      </font>
      <fill>
        <patternFill>
          <bgColor theme="0" tint="-4.9989318521683403E-2"/>
        </patternFill>
      </fill>
    </dxf>
    <dxf>
      <font>
        <color rgb="FFCC99FF"/>
      </font>
      <fill>
        <patternFill>
          <bgColor rgb="FFE6CDFF"/>
        </patternFill>
      </fill>
    </dxf>
    <dxf>
      <font>
        <color theme="8" tint="0.39994506668294322"/>
      </font>
      <fill>
        <patternFill>
          <bgColor theme="8"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0" tint="-0.14996795556505021"/>
      </font>
      <fill>
        <patternFill>
          <bgColor theme="0" tint="-4.9989318521683403E-2"/>
        </patternFill>
      </fill>
    </dxf>
    <dxf>
      <font>
        <color rgb="FFCC99FF"/>
      </font>
      <fill>
        <patternFill>
          <bgColor rgb="FFE6CDFF"/>
        </patternFill>
      </fill>
    </dxf>
    <dxf>
      <font>
        <color theme="8" tint="0.39994506668294322"/>
      </font>
      <fill>
        <patternFill>
          <bgColor theme="8"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theme="0" tint="-0.14996795556505021"/>
      </font>
      <fill>
        <patternFill>
          <bgColor theme="0" tint="-4.9989318521683403E-2"/>
        </patternFill>
      </fill>
    </dxf>
    <dxf>
      <font>
        <color rgb="FFFFD653"/>
      </font>
      <fill>
        <patternFill>
          <bgColor rgb="FFFFFFB9"/>
        </patternFill>
      </fill>
    </dxf>
    <dxf>
      <font>
        <color rgb="FFAAE600"/>
      </font>
      <fill>
        <patternFill>
          <bgColor rgb="FFE6FF9F"/>
        </patternFill>
      </fill>
    </dxf>
    <dxf>
      <font>
        <color rgb="FFFFD653"/>
      </font>
      <fill>
        <patternFill>
          <bgColor rgb="FFFFEBAB"/>
        </patternFill>
      </fill>
    </dxf>
    <dxf>
      <font>
        <color rgb="FFCC99FF"/>
      </font>
      <fill>
        <patternFill>
          <bgColor rgb="FFE6CDFF"/>
        </patternFill>
      </fill>
    </dxf>
    <dxf>
      <font>
        <color theme="8" tint="0.39994506668294322"/>
      </font>
      <fill>
        <patternFill>
          <bgColor theme="8"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0" tint="-0.14996795556505021"/>
      </font>
      <fill>
        <patternFill>
          <bgColor theme="0" tint="-4.9989318521683403E-2"/>
        </patternFill>
      </fill>
    </dxf>
    <dxf>
      <font>
        <color rgb="FFF99977"/>
      </font>
      <fill>
        <patternFill>
          <bgColor rgb="FFFAAC90"/>
        </patternFill>
      </fill>
    </dxf>
    <dxf>
      <font>
        <color rgb="FFD2FF53"/>
      </font>
      <fill>
        <patternFill>
          <bgColor rgb="FFECFFB7"/>
        </patternFill>
      </fill>
    </dxf>
    <dxf>
      <font>
        <color theme="5" tint="0.39994506668294322"/>
      </font>
      <fill>
        <patternFill>
          <bgColor theme="5" tint="0.59996337778862885"/>
        </patternFill>
      </fill>
    </dxf>
    <dxf>
      <font>
        <color rgb="FFCC99FF"/>
      </font>
      <fill>
        <patternFill>
          <bgColor rgb="FFE6CDFF"/>
        </patternFill>
      </fill>
    </dxf>
    <dxf>
      <font>
        <color theme="8" tint="0.39994506668294322"/>
      </font>
      <fill>
        <patternFill>
          <bgColor theme="8" tint="0.59996337778862885"/>
        </patternFill>
      </fill>
    </dxf>
    <dxf>
      <font>
        <color rgb="FF9CDA9A"/>
      </font>
      <fill>
        <patternFill>
          <bgColor rgb="FFBAE5B9"/>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0" tint="-0.14996795556505021"/>
      </font>
      <fill>
        <patternFill>
          <bgColor theme="0" tint="-4.9989318521683403E-2"/>
        </patternFill>
      </fill>
    </dxf>
    <dxf>
      <font>
        <color theme="0" tint="-0.14996795556505021"/>
      </font>
      <fill>
        <patternFill>
          <bgColor theme="0" tint="-4.9989318521683403E-2"/>
        </patternFill>
      </fill>
    </dxf>
    <dxf>
      <font>
        <color rgb="FFAAE600"/>
      </font>
      <fill>
        <patternFill>
          <bgColor rgb="FFE6FF9F"/>
        </patternFill>
      </fill>
    </dxf>
    <dxf>
      <font>
        <color rgb="FFCC99FF"/>
      </font>
      <fill>
        <patternFill>
          <bgColor rgb="FFE6CDFF"/>
        </patternFill>
      </fill>
    </dxf>
    <dxf>
      <font>
        <color theme="8" tint="0.39994506668294322"/>
      </font>
      <fill>
        <patternFill>
          <bgColor theme="8"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CC99FF"/>
      </font>
      <fill>
        <patternFill>
          <bgColor rgb="FFE6CDFF"/>
        </patternFill>
      </fill>
    </dxf>
    <dxf>
      <font>
        <color theme="8" tint="0.39994506668294322"/>
      </font>
      <fill>
        <patternFill>
          <bgColor theme="8" tint="0.59996337778862885"/>
        </patternFill>
      </fill>
    </dxf>
    <dxf>
      <font>
        <color rgb="FFAAE600"/>
      </font>
      <fill>
        <patternFill>
          <bgColor rgb="FFE6FF9F"/>
        </patternFill>
      </fill>
    </dxf>
    <dxf>
      <font>
        <color theme="0" tint="-0.14996795556505021"/>
      </font>
      <fill>
        <patternFill>
          <bgColor theme="0" tint="-4.9989318521683403E-2"/>
        </patternFill>
      </fill>
    </dxf>
    <dxf>
      <font>
        <color rgb="FFFC8170"/>
      </font>
      <fill>
        <patternFill>
          <bgColor rgb="FFFD9E91"/>
        </patternFill>
      </fill>
    </dxf>
    <dxf>
      <font>
        <color rgb="FFF99977"/>
      </font>
      <fill>
        <patternFill>
          <bgColor rgb="FFFAAC90"/>
        </patternFill>
      </fill>
    </dxf>
    <dxf>
      <font>
        <color theme="5" tint="0.39994506668294322"/>
      </font>
      <fill>
        <patternFill>
          <bgColor theme="5" tint="0.59996337778862885"/>
        </patternFill>
      </fill>
    </dxf>
    <dxf>
      <font>
        <color rgb="FFD2FF53"/>
      </font>
      <fill>
        <patternFill>
          <bgColor rgb="FFECFFB7"/>
        </patternFill>
      </fill>
    </dxf>
    <dxf>
      <font>
        <color rgb="FF9CDA9A"/>
      </font>
      <fill>
        <patternFill>
          <bgColor rgb="FFBAE5B9"/>
        </patternFill>
      </fill>
    </dxf>
    <dxf>
      <font>
        <color rgb="FFFFD653"/>
      </font>
      <fill>
        <patternFill>
          <bgColor rgb="FFFFEBAB"/>
        </patternFill>
      </fill>
    </dxf>
    <dxf>
      <font>
        <color rgb="FFFFD653"/>
      </font>
      <fill>
        <patternFill>
          <bgColor rgb="FFFFFFB9"/>
        </patternFill>
      </fill>
    </dxf>
    <dxf>
      <font>
        <color rgb="FFCC99FF"/>
      </font>
      <fill>
        <patternFill>
          <bgColor rgb="FFE6CDFF"/>
        </patternFill>
      </fill>
    </dxf>
    <dxf>
      <font>
        <color rgb="FF9CDA9A"/>
      </font>
      <fill>
        <patternFill>
          <bgColor rgb="FFBAE5B9"/>
        </patternFill>
      </fill>
    </dxf>
    <dxf>
      <font>
        <color rgb="FFD2FF53"/>
      </font>
      <fill>
        <patternFill>
          <bgColor rgb="FFECFFB7"/>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0" tint="-0.14996795556505021"/>
      </font>
      <fill>
        <patternFill>
          <bgColor theme="0" tint="-4.9989318521683403E-2"/>
        </patternFill>
      </fill>
    </dxf>
    <dxf>
      <font>
        <color theme="8" tint="0.39994506668294322"/>
      </font>
      <fill>
        <patternFill>
          <bgColor theme="8" tint="0.59996337778862885"/>
        </patternFill>
      </fill>
    </dxf>
    <dxf>
      <font>
        <color theme="5" tint="0.39994506668294322"/>
      </font>
      <fill>
        <patternFill>
          <bgColor theme="5" tint="0.59996337778862885"/>
        </patternFill>
      </fill>
    </dxf>
    <dxf>
      <font>
        <color rgb="FFAAE600"/>
      </font>
      <fill>
        <patternFill>
          <bgColor rgb="FFE6FF9F"/>
        </patternFill>
      </fill>
    </dxf>
    <dxf>
      <font>
        <color theme="0" tint="-0.14996795556505021"/>
      </font>
      <fill>
        <patternFill>
          <bgColor theme="0" tint="-4.9989318521683403E-2"/>
        </patternFill>
      </fill>
    </dxf>
    <dxf>
      <font>
        <color rgb="FFD2FF53"/>
      </font>
      <fill>
        <patternFill>
          <bgColor rgb="FFECFFB7"/>
        </patternFill>
      </fill>
    </dxf>
    <dxf>
      <font>
        <color rgb="FF9CDA9A"/>
      </font>
      <fill>
        <patternFill>
          <bgColor rgb="FFBAE5B9"/>
        </patternFill>
      </fill>
    </dxf>
    <dxf>
      <font>
        <color theme="8" tint="0.39994506668294322"/>
      </font>
      <fill>
        <patternFill>
          <bgColor theme="8" tint="0.59996337778862885"/>
        </patternFill>
      </fill>
    </dxf>
    <dxf>
      <font>
        <color rgb="FFF99977"/>
      </font>
      <fill>
        <patternFill>
          <bgColor rgb="FFFAAC90"/>
        </patternFill>
      </fill>
    </dxf>
    <dxf>
      <font>
        <color rgb="FFCC99FF"/>
      </font>
      <fill>
        <patternFill>
          <bgColor rgb="FFE6CDFF"/>
        </patternFill>
      </fill>
    </dxf>
    <dxf>
      <font>
        <color rgb="FFFC8170"/>
      </font>
      <fill>
        <patternFill>
          <bgColor rgb="FFFD9E91"/>
        </patternFill>
      </fill>
    </dxf>
    <dxf>
      <font>
        <color rgb="FFD2FF53"/>
      </font>
      <fill>
        <patternFill>
          <bgColor rgb="FFECFFB7"/>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9CDA9A"/>
      </font>
      <fill>
        <patternFill>
          <bgColor rgb="FFBAE5B9"/>
        </patternFill>
      </fill>
    </dxf>
    <dxf>
      <font>
        <color rgb="FFFFD653"/>
      </font>
      <fill>
        <patternFill>
          <bgColor rgb="FFFFFFB9"/>
        </patternFill>
      </fill>
    </dxf>
    <dxf>
      <font>
        <color rgb="FFAAE600"/>
      </font>
      <fill>
        <patternFill>
          <bgColor rgb="FFE6FF9F"/>
        </patternFill>
      </fill>
    </dxf>
    <dxf>
      <font>
        <color theme="0" tint="-0.14996795556505021"/>
      </font>
      <fill>
        <patternFill>
          <bgColor theme="0" tint="-4.9989318521683403E-2"/>
        </patternFill>
      </fill>
    </dxf>
    <dxf>
      <font>
        <color rgb="FFCC99FF"/>
      </font>
      <fill>
        <patternFill>
          <bgColor rgb="FFE6CDFF"/>
        </patternFill>
      </fill>
    </dxf>
    <dxf>
      <font>
        <color theme="8" tint="0.39994506668294322"/>
      </font>
      <fill>
        <patternFill>
          <bgColor theme="8" tint="0.59996337778862885"/>
        </patternFill>
      </fill>
    </dxf>
    <dxf>
      <font>
        <color rgb="FFFFD653"/>
      </font>
      <fill>
        <patternFill>
          <bgColor rgb="FFFFEBAB"/>
        </patternFill>
      </fill>
    </dxf>
    <dxf>
      <font>
        <color rgb="FFFFD653"/>
      </font>
      <fill>
        <patternFill>
          <bgColor rgb="FFFFFFB9"/>
        </patternFill>
      </fill>
    </dxf>
    <dxf>
      <font>
        <color theme="5" tint="0.39994506668294322"/>
      </font>
      <fill>
        <patternFill>
          <bgColor theme="5" tint="0.59996337778862885"/>
        </patternFill>
      </fill>
    </dxf>
    <dxf>
      <font>
        <color rgb="FFFFD653"/>
      </font>
      <fill>
        <patternFill>
          <bgColor rgb="FFFFEBAB"/>
        </patternFill>
      </fill>
    </dxf>
    <dxf>
      <font>
        <color rgb="FFFFD653"/>
      </font>
      <fill>
        <patternFill>
          <bgColor rgb="FFFFFFB9"/>
        </patternFill>
      </fill>
    </dxf>
    <dxf>
      <font>
        <color rgb="FFD2FF53"/>
      </font>
      <fill>
        <patternFill>
          <bgColor rgb="FFECFFB7"/>
        </patternFill>
      </fill>
    </dxf>
    <dxf>
      <font>
        <color rgb="FFAAE600"/>
      </font>
      <fill>
        <patternFill>
          <bgColor rgb="FFE6FF9F"/>
        </patternFill>
      </fill>
    </dxf>
    <dxf>
      <font>
        <color theme="0" tint="-0.14996795556505021"/>
      </font>
      <fill>
        <patternFill>
          <bgColor theme="0" tint="-4.9989318521683403E-2"/>
        </patternFill>
      </fill>
    </dxf>
    <dxf>
      <font>
        <color rgb="FFCC99FF"/>
      </font>
      <fill>
        <patternFill>
          <bgColor rgb="FFE6CDFF"/>
        </patternFill>
      </fill>
    </dxf>
    <dxf>
      <font>
        <color theme="8" tint="0.39994506668294322"/>
      </font>
      <fill>
        <patternFill>
          <bgColor theme="8" tint="0.59996337778862885"/>
        </patternFill>
      </fill>
    </dxf>
    <dxf>
      <font>
        <color rgb="FF9CDA9A"/>
      </font>
      <fill>
        <patternFill>
          <bgColor rgb="FFBAE5B9"/>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AAE600"/>
      </font>
      <fill>
        <patternFill>
          <bgColor rgb="FFE6FF9F"/>
        </patternFill>
      </fill>
    </dxf>
    <dxf>
      <font>
        <color theme="0" tint="-0.14996795556505021"/>
      </font>
      <fill>
        <patternFill>
          <bgColor theme="0" tint="-4.9989318521683403E-2"/>
        </patternFill>
      </fill>
    </dxf>
    <dxf>
      <font>
        <color rgb="FFD2FF53"/>
      </font>
      <fill>
        <patternFill>
          <bgColor rgb="FFECFFB7"/>
        </patternFill>
      </fill>
    </dxf>
    <dxf>
      <font>
        <color rgb="FFCC99FF"/>
      </font>
      <fill>
        <patternFill>
          <bgColor rgb="FFE6CDFF"/>
        </patternFill>
      </fill>
    </dxf>
    <dxf>
      <font>
        <color theme="8" tint="0.39994506668294322"/>
      </font>
      <fill>
        <patternFill>
          <bgColor theme="8" tint="0.59996337778862885"/>
        </patternFill>
      </fill>
    </dxf>
    <dxf>
      <font>
        <color rgb="FF9CDA9A"/>
      </font>
      <fill>
        <patternFill>
          <bgColor rgb="FFBAE5B9"/>
        </patternFill>
      </fill>
    </dxf>
    <dxf>
      <font>
        <color theme="5" tint="0.39994506668294322"/>
      </font>
      <fill>
        <patternFill>
          <bgColor theme="5" tint="0.59996337778862885"/>
        </patternFill>
      </fill>
    </dxf>
    <dxf>
      <font>
        <color rgb="FFF99977"/>
      </font>
      <fill>
        <patternFill>
          <bgColor rgb="FFFAAC90"/>
        </patternFill>
      </fill>
    </dxf>
    <dxf>
      <font>
        <color rgb="FFFC8170"/>
      </font>
      <fill>
        <patternFill>
          <bgColor rgb="FFFD9E91"/>
        </patternFill>
      </fill>
    </dxf>
    <dxf>
      <font>
        <color rgb="FFCC99FF"/>
      </font>
      <fill>
        <patternFill>
          <bgColor rgb="FFE6CDFF"/>
        </patternFill>
      </fill>
    </dxf>
    <dxf>
      <font>
        <color rgb="FFFFD653"/>
      </font>
      <fill>
        <patternFill>
          <bgColor rgb="FFFFFFB9"/>
        </patternFill>
      </fill>
    </dxf>
    <dxf>
      <font>
        <color rgb="FFFFD653"/>
      </font>
      <fill>
        <patternFill>
          <bgColor rgb="FFFFEBAB"/>
        </patternFill>
      </fill>
    </dxf>
    <dxf>
      <font>
        <color theme="8" tint="0.39994506668294322"/>
      </font>
      <fill>
        <patternFill>
          <bgColor theme="8" tint="0.59996337778862885"/>
        </patternFill>
      </fill>
    </dxf>
    <dxf>
      <font>
        <color rgb="FF9CDA9A"/>
      </font>
      <fill>
        <patternFill>
          <bgColor rgb="FFBAE5B9"/>
        </patternFill>
      </fill>
    </dxf>
    <dxf>
      <font>
        <color rgb="FFD2FF53"/>
      </font>
      <fill>
        <patternFill>
          <bgColor rgb="FFECFFB7"/>
        </patternFill>
      </fill>
    </dxf>
    <dxf>
      <font>
        <color theme="5" tint="0.39994506668294322"/>
      </font>
      <fill>
        <patternFill>
          <bgColor theme="5" tint="0.59996337778862885"/>
        </patternFill>
      </fill>
    </dxf>
    <dxf>
      <font>
        <color rgb="FFFC8170"/>
      </font>
      <fill>
        <patternFill>
          <bgColor rgb="FFFD9E91"/>
        </patternFill>
      </fill>
    </dxf>
    <dxf>
      <font>
        <color rgb="FFF99977"/>
      </font>
      <fill>
        <patternFill>
          <bgColor rgb="FFFAAC90"/>
        </patternFill>
      </fill>
    </dxf>
    <dxf>
      <font>
        <color rgb="FFAAE600"/>
      </font>
      <fill>
        <patternFill>
          <bgColor rgb="FFE6FF9F"/>
        </patternFill>
      </fill>
    </dxf>
    <dxf>
      <font>
        <color theme="0" tint="-0.14996795556505021"/>
      </font>
      <fill>
        <patternFill>
          <bgColor theme="0" tint="-4.9989318521683403E-2"/>
        </patternFill>
      </fill>
    </dxf>
    <dxf>
      <font>
        <color rgb="FFAAE600"/>
      </font>
      <fill>
        <patternFill>
          <bgColor rgb="FFE6FF9F"/>
        </patternFill>
      </fill>
    </dxf>
    <dxf>
      <font>
        <color theme="0" tint="-0.14996795556505021"/>
      </font>
      <fill>
        <patternFill>
          <bgColor theme="0" tint="-4.9989318521683403E-2"/>
        </patternFill>
      </fill>
    </dxf>
    <dxf>
      <font>
        <color theme="5" tint="0.39994506668294322"/>
      </font>
      <fill>
        <patternFill>
          <bgColor theme="5" tint="0.59996337778862885"/>
        </patternFill>
      </fill>
    </dxf>
    <dxf>
      <font>
        <color rgb="FFD2FF53"/>
      </font>
      <fill>
        <patternFill>
          <bgColor rgb="FFECFFB7"/>
        </patternFill>
      </fill>
    </dxf>
    <dxf>
      <font>
        <color rgb="FF9CDA9A"/>
      </font>
      <fill>
        <patternFill>
          <bgColor rgb="FFBAE5B9"/>
        </patternFill>
      </fill>
    </dxf>
    <dxf>
      <font>
        <color theme="8" tint="0.39994506668294322"/>
      </font>
      <fill>
        <patternFill>
          <bgColor theme="8" tint="0.59996337778862885"/>
        </patternFill>
      </fill>
    </dxf>
    <dxf>
      <font>
        <color rgb="FFCC99FF"/>
      </font>
      <fill>
        <patternFill>
          <bgColor rgb="FFE6CDFF"/>
        </patternFill>
      </fill>
    </dxf>
    <dxf>
      <font>
        <color rgb="FFFC8170"/>
      </font>
      <fill>
        <patternFill>
          <bgColor rgb="FFFD9E91"/>
        </patternFill>
      </fill>
    </dxf>
    <dxf>
      <font>
        <color rgb="FFFFD653"/>
      </font>
      <fill>
        <patternFill>
          <bgColor rgb="FFFFEBAB"/>
        </patternFill>
      </fill>
    </dxf>
    <dxf>
      <font>
        <color rgb="FFFFD653"/>
      </font>
      <fill>
        <patternFill>
          <bgColor rgb="FFFFFFB9"/>
        </patternFill>
      </fill>
    </dxf>
    <dxf>
      <font>
        <color rgb="FFF99977"/>
      </font>
      <fill>
        <patternFill>
          <bgColor rgb="FFFAAC90"/>
        </patternFill>
      </fill>
    </dxf>
    <dxf>
      <font>
        <color theme="0" tint="-0.14996795556505021"/>
      </font>
      <fill>
        <patternFill>
          <bgColor theme="0" tint="-4.9989318521683403E-2"/>
        </patternFill>
      </fill>
    </dxf>
    <dxf>
      <font>
        <color rgb="FF9CDA9A"/>
      </font>
      <fill>
        <patternFill>
          <bgColor rgb="FFBAE5B9"/>
        </patternFill>
      </fill>
    </dxf>
    <dxf>
      <font>
        <color rgb="FFF99977"/>
      </font>
      <fill>
        <patternFill>
          <bgColor rgb="FFFAAC90"/>
        </patternFill>
      </fill>
    </dxf>
    <dxf>
      <font>
        <color rgb="FFD2FF53"/>
      </font>
      <fill>
        <patternFill>
          <bgColor rgb="FFECFFB7"/>
        </patternFill>
      </fill>
    </dxf>
    <dxf>
      <font>
        <color rgb="FFAAE600"/>
      </font>
      <fill>
        <patternFill>
          <bgColor rgb="FFE6FF9F"/>
        </patternFill>
      </fill>
    </dxf>
    <dxf>
      <font>
        <color rgb="FFFFD653"/>
      </font>
      <fill>
        <patternFill>
          <bgColor rgb="FFFFFFB9"/>
        </patternFill>
      </fill>
    </dxf>
    <dxf>
      <font>
        <color rgb="FFFFD653"/>
      </font>
      <fill>
        <patternFill>
          <bgColor rgb="FFFFEBAB"/>
        </patternFill>
      </fill>
    </dxf>
    <dxf>
      <font>
        <color rgb="FFFC8170"/>
      </font>
      <fill>
        <patternFill>
          <bgColor rgb="FFFD9E91"/>
        </patternFill>
      </fill>
    </dxf>
    <dxf>
      <font>
        <color rgb="FFCC99FF"/>
      </font>
      <fill>
        <patternFill>
          <bgColor rgb="FFE6CDFF"/>
        </patternFill>
      </fill>
    </dxf>
    <dxf>
      <font>
        <color theme="8" tint="0.39994506668294322"/>
      </font>
      <fill>
        <patternFill>
          <bgColor theme="8" tint="0.59996337778862885"/>
        </patternFill>
      </fill>
    </dxf>
    <dxf>
      <font>
        <color theme="5" tint="0.39994506668294322"/>
      </font>
      <fill>
        <patternFill>
          <bgColor theme="5" tint="0.59996337778862885"/>
        </patternFill>
      </fill>
    </dxf>
    <dxf>
      <font>
        <strike val="0"/>
        <outline val="0"/>
        <shadow val="0"/>
        <u val="none"/>
        <vertAlign val="baseline"/>
        <sz val="11"/>
        <color theme="1"/>
        <name val="Calibri"/>
      </font>
      <border diagonalUp="0" diagonalDown="0" outline="0">
        <left/>
        <right style="thin">
          <color indexed="64"/>
        </right>
      </border>
    </dxf>
    <dxf>
      <font>
        <strike val="0"/>
        <outline val="0"/>
        <shadow val="0"/>
        <u val="none"/>
        <vertAlign val="baseline"/>
        <sz val="11"/>
        <color theme="1"/>
        <name val="Calibri"/>
      </font>
      <border diagonalUp="0" diagonalDown="0" outline="0">
        <left/>
        <right style="thin">
          <color indexed="64"/>
        </right>
      </border>
    </dxf>
    <dxf>
      <font>
        <strike val="0"/>
        <outline val="0"/>
        <shadow val="0"/>
        <u val="none"/>
        <vertAlign val="baseline"/>
        <sz val="11"/>
        <color theme="1"/>
        <name val="Calibri"/>
      </font>
      <border diagonalUp="0" diagonalDown="0" outline="0">
        <left/>
        <right style="thin">
          <color indexed="64"/>
        </right>
      </border>
    </dxf>
    <dxf>
      <font>
        <strike val="0"/>
        <outline val="0"/>
        <shadow val="0"/>
        <u val="none"/>
        <vertAlign val="baseline"/>
        <sz val="11"/>
        <color theme="1"/>
        <name val="Calibri"/>
      </font>
      <border diagonalUp="0" diagonalDown="0" outline="0">
        <left/>
        <right style="thin">
          <color indexed="64"/>
        </right>
      </border>
    </dxf>
    <dxf>
      <font>
        <b val="0"/>
        <i val="0"/>
        <strike val="0"/>
        <condense val="0"/>
        <extend val="0"/>
        <outline val="0"/>
        <shadow val="0"/>
        <u val="none"/>
        <vertAlign val="baseline"/>
        <sz val="11"/>
        <color theme="1"/>
        <name val="Calibri"/>
        <scheme val="none"/>
      </font>
      <border diagonalUp="0" diagonalDown="0" outline="0">
        <left/>
        <right style="thin">
          <color indexed="64"/>
        </right>
      </border>
    </dxf>
    <dxf>
      <font>
        <strike val="0"/>
        <outline val="0"/>
        <shadow val="0"/>
        <u val="none"/>
        <vertAlign val="baseline"/>
        <sz val="11"/>
        <color theme="1"/>
        <name val="Calibri"/>
      </font>
      <border diagonalUp="0" diagonalDown="0" outline="0">
        <left/>
        <right style="thin">
          <color indexed="64"/>
        </right>
      </border>
    </dxf>
    <dxf>
      <font>
        <strike val="0"/>
        <outline val="0"/>
        <shadow val="0"/>
        <u val="none"/>
        <vertAlign val="baseline"/>
        <sz val="11"/>
        <color theme="1"/>
        <name val="Calibri"/>
      </font>
      <border diagonalUp="0" diagonalDown="0" outline="0">
        <left/>
        <right style="thin">
          <color indexed="64"/>
        </right>
      </border>
    </dxf>
    <dxf>
      <font>
        <strike val="0"/>
        <outline val="0"/>
        <shadow val="0"/>
        <u val="none"/>
        <vertAlign val="baseline"/>
        <sz val="11"/>
        <color theme="1"/>
        <name val="Calibri"/>
      </font>
      <border diagonalUp="0" diagonalDown="0" outline="0">
        <left/>
        <right style="thin">
          <color indexed="64"/>
        </right>
        <top/>
        <bottom/>
      </border>
    </dxf>
    <dxf>
      <font>
        <strike val="0"/>
        <outline val="0"/>
        <shadow val="0"/>
        <u val="none"/>
        <vertAlign val="baseline"/>
        <sz val="11"/>
        <color theme="1"/>
        <name val="Calibri"/>
      </font>
      <border diagonalUp="0" diagonalDown="0" outline="0">
        <left/>
        <right style="thin">
          <color indexed="64"/>
        </right>
      </border>
    </dxf>
    <dxf>
      <font>
        <b val="0"/>
        <i val="0"/>
        <strike val="0"/>
        <condense val="0"/>
        <extend val="0"/>
        <outline val="0"/>
        <shadow val="0"/>
        <u val="none"/>
        <vertAlign val="baseline"/>
        <sz val="11"/>
        <color theme="1"/>
        <name val="Calibri"/>
        <scheme val="none"/>
      </font>
      <border diagonalUp="0" diagonalDown="0" outline="0">
        <left/>
        <right style="thin">
          <color indexed="64"/>
        </right>
      </border>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border diagonalUp="0" diagonalDown="0" outline="0">
        <left/>
        <right style="thin">
          <color indexed="64"/>
        </right>
      </border>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border diagonalUp="0" diagonalDown="0" outline="0">
        <left/>
        <right style="thin">
          <color indexed="64"/>
        </right>
      </border>
    </dxf>
    <dxf>
      <font>
        <b val="0"/>
        <i val="0"/>
        <strike val="0"/>
        <condense val="0"/>
        <extend val="0"/>
        <outline val="0"/>
        <shadow val="0"/>
        <u val="none"/>
        <vertAlign val="baseline"/>
        <sz val="11"/>
        <color theme="1"/>
        <name val="Calibri"/>
        <scheme val="none"/>
      </font>
      <alignment horizontal="left" vertical="bottom" textRotation="0" wrapText="1" indent="0" justifyLastLine="0" shrinkToFit="0" readingOrder="0"/>
      <border diagonalUp="0" diagonalDown="0" outline="0">
        <left/>
        <right style="thin">
          <color indexed="64"/>
        </right>
      </border>
    </dxf>
    <dxf>
      <font>
        <strike val="0"/>
        <outline val="0"/>
        <shadow val="0"/>
        <u val="none"/>
        <vertAlign val="baseline"/>
        <sz val="11"/>
        <color theme="1"/>
        <name val="Calibri"/>
      </font>
      <border diagonalUp="0" diagonalDown="0" outline="0">
        <left/>
        <right style="thin">
          <color indexed="64"/>
        </right>
      </border>
    </dxf>
    <dxf>
      <font>
        <b val="0"/>
        <i val="0"/>
        <strike val="0"/>
        <condense val="0"/>
        <extend val="0"/>
        <outline val="0"/>
        <shadow val="0"/>
        <u val="none"/>
        <vertAlign val="baseline"/>
        <sz val="11"/>
        <color theme="1"/>
        <name val="Calibri"/>
        <scheme val="none"/>
      </font>
      <border diagonalUp="0" diagonalDown="0" outline="0">
        <left/>
        <right style="thin">
          <color indexed="64"/>
        </right>
      </border>
    </dxf>
    <dxf>
      <font>
        <b val="0"/>
        <i val="0"/>
        <strike val="0"/>
        <condense val="0"/>
        <extend val="0"/>
        <outline val="0"/>
        <shadow val="0"/>
        <u val="none"/>
        <vertAlign val="baseline"/>
        <sz val="11"/>
        <color theme="1"/>
        <name val="Calibri"/>
        <scheme val="none"/>
      </font>
      <border diagonalUp="0" diagonalDown="0" outline="0">
        <left/>
        <right style="thin">
          <color indexed="64"/>
        </right>
      </border>
    </dxf>
    <dxf>
      <font>
        <strike val="0"/>
        <outline val="0"/>
        <shadow val="0"/>
        <u val="none"/>
        <vertAlign val="baseline"/>
        <sz val="11"/>
        <color theme="1"/>
        <name val="Calibri"/>
      </font>
    </dxf>
    <dxf>
      <border outline="0">
        <bottom style="medium">
          <color rgb="FF000000"/>
        </bottom>
      </border>
    </dxf>
    <dxf>
      <font>
        <b/>
        <i val="0"/>
        <strike val="0"/>
        <condense val="0"/>
        <extend val="0"/>
        <outline val="0"/>
        <shadow val="0"/>
        <u val="none"/>
        <vertAlign val="baseline"/>
        <sz val="11"/>
        <color theme="1"/>
        <name val="Calibri"/>
        <scheme val="none"/>
      </font>
    </dxf>
  </dxfs>
  <tableStyles count="0" defaultTableStyle="TableStyleMedium2" defaultPivotStyle="PivotStyleLight16"/>
  <colors>
    <mruColors>
      <color rgb="FFFFF5C9"/>
      <color rgb="FF66FFFF"/>
      <color rgb="FFFF9966"/>
      <color rgb="FFFF66CC"/>
      <color rgb="FF66FF33"/>
      <color rgb="FFFFFF66"/>
      <color rgb="FFCC9900"/>
      <color rgb="FFFFCC99"/>
      <color rgb="FF33D9D9"/>
      <color rgb="FFAA72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XCTF%20MGoeckel\Templates%20&amp;%20Misc\Running%20Log%20-%202023%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Exercises"/>
      <sheetName val="PeriodizationTables"/>
      <sheetName val="Annual Plan"/>
      <sheetName val="Habits"/>
      <sheetName val="Calendar"/>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 val="51"/>
      <sheetName val="52"/>
      <sheetName val="53"/>
    </sheetNames>
    <sheetDataSet>
      <sheetData sheetId="0" refreshError="1"/>
      <sheetData sheetId="1" refreshError="1"/>
      <sheetData sheetId="2" refreshError="1">
        <row r="5">
          <cell r="B5" t="str">
            <v>Foundation</v>
          </cell>
          <cell r="E5" t="str">
            <v>Endurance</v>
          </cell>
          <cell r="H5" t="str">
            <v>Speed</v>
          </cell>
          <cell r="K5" t="str">
            <v>Hypertrophy</v>
          </cell>
          <cell r="N5" t="str">
            <v>Power</v>
          </cell>
          <cell r="Q5" t="str">
            <v>Strength Capacity</v>
          </cell>
          <cell r="T5" t="str">
            <v>Strength</v>
          </cell>
          <cell r="W5" t="str">
            <v>Max Strength</v>
          </cell>
          <cell r="Z5" t="str">
            <v>Unload</v>
          </cell>
          <cell r="AC5" t="str">
            <v>Total Fitness</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6E5C8D-AEFF-45EE-B2A7-97A1ED23511F}" name="Table1" displayName="Table1" ref="A1:P45" totalsRowShown="0" headerRowDxfId="662" dataDxfId="660" headerRowBorderDxfId="661">
  <autoFilter ref="A1:P45" xr:uid="{7560FC58-B192-4941-B50C-B1C3AB6860C3}"/>
  <tableColumns count="16">
    <tableColumn id="1" xr3:uid="{F14BA661-3E27-41F2-8BD6-740A1FA72421}" name="Warm-ups" dataDxfId="659"/>
    <tableColumn id="2" xr3:uid="{396A1A13-53BC-41E1-89C7-2285D3C00549}" name="Functional" dataDxfId="658"/>
    <tableColumn id="3" xr3:uid="{60005D1A-EF3C-4006-81D2-29585A65E65A}" name="Mobility" dataDxfId="657"/>
    <tableColumn id="4" xr3:uid="{7F2384EE-A3A6-41FF-BFB8-B1E68251EAD1}" name="Explosive_Cardio" dataDxfId="656"/>
    <tableColumn id="5" xr3:uid="{E4C50C2F-38F1-4981-BC41-11BD9925EE3D}" name="Squat_Lunge_Step" dataDxfId="655"/>
    <tableColumn id="6" xr3:uid="{804528FB-ED91-4888-814D-C418575C7A54}" name="Hinge_Hip" dataDxfId="654"/>
    <tableColumn id="7" xr3:uid="{0BF7898D-0914-4BE3-9D75-7F0E15CCEF79}" name="Push" dataDxfId="653"/>
    <tableColumn id="8" xr3:uid="{5D133A6F-D887-4734-A49B-B5389ECFEECF}" name="Vertical_Push" dataDxfId="652"/>
    <tableColumn id="11" xr3:uid="{1EC88148-2BFB-4DB7-A523-27528876BEBB}" name="Horizontal_Push" dataDxfId="651" dataCellStyle="Normal 3"/>
    <tableColumn id="9" xr3:uid="{295F60C4-1DFA-40E4-AC69-8FECC4D77B39}" name="Pull" dataDxfId="650"/>
    <tableColumn id="10" xr3:uid="{D25A7351-6427-4DD7-BA61-CF87E53758AD}" name="Vertical_Pull" dataDxfId="649"/>
    <tableColumn id="12" xr3:uid="{404DE6C3-77FC-4E9C-8B90-88405549756A}" name="UB_Push_Pull" dataDxfId="648"/>
    <tableColumn id="13" xr3:uid="{E9D338CD-C228-4496-BF7B-045C3F269CA2}" name="Core_Rotational" dataDxfId="647"/>
    <tableColumn id="14" xr3:uid="{DAD46C71-454E-4BBD-BC07-AADEDE334807}" name="Core_Pillar" dataDxfId="646"/>
    <tableColumn id="15" xr3:uid="{3CFE8179-A25C-4D4E-B803-8FE1B31FE959}" name="Core" dataDxfId="645"/>
    <tableColumn id="16" xr3:uid="{EC4B0EA2-1D03-4FC5-A9E9-5DFF29EB20BF}" name="Other" dataDxfId="644"/>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Custom 14">
      <a:dk1>
        <a:sysClr val="windowText" lastClr="000000"/>
      </a:dk1>
      <a:lt1>
        <a:sysClr val="window" lastClr="FFFFFF"/>
      </a:lt1>
      <a:dk2>
        <a:srgbClr val="33D9D9"/>
      </a:dk2>
      <a:lt2>
        <a:srgbClr val="FF9966"/>
      </a:lt2>
      <a:accent1>
        <a:srgbClr val="FF0066"/>
      </a:accent1>
      <a:accent2>
        <a:srgbClr val="ED7D31"/>
      </a:accent2>
      <a:accent3>
        <a:srgbClr val="1DEF81"/>
      </a:accent3>
      <a:accent4>
        <a:srgbClr val="AA72D4"/>
      </a:accent4>
      <a:accent5>
        <a:srgbClr val="1F4E78"/>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2"/>
  <sheetViews>
    <sheetView topLeftCell="G1" workbookViewId="0">
      <selection activeCell="L15" sqref="L15"/>
    </sheetView>
  </sheetViews>
  <sheetFormatPr defaultRowHeight="15" x14ac:dyDescent="0.25"/>
  <cols>
    <col min="3" max="3" width="30" customWidth="1"/>
    <col min="6" max="6" width="8.85546875" customWidth="1"/>
    <col min="10" max="10" width="26.42578125" customWidth="1"/>
  </cols>
  <sheetData>
    <row r="1" spans="1:14" x14ac:dyDescent="0.25">
      <c r="A1" s="138" t="s">
        <v>0</v>
      </c>
      <c r="B1" s="138"/>
      <c r="C1" s="138" t="s">
        <v>1</v>
      </c>
      <c r="D1" s="138" t="s">
        <v>2</v>
      </c>
      <c r="H1" t="s">
        <v>3</v>
      </c>
      <c r="I1" t="s">
        <v>4</v>
      </c>
      <c r="J1" t="s">
        <v>5</v>
      </c>
      <c r="K1" t="s">
        <v>2</v>
      </c>
      <c r="M1" t="s">
        <v>6</v>
      </c>
      <c r="N1" s="34" t="s">
        <v>7</v>
      </c>
    </row>
    <row r="2" spans="1:14" x14ac:dyDescent="0.25">
      <c r="A2" t="s">
        <v>3</v>
      </c>
      <c r="C2" t="s">
        <v>5</v>
      </c>
      <c r="D2" t="s">
        <v>2</v>
      </c>
      <c r="H2" t="s">
        <v>8</v>
      </c>
      <c r="I2" t="s">
        <v>9</v>
      </c>
      <c r="J2" t="s">
        <v>10</v>
      </c>
      <c r="K2" t="s">
        <v>11</v>
      </c>
      <c r="M2" t="s">
        <v>12</v>
      </c>
      <c r="N2" t="s">
        <v>7</v>
      </c>
    </row>
    <row r="3" spans="1:14" x14ac:dyDescent="0.25">
      <c r="A3" s="138" t="s">
        <v>13</v>
      </c>
      <c r="B3" s="138"/>
      <c r="C3" s="138" t="s">
        <v>14</v>
      </c>
      <c r="D3" s="138" t="s">
        <v>2</v>
      </c>
      <c r="H3" t="s">
        <v>15</v>
      </c>
      <c r="I3" t="s">
        <v>16</v>
      </c>
      <c r="J3" t="s">
        <v>17</v>
      </c>
      <c r="K3" t="s">
        <v>18</v>
      </c>
      <c r="M3" t="s">
        <v>10</v>
      </c>
      <c r="N3" t="s">
        <v>7</v>
      </c>
    </row>
    <row r="4" spans="1:14" x14ac:dyDescent="0.25">
      <c r="H4" t="s">
        <v>19</v>
      </c>
      <c r="I4" t="s">
        <v>9</v>
      </c>
      <c r="J4" t="s">
        <v>20</v>
      </c>
      <c r="K4" t="s">
        <v>11</v>
      </c>
      <c r="M4" t="s">
        <v>17</v>
      </c>
      <c r="N4" t="s">
        <v>21</v>
      </c>
    </row>
    <row r="5" spans="1:14" x14ac:dyDescent="0.25">
      <c r="A5" t="s">
        <v>8</v>
      </c>
      <c r="C5" t="s">
        <v>22</v>
      </c>
      <c r="D5" t="s">
        <v>11</v>
      </c>
      <c r="M5" t="s">
        <v>20</v>
      </c>
      <c r="N5" t="s">
        <v>7</v>
      </c>
    </row>
    <row r="6" spans="1:14" x14ac:dyDescent="0.25">
      <c r="A6" t="s">
        <v>23</v>
      </c>
      <c r="C6" t="s">
        <v>24</v>
      </c>
      <c r="D6" t="s">
        <v>11</v>
      </c>
      <c r="M6" t="s">
        <v>25</v>
      </c>
      <c r="N6" t="s">
        <v>26</v>
      </c>
    </row>
    <row r="7" spans="1:14" x14ac:dyDescent="0.25">
      <c r="H7" t="s">
        <v>27</v>
      </c>
      <c r="I7" t="s">
        <v>4</v>
      </c>
      <c r="J7" t="s">
        <v>28</v>
      </c>
      <c r="K7" t="s">
        <v>2</v>
      </c>
      <c r="M7" t="s">
        <v>29</v>
      </c>
      <c r="N7" t="s">
        <v>30</v>
      </c>
    </row>
    <row r="8" spans="1:14" x14ac:dyDescent="0.25">
      <c r="A8" t="s">
        <v>27</v>
      </c>
      <c r="C8" t="s">
        <v>28</v>
      </c>
      <c r="D8" t="s">
        <v>2</v>
      </c>
      <c r="H8" t="s">
        <v>31</v>
      </c>
      <c r="I8" t="s">
        <v>9</v>
      </c>
      <c r="J8" t="s">
        <v>32</v>
      </c>
      <c r="K8" t="s">
        <v>11</v>
      </c>
      <c r="M8" t="s">
        <v>33</v>
      </c>
      <c r="N8" t="s">
        <v>30</v>
      </c>
    </row>
    <row r="9" spans="1:14" x14ac:dyDescent="0.25">
      <c r="A9" t="s">
        <v>34</v>
      </c>
      <c r="C9" t="s">
        <v>35</v>
      </c>
      <c r="D9" t="s">
        <v>2</v>
      </c>
      <c r="H9" t="s">
        <v>36</v>
      </c>
      <c r="I9" t="s">
        <v>9</v>
      </c>
      <c r="J9" t="s">
        <v>37</v>
      </c>
      <c r="K9" t="s">
        <v>2</v>
      </c>
      <c r="M9" t="s">
        <v>35</v>
      </c>
      <c r="N9" t="s">
        <v>30</v>
      </c>
    </row>
    <row r="10" spans="1:14" x14ac:dyDescent="0.25">
      <c r="A10" t="s">
        <v>36</v>
      </c>
      <c r="C10" t="s">
        <v>37</v>
      </c>
      <c r="D10" t="s">
        <v>2</v>
      </c>
      <c r="M10" t="s">
        <v>38</v>
      </c>
      <c r="N10" t="s">
        <v>30</v>
      </c>
    </row>
    <row r="12" spans="1:14" x14ac:dyDescent="0.25">
      <c r="A12" s="138" t="s">
        <v>39</v>
      </c>
      <c r="B12" s="138"/>
      <c r="C12" s="138" t="s">
        <v>33</v>
      </c>
      <c r="D12" s="138" t="s">
        <v>11</v>
      </c>
    </row>
    <row r="13" spans="1:14" x14ac:dyDescent="0.25">
      <c r="A13" t="s">
        <v>31</v>
      </c>
      <c r="C13" t="s">
        <v>40</v>
      </c>
      <c r="D13" t="s">
        <v>11</v>
      </c>
      <c r="H13" t="s">
        <v>23</v>
      </c>
      <c r="I13" t="s">
        <v>4</v>
      </c>
      <c r="J13" t="s">
        <v>41</v>
      </c>
      <c r="K13" t="s">
        <v>11</v>
      </c>
    </row>
    <row r="14" spans="1:14" x14ac:dyDescent="0.25">
      <c r="A14" t="s">
        <v>42</v>
      </c>
      <c r="C14" t="s">
        <v>43</v>
      </c>
      <c r="D14" t="s">
        <v>11</v>
      </c>
      <c r="H14" t="s">
        <v>44</v>
      </c>
      <c r="I14" t="s">
        <v>4</v>
      </c>
      <c r="J14" t="s">
        <v>45</v>
      </c>
      <c r="K14" t="s">
        <v>11</v>
      </c>
    </row>
    <row r="15" spans="1:14" x14ac:dyDescent="0.25">
      <c r="A15" t="s">
        <v>44</v>
      </c>
      <c r="C15" t="s">
        <v>45</v>
      </c>
      <c r="D15" t="s">
        <v>11</v>
      </c>
      <c r="H15" t="s">
        <v>42</v>
      </c>
      <c r="I15" t="s">
        <v>9</v>
      </c>
      <c r="J15" t="s">
        <v>46</v>
      </c>
      <c r="K15" t="s">
        <v>11</v>
      </c>
    </row>
    <row r="16" spans="1:14" x14ac:dyDescent="0.25">
      <c r="H16" t="s">
        <v>34</v>
      </c>
      <c r="I16" t="s">
        <v>9</v>
      </c>
      <c r="J16" t="s">
        <v>35</v>
      </c>
      <c r="K16" t="s">
        <v>2</v>
      </c>
    </row>
    <row r="18" spans="1:4" x14ac:dyDescent="0.25">
      <c r="A18" s="138" t="s">
        <v>47</v>
      </c>
      <c r="B18" s="138"/>
      <c r="C18" s="138" t="s">
        <v>48</v>
      </c>
      <c r="D18" s="138" t="s">
        <v>49</v>
      </c>
    </row>
    <row r="19" spans="1:4" x14ac:dyDescent="0.25">
      <c r="A19" t="s">
        <v>19</v>
      </c>
      <c r="C19" t="s">
        <v>20</v>
      </c>
      <c r="D19" t="s">
        <v>11</v>
      </c>
    </row>
    <row r="20" spans="1:4" x14ac:dyDescent="0.25">
      <c r="A20" t="s">
        <v>15</v>
      </c>
      <c r="C20" t="s">
        <v>17</v>
      </c>
      <c r="D20" t="s">
        <v>18</v>
      </c>
    </row>
    <row r="26" spans="1:4" x14ac:dyDescent="0.25">
      <c r="A26" t="s">
        <v>50</v>
      </c>
      <c r="C26" t="s">
        <v>29</v>
      </c>
      <c r="D26" t="s">
        <v>11</v>
      </c>
    </row>
    <row r="27" spans="1:4" x14ac:dyDescent="0.25">
      <c r="A27" t="s">
        <v>51</v>
      </c>
      <c r="C27" t="s">
        <v>10</v>
      </c>
      <c r="D27" t="s">
        <v>11</v>
      </c>
    </row>
    <row r="28" spans="1:4" x14ac:dyDescent="0.25">
      <c r="A28" t="s">
        <v>52</v>
      </c>
      <c r="C28" t="s">
        <v>53</v>
      </c>
      <c r="D28" t="s">
        <v>11</v>
      </c>
    </row>
    <row r="30" spans="1:4" x14ac:dyDescent="0.25">
      <c r="A30" t="s">
        <v>54</v>
      </c>
      <c r="B30" t="s">
        <v>55</v>
      </c>
    </row>
    <row r="31" spans="1:4" x14ac:dyDescent="0.25">
      <c r="A31" t="s">
        <v>56</v>
      </c>
      <c r="B31" t="s">
        <v>2</v>
      </c>
    </row>
    <row r="32" spans="1:4" x14ac:dyDescent="0.25">
      <c r="A32" t="s">
        <v>57</v>
      </c>
      <c r="B32"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63A1F-BAF7-4067-B905-94FBFA3FD3A6}">
  <sheetPr codeName="Sheet2"/>
  <dimension ref="A1:AE1000"/>
  <sheetViews>
    <sheetView showGridLines="0" workbookViewId="0">
      <pane ySplit="6" topLeftCell="A7" activePane="bottomLeft" state="frozen"/>
      <selection pane="bottomLeft" activeCell="D19" sqref="D19"/>
    </sheetView>
  </sheetViews>
  <sheetFormatPr defaultColWidth="11.85546875" defaultRowHeight="15" customHeight="1" x14ac:dyDescent="0.25"/>
  <cols>
    <col min="1" max="1" width="4.42578125" style="330" customWidth="1"/>
    <col min="2" max="2" width="8.5703125" style="330" customWidth="1"/>
    <col min="3" max="3" width="9.28515625" style="330" customWidth="1"/>
    <col min="4" max="4" width="11.5703125" style="330" customWidth="1"/>
    <col min="5" max="5" width="8.5703125" style="330" customWidth="1"/>
    <col min="6" max="6" width="9.28515625" style="330" customWidth="1"/>
    <col min="7" max="7" width="11.5703125" style="330" customWidth="1"/>
    <col min="8" max="8" width="8.5703125" style="330" customWidth="1"/>
    <col min="9" max="9" width="9.28515625" style="330" customWidth="1"/>
    <col min="10" max="10" width="11.5703125" style="330" customWidth="1"/>
    <col min="11" max="11" width="8.5703125" style="330" customWidth="1"/>
    <col min="12" max="12" width="9.28515625" style="330" customWidth="1"/>
    <col min="13" max="13" width="11.5703125" style="330" customWidth="1"/>
    <col min="14" max="14" width="8.5703125" style="330" customWidth="1"/>
    <col min="15" max="15" width="9.28515625" style="330" customWidth="1"/>
    <col min="16" max="16" width="11.5703125" style="330" customWidth="1"/>
    <col min="17" max="17" width="8.5703125" style="330" customWidth="1"/>
    <col min="18" max="18" width="9.28515625" style="330" customWidth="1"/>
    <col min="19" max="19" width="11.5703125" style="330" customWidth="1"/>
    <col min="20" max="20" width="8.5703125" style="330" customWidth="1"/>
    <col min="21" max="21" width="9.28515625" style="330" customWidth="1"/>
    <col min="22" max="22" width="11.5703125" style="330" customWidth="1"/>
    <col min="23" max="23" width="8.5703125" style="330" customWidth="1"/>
    <col min="24" max="24" width="9.28515625" style="330" customWidth="1"/>
    <col min="25" max="25" width="11.5703125" style="330" customWidth="1"/>
    <col min="26" max="26" width="8.5703125" style="330" customWidth="1"/>
    <col min="27" max="27" width="9.28515625" style="330" customWidth="1"/>
    <col min="28" max="28" width="11.5703125" style="330" customWidth="1"/>
    <col min="29" max="29" width="8.5703125" style="330" customWidth="1"/>
    <col min="30" max="30" width="9.28515625" style="330" customWidth="1"/>
    <col min="31" max="31" width="11.5703125" style="330" customWidth="1"/>
    <col min="32" max="44" width="9" style="330" customWidth="1"/>
    <col min="45" max="16384" width="11.85546875" style="330"/>
  </cols>
  <sheetData>
    <row r="1" spans="2:31" ht="15.75" customHeight="1" x14ac:dyDescent="0.25"/>
    <row r="2" spans="2:31" ht="15.75" customHeight="1" x14ac:dyDescent="0.25"/>
    <row r="3" spans="2:31" ht="15.75" customHeight="1" x14ac:dyDescent="0.25"/>
    <row r="4" spans="2:31" ht="15.75" customHeight="1" x14ac:dyDescent="0.25"/>
    <row r="5" spans="2:31" ht="15.75" customHeight="1" x14ac:dyDescent="0.25">
      <c r="B5" s="636" t="s">
        <v>59</v>
      </c>
      <c r="C5" s="634"/>
      <c r="D5" s="635"/>
      <c r="E5" s="636" t="s">
        <v>60</v>
      </c>
      <c r="F5" s="634"/>
      <c r="G5" s="635"/>
      <c r="H5" s="636" t="s">
        <v>61</v>
      </c>
      <c r="I5" s="634"/>
      <c r="J5" s="635"/>
      <c r="K5" s="633" t="s">
        <v>62</v>
      </c>
      <c r="L5" s="634"/>
      <c r="M5" s="635"/>
      <c r="N5" s="636" t="s">
        <v>63</v>
      </c>
      <c r="O5" s="634"/>
      <c r="P5" s="635"/>
      <c r="Q5" s="636" t="s">
        <v>64</v>
      </c>
      <c r="R5" s="634"/>
      <c r="S5" s="635"/>
      <c r="T5" s="633" t="s">
        <v>65</v>
      </c>
      <c r="U5" s="634"/>
      <c r="V5" s="635"/>
      <c r="W5" s="633" t="s">
        <v>66</v>
      </c>
      <c r="X5" s="634"/>
      <c r="Y5" s="635"/>
      <c r="Z5" s="636" t="s">
        <v>67</v>
      </c>
      <c r="AA5" s="634"/>
      <c r="AB5" s="635"/>
      <c r="AC5" s="636" t="s">
        <v>68</v>
      </c>
      <c r="AD5" s="634"/>
      <c r="AE5" s="635"/>
    </row>
    <row r="6" spans="2:31" ht="15.75" customHeight="1" x14ac:dyDescent="0.25">
      <c r="B6" s="331" t="s">
        <v>69</v>
      </c>
      <c r="C6" s="332" t="s">
        <v>70</v>
      </c>
      <c r="D6" s="333" t="s">
        <v>71</v>
      </c>
      <c r="E6" s="331" t="s">
        <v>69</v>
      </c>
      <c r="F6" s="332" t="s">
        <v>70</v>
      </c>
      <c r="G6" s="333" t="s">
        <v>71</v>
      </c>
      <c r="H6" s="331" t="s">
        <v>69</v>
      </c>
      <c r="I6" s="332" t="s">
        <v>70</v>
      </c>
      <c r="J6" s="333" t="s">
        <v>71</v>
      </c>
      <c r="K6" s="331" t="s">
        <v>69</v>
      </c>
      <c r="L6" s="332" t="s">
        <v>70</v>
      </c>
      <c r="M6" s="333" t="s">
        <v>71</v>
      </c>
      <c r="N6" s="331" t="s">
        <v>69</v>
      </c>
      <c r="O6" s="332" t="s">
        <v>70</v>
      </c>
      <c r="P6" s="333" t="s">
        <v>71</v>
      </c>
      <c r="Q6" s="331" t="s">
        <v>69</v>
      </c>
      <c r="R6" s="332" t="s">
        <v>70</v>
      </c>
      <c r="S6" s="333" t="s">
        <v>71</v>
      </c>
      <c r="T6" s="331" t="s">
        <v>69</v>
      </c>
      <c r="U6" s="332" t="s">
        <v>70</v>
      </c>
      <c r="V6" s="333" t="s">
        <v>71</v>
      </c>
      <c r="W6" s="331" t="s">
        <v>69</v>
      </c>
      <c r="X6" s="332" t="s">
        <v>70</v>
      </c>
      <c r="Y6" s="333" t="s">
        <v>71</v>
      </c>
      <c r="Z6" s="331" t="s">
        <v>69</v>
      </c>
      <c r="AA6" s="332" t="s">
        <v>70</v>
      </c>
      <c r="AB6" s="333" t="s">
        <v>71</v>
      </c>
      <c r="AC6" s="331" t="s">
        <v>69</v>
      </c>
      <c r="AD6" s="332" t="s">
        <v>70</v>
      </c>
      <c r="AE6" s="333" t="s">
        <v>71</v>
      </c>
    </row>
    <row r="7" spans="2:31" ht="15.75" customHeight="1" x14ac:dyDescent="0.25">
      <c r="B7" s="334" t="s">
        <v>72</v>
      </c>
      <c r="C7" s="335" t="s">
        <v>73</v>
      </c>
      <c r="D7" s="336"/>
      <c r="E7" s="334" t="s">
        <v>72</v>
      </c>
      <c r="F7" s="335" t="s">
        <v>73</v>
      </c>
      <c r="G7" s="336" t="s">
        <v>74</v>
      </c>
      <c r="H7" s="334" t="s">
        <v>72</v>
      </c>
      <c r="I7" s="335" t="s">
        <v>73</v>
      </c>
      <c r="J7" s="336" t="s">
        <v>75</v>
      </c>
      <c r="K7" s="334" t="s">
        <v>72</v>
      </c>
      <c r="L7" s="335" t="s">
        <v>73</v>
      </c>
      <c r="M7" s="336" t="s">
        <v>76</v>
      </c>
      <c r="N7" s="334" t="s">
        <v>72</v>
      </c>
      <c r="O7" s="335" t="s">
        <v>73</v>
      </c>
      <c r="P7" s="336" t="s">
        <v>77</v>
      </c>
      <c r="Q7" s="334" t="s">
        <v>72</v>
      </c>
      <c r="R7" s="335" t="s">
        <v>73</v>
      </c>
      <c r="S7" s="336" t="s">
        <v>78</v>
      </c>
      <c r="T7" s="334" t="s">
        <v>72</v>
      </c>
      <c r="U7" s="335" t="s">
        <v>73</v>
      </c>
      <c r="V7" s="336" t="s">
        <v>79</v>
      </c>
      <c r="W7" s="334" t="s">
        <v>72</v>
      </c>
      <c r="X7" s="335" t="s">
        <v>73</v>
      </c>
      <c r="Y7" s="336" t="s">
        <v>75</v>
      </c>
      <c r="Z7" s="334" t="s">
        <v>72</v>
      </c>
      <c r="AA7" s="335" t="s">
        <v>73</v>
      </c>
      <c r="AB7" s="336" t="s">
        <v>80</v>
      </c>
      <c r="AC7" s="334" t="s">
        <v>72</v>
      </c>
      <c r="AD7" s="335" t="s">
        <v>73</v>
      </c>
      <c r="AE7" s="336" t="s">
        <v>76</v>
      </c>
    </row>
    <row r="8" spans="2:31" ht="15.75" customHeight="1" x14ac:dyDescent="0.25">
      <c r="B8" s="337" t="s">
        <v>81</v>
      </c>
      <c r="C8" s="338" t="s">
        <v>73</v>
      </c>
      <c r="D8" s="339"/>
      <c r="E8" s="337" t="s">
        <v>81</v>
      </c>
      <c r="F8" s="338" t="s">
        <v>73</v>
      </c>
      <c r="G8" s="339" t="s">
        <v>74</v>
      </c>
      <c r="H8" s="337" t="s">
        <v>81</v>
      </c>
      <c r="I8" s="338" t="s">
        <v>73</v>
      </c>
      <c r="J8" s="339" t="s">
        <v>75</v>
      </c>
      <c r="K8" s="337" t="s">
        <v>81</v>
      </c>
      <c r="L8" s="338" t="s">
        <v>73</v>
      </c>
      <c r="M8" s="339" t="s">
        <v>76</v>
      </c>
      <c r="N8" s="337" t="s">
        <v>81</v>
      </c>
      <c r="O8" s="338" t="s">
        <v>73</v>
      </c>
      <c r="P8" s="339" t="s">
        <v>82</v>
      </c>
      <c r="Q8" s="337" t="s">
        <v>81</v>
      </c>
      <c r="R8" s="338" t="s">
        <v>73</v>
      </c>
      <c r="S8" s="339" t="s">
        <v>83</v>
      </c>
      <c r="T8" s="337" t="s">
        <v>81</v>
      </c>
      <c r="U8" s="338" t="s">
        <v>73</v>
      </c>
      <c r="V8" s="339" t="s">
        <v>84</v>
      </c>
      <c r="W8" s="337" t="s">
        <v>81</v>
      </c>
      <c r="X8" s="338" t="s">
        <v>73</v>
      </c>
      <c r="Y8" s="339"/>
      <c r="Z8" s="337" t="s">
        <v>81</v>
      </c>
      <c r="AA8" s="338" t="s">
        <v>73</v>
      </c>
      <c r="AB8" s="339" t="s">
        <v>80</v>
      </c>
      <c r="AC8" s="337" t="s">
        <v>81</v>
      </c>
      <c r="AD8" s="338" t="s">
        <v>73</v>
      </c>
      <c r="AE8" s="339" t="s">
        <v>83</v>
      </c>
    </row>
    <row r="9" spans="2:31" ht="15.75" customHeight="1" x14ac:dyDescent="0.25">
      <c r="B9" s="337" t="s">
        <v>85</v>
      </c>
      <c r="C9" s="338" t="s">
        <v>73</v>
      </c>
      <c r="D9" s="339"/>
      <c r="E9" s="337" t="s">
        <v>85</v>
      </c>
      <c r="F9" s="338" t="s">
        <v>73</v>
      </c>
      <c r="G9" s="339" t="s">
        <v>74</v>
      </c>
      <c r="H9" s="337" t="s">
        <v>85</v>
      </c>
      <c r="I9" s="338" t="s">
        <v>73</v>
      </c>
      <c r="J9" s="339" t="s">
        <v>75</v>
      </c>
      <c r="K9" s="337" t="s">
        <v>85</v>
      </c>
      <c r="L9" s="338" t="s">
        <v>73</v>
      </c>
      <c r="M9" s="339" t="s">
        <v>76</v>
      </c>
      <c r="N9" s="337" t="s">
        <v>85</v>
      </c>
      <c r="O9" s="338" t="s">
        <v>73</v>
      </c>
      <c r="P9" s="339" t="s">
        <v>75</v>
      </c>
      <c r="Q9" s="337" t="s">
        <v>85</v>
      </c>
      <c r="R9" s="338" t="s">
        <v>73</v>
      </c>
      <c r="S9" s="339" t="s">
        <v>79</v>
      </c>
      <c r="T9" s="337" t="s">
        <v>85</v>
      </c>
      <c r="U9" s="338" t="s">
        <v>73</v>
      </c>
      <c r="V9" s="339" t="s">
        <v>83</v>
      </c>
      <c r="W9" s="337" t="s">
        <v>85</v>
      </c>
      <c r="X9" s="338" t="s">
        <v>73</v>
      </c>
      <c r="Y9" s="339"/>
      <c r="Z9" s="337" t="s">
        <v>85</v>
      </c>
      <c r="AA9" s="338" t="s">
        <v>73</v>
      </c>
      <c r="AB9" s="339" t="s">
        <v>80</v>
      </c>
      <c r="AC9" s="337" t="s">
        <v>85</v>
      </c>
      <c r="AD9" s="338" t="s">
        <v>73</v>
      </c>
      <c r="AE9" s="339" t="s">
        <v>76</v>
      </c>
    </row>
    <row r="10" spans="2:31" ht="15.75" customHeight="1" x14ac:dyDescent="0.25">
      <c r="B10" s="337" t="s">
        <v>86</v>
      </c>
      <c r="C10" s="338" t="s">
        <v>73</v>
      </c>
      <c r="D10" s="339"/>
      <c r="E10" s="337" t="s">
        <v>86</v>
      </c>
      <c r="F10" s="338" t="s">
        <v>73</v>
      </c>
      <c r="G10" s="339" t="s">
        <v>74</v>
      </c>
      <c r="H10" s="337" t="s">
        <v>86</v>
      </c>
      <c r="I10" s="338" t="s">
        <v>73</v>
      </c>
      <c r="J10" s="339" t="s">
        <v>75</v>
      </c>
      <c r="K10" s="337" t="s">
        <v>86</v>
      </c>
      <c r="L10" s="338" t="s">
        <v>73</v>
      </c>
      <c r="M10" s="339" t="s">
        <v>76</v>
      </c>
      <c r="N10" s="337" t="s">
        <v>86</v>
      </c>
      <c r="O10" s="338" t="s">
        <v>73</v>
      </c>
      <c r="P10" s="339" t="s">
        <v>87</v>
      </c>
      <c r="Q10" s="337" t="s">
        <v>86</v>
      </c>
      <c r="R10" s="338" t="s">
        <v>73</v>
      </c>
      <c r="S10" s="339" t="s">
        <v>75</v>
      </c>
      <c r="T10" s="337" t="s">
        <v>86</v>
      </c>
      <c r="U10" s="338" t="s">
        <v>73</v>
      </c>
      <c r="V10" s="339" t="s">
        <v>84</v>
      </c>
      <c r="W10" s="337" t="s">
        <v>86</v>
      </c>
      <c r="X10" s="338" t="s">
        <v>73</v>
      </c>
      <c r="Y10" s="339"/>
      <c r="Z10" s="337" t="s">
        <v>86</v>
      </c>
      <c r="AA10" s="338" t="s">
        <v>73</v>
      </c>
      <c r="AB10" s="339" t="s">
        <v>80</v>
      </c>
      <c r="AC10" s="337" t="s">
        <v>86</v>
      </c>
      <c r="AD10" s="338" t="s">
        <v>73</v>
      </c>
      <c r="AE10" s="339" t="s">
        <v>83</v>
      </c>
    </row>
    <row r="11" spans="2:31" ht="15.75" customHeight="1" x14ac:dyDescent="0.25">
      <c r="B11" s="337" t="s">
        <v>72</v>
      </c>
      <c r="C11" s="338" t="s">
        <v>88</v>
      </c>
      <c r="D11" s="339" t="s">
        <v>89</v>
      </c>
      <c r="E11" s="337" t="s">
        <v>72</v>
      </c>
      <c r="F11" s="338" t="s">
        <v>88</v>
      </c>
      <c r="G11" s="339" t="s">
        <v>90</v>
      </c>
      <c r="H11" s="337" t="s">
        <v>72</v>
      </c>
      <c r="I11" s="338" t="s">
        <v>88</v>
      </c>
      <c r="J11" s="339" t="s">
        <v>74</v>
      </c>
      <c r="K11" s="337" t="s">
        <v>72</v>
      </c>
      <c r="L11" s="338" t="s">
        <v>88</v>
      </c>
      <c r="M11" s="339" t="s">
        <v>9</v>
      </c>
      <c r="N11" s="337" t="s">
        <v>72</v>
      </c>
      <c r="O11" s="338" t="s">
        <v>88</v>
      </c>
      <c r="P11" s="339" t="s">
        <v>74</v>
      </c>
      <c r="Q11" s="337" t="s">
        <v>72</v>
      </c>
      <c r="R11" s="338" t="s">
        <v>88</v>
      </c>
      <c r="S11" s="339" t="s">
        <v>9</v>
      </c>
      <c r="T11" s="337" t="s">
        <v>72</v>
      </c>
      <c r="U11" s="338" t="s">
        <v>88</v>
      </c>
      <c r="V11" s="339" t="s">
        <v>9</v>
      </c>
      <c r="W11" s="337" t="s">
        <v>72</v>
      </c>
      <c r="X11" s="338" t="s">
        <v>88</v>
      </c>
      <c r="Y11" s="339"/>
      <c r="Z11" s="337" t="s">
        <v>72</v>
      </c>
      <c r="AA11" s="338" t="s">
        <v>88</v>
      </c>
      <c r="AB11" s="339" t="s">
        <v>9</v>
      </c>
      <c r="AC11" s="337" t="s">
        <v>72</v>
      </c>
      <c r="AD11" s="338" t="s">
        <v>88</v>
      </c>
      <c r="AE11" s="339" t="s">
        <v>9</v>
      </c>
    </row>
    <row r="12" spans="2:31" ht="15.75" customHeight="1" x14ac:dyDescent="0.25">
      <c r="B12" s="337" t="s">
        <v>81</v>
      </c>
      <c r="C12" s="338" t="s">
        <v>88</v>
      </c>
      <c r="D12" s="339" t="s">
        <v>89</v>
      </c>
      <c r="E12" s="337" t="s">
        <v>81</v>
      </c>
      <c r="F12" s="338" t="s">
        <v>88</v>
      </c>
      <c r="G12" s="339" t="s">
        <v>90</v>
      </c>
      <c r="H12" s="337" t="s">
        <v>81</v>
      </c>
      <c r="I12" s="338" t="s">
        <v>88</v>
      </c>
      <c r="J12" s="339" t="s">
        <v>74</v>
      </c>
      <c r="K12" s="337" t="s">
        <v>81</v>
      </c>
      <c r="L12" s="338" t="s">
        <v>88</v>
      </c>
      <c r="M12" s="339" t="s">
        <v>74</v>
      </c>
      <c r="N12" s="337" t="s">
        <v>81</v>
      </c>
      <c r="O12" s="338" t="s">
        <v>88</v>
      </c>
      <c r="P12" s="339" t="s">
        <v>91</v>
      </c>
      <c r="Q12" s="337" t="s">
        <v>81</v>
      </c>
      <c r="R12" s="338" t="s">
        <v>88</v>
      </c>
      <c r="S12" s="339" t="s">
        <v>74</v>
      </c>
      <c r="T12" s="337" t="s">
        <v>81</v>
      </c>
      <c r="U12" s="338" t="s">
        <v>88</v>
      </c>
      <c r="V12" s="339" t="s">
        <v>74</v>
      </c>
      <c r="W12" s="337" t="s">
        <v>81</v>
      </c>
      <c r="X12" s="338" t="s">
        <v>88</v>
      </c>
      <c r="Y12" s="339"/>
      <c r="Z12" s="337" t="s">
        <v>81</v>
      </c>
      <c r="AA12" s="338" t="s">
        <v>88</v>
      </c>
      <c r="AB12" s="339" t="s">
        <v>9</v>
      </c>
      <c r="AC12" s="337" t="s">
        <v>81</v>
      </c>
      <c r="AD12" s="338" t="s">
        <v>88</v>
      </c>
      <c r="AE12" s="339" t="s">
        <v>74</v>
      </c>
    </row>
    <row r="13" spans="2:31" ht="15.75" customHeight="1" x14ac:dyDescent="0.25">
      <c r="B13" s="337" t="s">
        <v>85</v>
      </c>
      <c r="C13" s="338" t="s">
        <v>88</v>
      </c>
      <c r="D13" s="339" t="s">
        <v>89</v>
      </c>
      <c r="E13" s="337" t="s">
        <v>85</v>
      </c>
      <c r="F13" s="338" t="s">
        <v>88</v>
      </c>
      <c r="G13" s="339" t="s">
        <v>90</v>
      </c>
      <c r="H13" s="337" t="s">
        <v>85</v>
      </c>
      <c r="I13" s="338" t="s">
        <v>88</v>
      </c>
      <c r="J13" s="339" t="s">
        <v>74</v>
      </c>
      <c r="K13" s="337" t="s">
        <v>85</v>
      </c>
      <c r="L13" s="338" t="s">
        <v>88</v>
      </c>
      <c r="M13" s="339" t="s">
        <v>9</v>
      </c>
      <c r="N13" s="337" t="s">
        <v>85</v>
      </c>
      <c r="O13" s="338" t="s">
        <v>88</v>
      </c>
      <c r="P13" s="339" t="s">
        <v>92</v>
      </c>
      <c r="Q13" s="337" t="s">
        <v>85</v>
      </c>
      <c r="R13" s="338" t="s">
        <v>88</v>
      </c>
      <c r="S13" s="339" t="s">
        <v>9</v>
      </c>
      <c r="T13" s="337" t="s">
        <v>85</v>
      </c>
      <c r="U13" s="338" t="s">
        <v>88</v>
      </c>
      <c r="V13" s="339" t="s">
        <v>9</v>
      </c>
      <c r="W13" s="337" t="s">
        <v>85</v>
      </c>
      <c r="X13" s="338" t="s">
        <v>88</v>
      </c>
      <c r="Y13" s="339"/>
      <c r="Z13" s="337" t="s">
        <v>85</v>
      </c>
      <c r="AA13" s="338" t="s">
        <v>88</v>
      </c>
      <c r="AB13" s="339" t="s">
        <v>9</v>
      </c>
      <c r="AC13" s="337" t="s">
        <v>85</v>
      </c>
      <c r="AD13" s="338" t="s">
        <v>88</v>
      </c>
      <c r="AE13" s="339" t="s">
        <v>9</v>
      </c>
    </row>
    <row r="14" spans="2:31" ht="15.75" customHeight="1" x14ac:dyDescent="0.25">
      <c r="B14" s="337" t="s">
        <v>86</v>
      </c>
      <c r="C14" s="338" t="s">
        <v>88</v>
      </c>
      <c r="D14" s="339" t="s">
        <v>89</v>
      </c>
      <c r="E14" s="337" t="s">
        <v>86</v>
      </c>
      <c r="F14" s="338" t="s">
        <v>88</v>
      </c>
      <c r="G14" s="339" t="s">
        <v>90</v>
      </c>
      <c r="H14" s="337" t="s">
        <v>86</v>
      </c>
      <c r="I14" s="338" t="s">
        <v>88</v>
      </c>
      <c r="J14" s="339" t="s">
        <v>74</v>
      </c>
      <c r="K14" s="337" t="s">
        <v>86</v>
      </c>
      <c r="L14" s="338" t="s">
        <v>88</v>
      </c>
      <c r="M14" s="339" t="s">
        <v>74</v>
      </c>
      <c r="N14" s="337" t="s">
        <v>86</v>
      </c>
      <c r="O14" s="338" t="s">
        <v>88</v>
      </c>
      <c r="P14" s="339" t="s">
        <v>93</v>
      </c>
      <c r="Q14" s="337" t="s">
        <v>86</v>
      </c>
      <c r="R14" s="338" t="s">
        <v>88</v>
      </c>
      <c r="S14" s="339" t="s">
        <v>93</v>
      </c>
      <c r="T14" s="337" t="s">
        <v>86</v>
      </c>
      <c r="U14" s="338" t="s">
        <v>88</v>
      </c>
      <c r="V14" s="339" t="s">
        <v>76</v>
      </c>
      <c r="W14" s="337" t="s">
        <v>86</v>
      </c>
      <c r="X14" s="338" t="s">
        <v>88</v>
      </c>
      <c r="Y14" s="339"/>
      <c r="Z14" s="337" t="s">
        <v>86</v>
      </c>
      <c r="AA14" s="338" t="s">
        <v>88</v>
      </c>
      <c r="AB14" s="339" t="s">
        <v>9</v>
      </c>
      <c r="AC14" s="337" t="s">
        <v>86</v>
      </c>
      <c r="AD14" s="338" t="s">
        <v>88</v>
      </c>
      <c r="AE14" s="339" t="s">
        <v>76</v>
      </c>
    </row>
    <row r="15" spans="2:31" ht="15.75" customHeight="1" x14ac:dyDescent="0.25">
      <c r="B15" s="337" t="s">
        <v>72</v>
      </c>
      <c r="C15" s="338" t="s">
        <v>94</v>
      </c>
      <c r="D15" s="339" t="s">
        <v>9</v>
      </c>
      <c r="E15" s="337" t="s">
        <v>72</v>
      </c>
      <c r="F15" s="338" t="s">
        <v>94</v>
      </c>
      <c r="G15" s="339" t="s">
        <v>89</v>
      </c>
      <c r="H15" s="337" t="s">
        <v>72</v>
      </c>
      <c r="I15" s="338" t="s">
        <v>94</v>
      </c>
      <c r="J15" s="339" t="s">
        <v>76</v>
      </c>
      <c r="K15" s="337" t="s">
        <v>72</v>
      </c>
      <c r="L15" s="338" t="s">
        <v>94</v>
      </c>
      <c r="M15" s="339" t="s">
        <v>9</v>
      </c>
      <c r="N15" s="337" t="s">
        <v>72</v>
      </c>
      <c r="O15" s="338" t="s">
        <v>94</v>
      </c>
      <c r="P15" s="339" t="s">
        <v>77</v>
      </c>
      <c r="Q15" s="337" t="s">
        <v>72</v>
      </c>
      <c r="R15" s="338" t="s">
        <v>94</v>
      </c>
      <c r="S15" s="339" t="s">
        <v>93</v>
      </c>
      <c r="T15" s="337" t="s">
        <v>72</v>
      </c>
      <c r="U15" s="338" t="s">
        <v>94</v>
      </c>
      <c r="V15" s="339" t="s">
        <v>76</v>
      </c>
      <c r="W15" s="337" t="s">
        <v>72</v>
      </c>
      <c r="X15" s="338" t="s">
        <v>94</v>
      </c>
      <c r="Y15" s="339" t="s">
        <v>95</v>
      </c>
      <c r="Z15" s="337" t="s">
        <v>72</v>
      </c>
      <c r="AA15" s="338" t="s">
        <v>94</v>
      </c>
      <c r="AB15" s="339" t="s">
        <v>80</v>
      </c>
      <c r="AC15" s="337" t="s">
        <v>72</v>
      </c>
      <c r="AD15" s="338" t="s">
        <v>94</v>
      </c>
      <c r="AE15" s="339" t="s">
        <v>9</v>
      </c>
    </row>
    <row r="16" spans="2:31" ht="15.75" customHeight="1" x14ac:dyDescent="0.25">
      <c r="B16" s="337" t="s">
        <v>81</v>
      </c>
      <c r="C16" s="338" t="s">
        <v>94</v>
      </c>
      <c r="D16" s="339" t="s">
        <v>9</v>
      </c>
      <c r="E16" s="337" t="s">
        <v>81</v>
      </c>
      <c r="F16" s="338" t="s">
        <v>94</v>
      </c>
      <c r="G16" s="339" t="s">
        <v>89</v>
      </c>
      <c r="H16" s="337" t="s">
        <v>81</v>
      </c>
      <c r="I16" s="338" t="s">
        <v>94</v>
      </c>
      <c r="J16" s="339" t="s">
        <v>76</v>
      </c>
      <c r="K16" s="337" t="s">
        <v>81</v>
      </c>
      <c r="L16" s="338" t="s">
        <v>94</v>
      </c>
      <c r="M16" s="339" t="s">
        <v>96</v>
      </c>
      <c r="N16" s="337" t="s">
        <v>81</v>
      </c>
      <c r="O16" s="338" t="s">
        <v>94</v>
      </c>
      <c r="P16" s="339" t="s">
        <v>82</v>
      </c>
      <c r="Q16" s="337" t="s">
        <v>81</v>
      </c>
      <c r="R16" s="338" t="s">
        <v>94</v>
      </c>
      <c r="S16" s="339" t="s">
        <v>78</v>
      </c>
      <c r="T16" s="337" t="s">
        <v>81</v>
      </c>
      <c r="U16" s="338" t="s">
        <v>94</v>
      </c>
      <c r="V16" s="339" t="s">
        <v>79</v>
      </c>
      <c r="W16" s="337" t="s">
        <v>81</v>
      </c>
      <c r="X16" s="338" t="s">
        <v>94</v>
      </c>
      <c r="Y16" s="339" t="s">
        <v>95</v>
      </c>
      <c r="Z16" s="337" t="s">
        <v>81</v>
      </c>
      <c r="AA16" s="338" t="s">
        <v>94</v>
      </c>
      <c r="AB16" s="339" t="s">
        <v>80</v>
      </c>
      <c r="AC16" s="337" t="s">
        <v>81</v>
      </c>
      <c r="AD16" s="338" t="s">
        <v>94</v>
      </c>
      <c r="AE16" s="339" t="s">
        <v>76</v>
      </c>
    </row>
    <row r="17" spans="1:31" ht="15.75" customHeight="1" x14ac:dyDescent="0.25">
      <c r="B17" s="337" t="s">
        <v>85</v>
      </c>
      <c r="C17" s="338" t="s">
        <v>94</v>
      </c>
      <c r="D17" s="339" t="s">
        <v>9</v>
      </c>
      <c r="E17" s="337" t="s">
        <v>85</v>
      </c>
      <c r="F17" s="338" t="s">
        <v>94</v>
      </c>
      <c r="G17" s="339" t="s">
        <v>89</v>
      </c>
      <c r="H17" s="337" t="s">
        <v>85</v>
      </c>
      <c r="I17" s="338" t="s">
        <v>94</v>
      </c>
      <c r="J17" s="339" t="s">
        <v>76</v>
      </c>
      <c r="K17" s="337" t="s">
        <v>85</v>
      </c>
      <c r="L17" s="338" t="s">
        <v>94</v>
      </c>
      <c r="M17" s="339" t="s">
        <v>97</v>
      </c>
      <c r="N17" s="337" t="s">
        <v>85</v>
      </c>
      <c r="O17" s="338" t="s">
        <v>94</v>
      </c>
      <c r="P17" s="339" t="s">
        <v>75</v>
      </c>
      <c r="Q17" s="337" t="s">
        <v>85</v>
      </c>
      <c r="R17" s="338" t="s">
        <v>94</v>
      </c>
      <c r="S17" s="339" t="s">
        <v>76</v>
      </c>
      <c r="T17" s="337" t="s">
        <v>85</v>
      </c>
      <c r="U17" s="338" t="s">
        <v>94</v>
      </c>
      <c r="V17" s="339" t="s">
        <v>76</v>
      </c>
      <c r="W17" s="337" t="s">
        <v>85</v>
      </c>
      <c r="X17" s="338" t="s">
        <v>94</v>
      </c>
      <c r="Y17" s="339" t="s">
        <v>95</v>
      </c>
      <c r="Z17" s="337" t="s">
        <v>85</v>
      </c>
      <c r="AA17" s="338" t="s">
        <v>94</v>
      </c>
      <c r="AB17" s="339" t="s">
        <v>80</v>
      </c>
      <c r="AC17" s="337" t="s">
        <v>85</v>
      </c>
      <c r="AD17" s="338" t="s">
        <v>94</v>
      </c>
      <c r="AE17" s="339" t="s">
        <v>74</v>
      </c>
    </row>
    <row r="18" spans="1:31" ht="15.75" customHeight="1" x14ac:dyDescent="0.25">
      <c r="B18" s="340" t="s">
        <v>86</v>
      </c>
      <c r="C18" s="341" t="s">
        <v>94</v>
      </c>
      <c r="D18" s="342" t="s">
        <v>9</v>
      </c>
      <c r="E18" s="340" t="s">
        <v>86</v>
      </c>
      <c r="F18" s="341" t="s">
        <v>94</v>
      </c>
      <c r="G18" s="342" t="s">
        <v>89</v>
      </c>
      <c r="H18" s="340" t="s">
        <v>86</v>
      </c>
      <c r="I18" s="341" t="s">
        <v>94</v>
      </c>
      <c r="J18" s="342" t="s">
        <v>76</v>
      </c>
      <c r="K18" s="340" t="s">
        <v>86</v>
      </c>
      <c r="L18" s="341" t="s">
        <v>94</v>
      </c>
      <c r="M18" s="342" t="s">
        <v>96</v>
      </c>
      <c r="N18" s="340" t="s">
        <v>86</v>
      </c>
      <c r="O18" s="341" t="s">
        <v>94</v>
      </c>
      <c r="P18" s="342" t="s">
        <v>87</v>
      </c>
      <c r="Q18" s="340" t="s">
        <v>86</v>
      </c>
      <c r="R18" s="341" t="s">
        <v>94</v>
      </c>
      <c r="S18" s="342" t="s">
        <v>98</v>
      </c>
      <c r="T18" s="340" t="s">
        <v>86</v>
      </c>
      <c r="U18" s="341" t="s">
        <v>94</v>
      </c>
      <c r="V18" s="342" t="s">
        <v>99</v>
      </c>
      <c r="W18" s="340" t="s">
        <v>86</v>
      </c>
      <c r="X18" s="341" t="s">
        <v>94</v>
      </c>
      <c r="Y18" s="342" t="s">
        <v>95</v>
      </c>
      <c r="Z18" s="340" t="s">
        <v>86</v>
      </c>
      <c r="AA18" s="341" t="s">
        <v>94</v>
      </c>
      <c r="AB18" s="342" t="s">
        <v>80</v>
      </c>
      <c r="AC18" s="340" t="s">
        <v>86</v>
      </c>
      <c r="AD18" s="341" t="s">
        <v>94</v>
      </c>
      <c r="AE18" s="342" t="s">
        <v>79</v>
      </c>
    </row>
    <row r="19" spans="1:31" s="343" customFormat="1" ht="15.75" customHeight="1" x14ac:dyDescent="0.25">
      <c r="C19" s="344" t="s">
        <v>100</v>
      </c>
      <c r="D19" s="345" t="s">
        <v>101</v>
      </c>
      <c r="F19" s="344" t="s">
        <v>100</v>
      </c>
      <c r="G19" s="345" t="s">
        <v>102</v>
      </c>
      <c r="I19" s="344" t="s">
        <v>100</v>
      </c>
      <c r="J19" s="345" t="s">
        <v>103</v>
      </c>
      <c r="L19" s="344" t="s">
        <v>100</v>
      </c>
      <c r="M19" s="345" t="s">
        <v>101</v>
      </c>
      <c r="O19" s="344" t="s">
        <v>100</v>
      </c>
      <c r="P19" s="345" t="s">
        <v>104</v>
      </c>
      <c r="R19" s="344" t="s">
        <v>100</v>
      </c>
      <c r="S19" s="345" t="s">
        <v>103</v>
      </c>
      <c r="U19" s="344" t="s">
        <v>100</v>
      </c>
      <c r="V19" s="345" t="s">
        <v>103</v>
      </c>
      <c r="X19" s="344" t="s">
        <v>100</v>
      </c>
      <c r="Y19" s="345" t="s">
        <v>105</v>
      </c>
      <c r="AA19" s="344" t="s">
        <v>100</v>
      </c>
      <c r="AB19" s="345" t="s">
        <v>103</v>
      </c>
      <c r="AD19" s="344" t="s">
        <v>100</v>
      </c>
      <c r="AE19" s="345" t="s">
        <v>101</v>
      </c>
    </row>
    <row r="20" spans="1:31" ht="21" customHeight="1" x14ac:dyDescent="0.35">
      <c r="A20" s="346" t="s">
        <v>106</v>
      </c>
      <c r="H20" s="347"/>
      <c r="I20" s="347"/>
      <c r="J20" s="347"/>
    </row>
    <row r="21" spans="1:31" ht="15.75" customHeight="1" x14ac:dyDescent="0.25">
      <c r="B21" s="348" t="s">
        <v>107</v>
      </c>
      <c r="E21" s="348" t="s">
        <v>108</v>
      </c>
      <c r="H21" s="348" t="s">
        <v>109</v>
      </c>
      <c r="I21" s="348"/>
      <c r="J21" s="348"/>
      <c r="K21" s="348" t="s">
        <v>110</v>
      </c>
      <c r="N21" s="348" t="s">
        <v>111</v>
      </c>
      <c r="Q21" s="348" t="s">
        <v>112</v>
      </c>
      <c r="T21" s="348" t="s">
        <v>113</v>
      </c>
      <c r="W21" s="348" t="s">
        <v>114</v>
      </c>
      <c r="Z21" s="348" t="s">
        <v>115</v>
      </c>
      <c r="AC21" s="348" t="s">
        <v>116</v>
      </c>
    </row>
    <row r="22" spans="1:31" ht="15.75" customHeight="1" x14ac:dyDescent="0.25">
      <c r="B22" s="349" t="s">
        <v>73</v>
      </c>
      <c r="E22" s="349" t="s">
        <v>73</v>
      </c>
      <c r="H22" s="349" t="s">
        <v>73</v>
      </c>
      <c r="I22" s="349"/>
      <c r="J22" s="349"/>
      <c r="K22" s="349" t="s">
        <v>73</v>
      </c>
      <c r="L22" s="350" t="s">
        <v>117</v>
      </c>
      <c r="N22" s="349" t="s">
        <v>73</v>
      </c>
      <c r="Q22" s="349" t="s">
        <v>73</v>
      </c>
      <c r="T22" s="349" t="s">
        <v>73</v>
      </c>
      <c r="U22" s="350" t="s">
        <v>117</v>
      </c>
      <c r="W22" s="349" t="s">
        <v>73</v>
      </c>
      <c r="Z22" s="349" t="s">
        <v>73</v>
      </c>
      <c r="AC22" s="349" t="s">
        <v>73</v>
      </c>
      <c r="AD22" s="350" t="s">
        <v>117</v>
      </c>
    </row>
    <row r="23" spans="1:31" ht="15.75" customHeight="1" x14ac:dyDescent="0.25">
      <c r="B23" s="349" t="s">
        <v>118</v>
      </c>
      <c r="E23" s="349" t="s">
        <v>118</v>
      </c>
      <c r="H23" s="349" t="s">
        <v>118</v>
      </c>
      <c r="I23" s="349"/>
      <c r="J23" s="349"/>
      <c r="K23" s="349" t="s">
        <v>118</v>
      </c>
      <c r="L23" s="350" t="s">
        <v>119</v>
      </c>
      <c r="N23" s="349" t="s">
        <v>118</v>
      </c>
      <c r="Q23" s="349" t="s">
        <v>118</v>
      </c>
      <c r="T23" s="349" t="s">
        <v>118</v>
      </c>
      <c r="U23" s="350" t="s">
        <v>117</v>
      </c>
      <c r="W23" s="349" t="s">
        <v>118</v>
      </c>
      <c r="Z23" s="349" t="s">
        <v>118</v>
      </c>
      <c r="AC23" s="349" t="s">
        <v>118</v>
      </c>
    </row>
    <row r="24" spans="1:31" ht="15.75" customHeight="1" x14ac:dyDescent="0.25">
      <c r="H24" s="348"/>
      <c r="I24" s="348"/>
      <c r="J24" s="348"/>
    </row>
    <row r="25" spans="1:31" ht="15.75" customHeight="1" x14ac:dyDescent="0.25">
      <c r="H25" s="349"/>
      <c r="I25" s="349"/>
      <c r="J25" s="349"/>
    </row>
    <row r="26" spans="1:31" ht="15.75" customHeight="1" x14ac:dyDescent="0.25">
      <c r="H26" s="349"/>
      <c r="I26" s="349"/>
      <c r="J26" s="349"/>
    </row>
    <row r="27" spans="1:31" ht="15.75" customHeight="1" x14ac:dyDescent="0.25"/>
    <row r="28" spans="1:31" ht="15.75" customHeight="1" x14ac:dyDescent="0.25"/>
    <row r="29" spans="1:31" ht="15.75" customHeight="1" x14ac:dyDescent="0.25"/>
    <row r="30" spans="1:31" ht="15.75" customHeight="1" x14ac:dyDescent="0.25"/>
    <row r="31" spans="1:31" ht="15.75" customHeight="1" x14ac:dyDescent="0.25"/>
    <row r="32" spans="1:31" ht="15.75" customHeight="1" x14ac:dyDescent="0.25">
      <c r="C32" s="351" t="s">
        <v>120</v>
      </c>
      <c r="D32" s="352" t="s">
        <v>121</v>
      </c>
      <c r="E32" s="353" t="s">
        <v>122</v>
      </c>
      <c r="F32" s="354" t="s">
        <v>123</v>
      </c>
    </row>
    <row r="33" spans="3:6" ht="15.75" customHeight="1" x14ac:dyDescent="0.25">
      <c r="C33" s="355">
        <v>1</v>
      </c>
      <c r="D33" s="356">
        <v>1</v>
      </c>
      <c r="E33" s="330" t="s">
        <v>59</v>
      </c>
      <c r="F33" s="357"/>
    </row>
    <row r="34" spans="3:6" ht="15.75" customHeight="1" x14ac:dyDescent="0.25">
      <c r="C34" s="355">
        <v>2</v>
      </c>
      <c r="D34" s="356">
        <v>2</v>
      </c>
      <c r="E34" s="356" t="s">
        <v>60</v>
      </c>
      <c r="F34" s="357" t="s">
        <v>60</v>
      </c>
    </row>
    <row r="35" spans="3:6" ht="15.75" customHeight="1" x14ac:dyDescent="0.25">
      <c r="C35" s="355">
        <v>3</v>
      </c>
      <c r="D35" s="356">
        <v>3</v>
      </c>
      <c r="E35" s="356" t="s">
        <v>61</v>
      </c>
      <c r="F35" s="357" t="s">
        <v>61</v>
      </c>
    </row>
    <row r="36" spans="3:6" ht="15.75" customHeight="1" x14ac:dyDescent="0.25">
      <c r="C36" s="355">
        <v>4</v>
      </c>
      <c r="D36" s="356">
        <v>4</v>
      </c>
      <c r="E36" s="356" t="s">
        <v>62</v>
      </c>
      <c r="F36" s="357" t="s">
        <v>62</v>
      </c>
    </row>
    <row r="37" spans="3:6" ht="15.75" customHeight="1" x14ac:dyDescent="0.25">
      <c r="C37" s="355"/>
      <c r="D37" s="356">
        <v>5</v>
      </c>
      <c r="E37" s="356" t="s">
        <v>63</v>
      </c>
      <c r="F37" s="357" t="s">
        <v>63</v>
      </c>
    </row>
    <row r="38" spans="3:6" ht="15.75" customHeight="1" x14ac:dyDescent="0.25">
      <c r="C38" s="358"/>
      <c r="D38" s="359">
        <v>6</v>
      </c>
      <c r="E38" s="356" t="s">
        <v>64</v>
      </c>
      <c r="F38" s="357" t="s">
        <v>64</v>
      </c>
    </row>
    <row r="39" spans="3:6" ht="15.75" customHeight="1" x14ac:dyDescent="0.25">
      <c r="E39" s="360" t="s">
        <v>65</v>
      </c>
      <c r="F39" s="357" t="s">
        <v>65</v>
      </c>
    </row>
    <row r="40" spans="3:6" ht="15.75" customHeight="1" x14ac:dyDescent="0.25">
      <c r="E40" s="360" t="s">
        <v>66</v>
      </c>
      <c r="F40" s="357" t="s">
        <v>66</v>
      </c>
    </row>
    <row r="41" spans="3:6" ht="15.75" customHeight="1" x14ac:dyDescent="0.25">
      <c r="E41" s="360" t="s">
        <v>67</v>
      </c>
      <c r="F41" s="357"/>
    </row>
    <row r="42" spans="3:6" ht="15.75" customHeight="1" x14ac:dyDescent="0.25">
      <c r="E42" s="361" t="s">
        <v>68</v>
      </c>
      <c r="F42" s="362"/>
    </row>
    <row r="43" spans="3:6" ht="15.75" customHeight="1" x14ac:dyDescent="0.25"/>
    <row r="44" spans="3:6" ht="15.75" customHeight="1" x14ac:dyDescent="0.25"/>
    <row r="45" spans="3:6" ht="15.75" customHeight="1" x14ac:dyDescent="0.25"/>
    <row r="46" spans="3:6" ht="15.75" customHeight="1" x14ac:dyDescent="0.25"/>
    <row r="47" spans="3:6" ht="15.75" customHeight="1" x14ac:dyDescent="0.25"/>
    <row r="48" spans="3: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0">
    <mergeCell ref="T5:V5"/>
    <mergeCell ref="W5:Y5"/>
    <mergeCell ref="Z5:AB5"/>
    <mergeCell ref="AC5:AE5"/>
    <mergeCell ref="B5:D5"/>
    <mergeCell ref="E5:G5"/>
    <mergeCell ref="H5:J5"/>
    <mergeCell ref="K5:M5"/>
    <mergeCell ref="N5:P5"/>
    <mergeCell ref="Q5:S5"/>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0B1EB-0AEA-4384-88C3-28B1EC694E64}">
  <sheetPr codeName="Sheet6"/>
  <dimension ref="A1:Q997"/>
  <sheetViews>
    <sheetView showGridLines="0" topLeftCell="D4" workbookViewId="0">
      <selection activeCell="J23" sqref="J23"/>
    </sheetView>
  </sheetViews>
  <sheetFormatPr defaultColWidth="11.85546875" defaultRowHeight="15" customHeight="1" x14ac:dyDescent="0.25"/>
  <cols>
    <col min="1" max="1" width="11" style="327" customWidth="1"/>
    <col min="2" max="2" width="31" style="327" customWidth="1"/>
    <col min="3" max="3" width="41" style="327" customWidth="1"/>
    <col min="4" max="4" width="35.28515625" style="327" customWidth="1"/>
    <col min="5" max="5" width="19" style="327" customWidth="1"/>
    <col min="6" max="6" width="17.5703125" style="327" customWidth="1"/>
    <col min="7" max="7" width="41" style="327" customWidth="1"/>
    <col min="8" max="8" width="16.7109375" style="327" customWidth="1"/>
    <col min="9" max="9" width="16.42578125" style="327" customWidth="1"/>
    <col min="10" max="10" width="41.5703125" style="327" customWidth="1"/>
    <col min="11" max="11" width="20.42578125" style="327" customWidth="1"/>
    <col min="12" max="12" width="23.42578125" style="329" customWidth="1"/>
    <col min="13" max="13" width="18.42578125" style="327" customWidth="1"/>
    <col min="14" max="14" width="25.140625" style="327" customWidth="1"/>
    <col min="15" max="17" width="20.7109375" style="327" customWidth="1"/>
    <col min="18" max="16384" width="11.85546875" style="322"/>
  </cols>
  <sheetData>
    <row r="1" spans="1:17" ht="15.75" customHeight="1" thickBot="1" x14ac:dyDescent="0.3">
      <c r="A1" s="319" t="s">
        <v>124</v>
      </c>
      <c r="B1" s="319" t="s">
        <v>125</v>
      </c>
      <c r="C1" s="319" t="s">
        <v>126</v>
      </c>
      <c r="D1" s="320" t="s">
        <v>127</v>
      </c>
      <c r="E1" s="321" t="s">
        <v>128</v>
      </c>
      <c r="F1" s="321" t="s">
        <v>129</v>
      </c>
      <c r="G1" s="319" t="s">
        <v>2</v>
      </c>
      <c r="H1" s="319" t="s">
        <v>130</v>
      </c>
      <c r="I1" s="319" t="s">
        <v>131</v>
      </c>
      <c r="J1" s="319" t="s">
        <v>11</v>
      </c>
      <c r="K1" s="319" t="s">
        <v>132</v>
      </c>
      <c r="L1" s="319" t="s">
        <v>133</v>
      </c>
      <c r="M1" s="319" t="s">
        <v>134</v>
      </c>
      <c r="N1" s="319" t="s">
        <v>135</v>
      </c>
      <c r="O1" s="319" t="s">
        <v>88</v>
      </c>
      <c r="P1" s="319" t="s">
        <v>136</v>
      </c>
      <c r="Q1" s="412"/>
    </row>
    <row r="2" spans="1:17" ht="15.75" customHeight="1" x14ac:dyDescent="0.25">
      <c r="A2" s="323" t="s">
        <v>137</v>
      </c>
      <c r="B2" s="324" t="s">
        <v>138</v>
      </c>
      <c r="C2" s="323" t="s">
        <v>139</v>
      </c>
      <c r="D2" s="325"/>
      <c r="E2" s="324" t="s">
        <v>140</v>
      </c>
      <c r="F2" s="324" t="s">
        <v>141</v>
      </c>
      <c r="G2" s="323" t="s">
        <v>142</v>
      </c>
      <c r="H2" s="323" t="s">
        <v>142</v>
      </c>
      <c r="I2" s="323" t="s">
        <v>27</v>
      </c>
      <c r="J2" s="326" t="s">
        <v>31</v>
      </c>
      <c r="K2" s="326" t="s">
        <v>31</v>
      </c>
      <c r="L2" s="324" t="s">
        <v>143</v>
      </c>
      <c r="M2" s="413" t="s">
        <v>144</v>
      </c>
      <c r="N2" s="323" t="s">
        <v>145</v>
      </c>
      <c r="O2" s="323" t="s">
        <v>145</v>
      </c>
      <c r="P2" s="323" t="s">
        <v>146</v>
      </c>
      <c r="Q2" s="412"/>
    </row>
    <row r="3" spans="1:17" ht="15.75" customHeight="1" x14ac:dyDescent="0.25">
      <c r="A3" s="323" t="s">
        <v>147</v>
      </c>
      <c r="B3" s="324" t="s">
        <v>148</v>
      </c>
      <c r="C3" s="323" t="s">
        <v>149</v>
      </c>
      <c r="D3" s="325"/>
      <c r="E3" s="324" t="s">
        <v>150</v>
      </c>
      <c r="F3" s="324" t="s">
        <v>151</v>
      </c>
      <c r="G3" s="323" t="s">
        <v>152</v>
      </c>
      <c r="H3" s="323" t="s">
        <v>152</v>
      </c>
      <c r="I3" s="323" t="s">
        <v>153</v>
      </c>
      <c r="J3" s="413" t="s">
        <v>42</v>
      </c>
      <c r="K3" s="413" t="s">
        <v>42</v>
      </c>
      <c r="L3" s="324" t="s">
        <v>23</v>
      </c>
      <c r="M3" s="326" t="s">
        <v>154</v>
      </c>
      <c r="N3" s="323" t="s">
        <v>155</v>
      </c>
      <c r="O3" s="323" t="s">
        <v>155</v>
      </c>
      <c r="P3" s="323" t="s">
        <v>156</v>
      </c>
      <c r="Q3" s="412"/>
    </row>
    <row r="4" spans="1:17" ht="15.75" customHeight="1" x14ac:dyDescent="0.25">
      <c r="A4" s="323" t="s">
        <v>157</v>
      </c>
      <c r="B4" s="324" t="s">
        <v>158</v>
      </c>
      <c r="C4" s="323" t="s">
        <v>159</v>
      </c>
      <c r="D4" s="325"/>
      <c r="E4" s="324" t="s">
        <v>160</v>
      </c>
      <c r="F4" s="324" t="s">
        <v>161</v>
      </c>
      <c r="G4" s="323" t="s">
        <v>162</v>
      </c>
      <c r="H4" s="323" t="s">
        <v>162</v>
      </c>
      <c r="I4" s="323" t="s">
        <v>163</v>
      </c>
      <c r="J4" s="326" t="s">
        <v>164</v>
      </c>
      <c r="K4" s="326" t="s">
        <v>164</v>
      </c>
      <c r="L4" s="326" t="s">
        <v>165</v>
      </c>
      <c r="M4" s="326" t="s">
        <v>166</v>
      </c>
      <c r="N4" s="413" t="s">
        <v>167</v>
      </c>
      <c r="O4" s="413" t="s">
        <v>167</v>
      </c>
      <c r="P4" s="323" t="s">
        <v>168</v>
      </c>
      <c r="Q4" s="412"/>
    </row>
    <row r="5" spans="1:17" ht="15.75" customHeight="1" x14ac:dyDescent="0.25">
      <c r="A5" s="323" t="s">
        <v>169</v>
      </c>
      <c r="B5" s="324" t="s">
        <v>170</v>
      </c>
      <c r="C5" s="323" t="s">
        <v>171</v>
      </c>
      <c r="D5" s="325"/>
      <c r="E5" s="324" t="s">
        <v>172</v>
      </c>
      <c r="F5" s="324" t="s">
        <v>173</v>
      </c>
      <c r="G5" s="323" t="s">
        <v>174</v>
      </c>
      <c r="H5" s="323" t="s">
        <v>174</v>
      </c>
      <c r="I5" s="323" t="s">
        <v>175</v>
      </c>
      <c r="J5" s="413" t="s">
        <v>176</v>
      </c>
      <c r="K5" s="413" t="s">
        <v>177</v>
      </c>
      <c r="L5" s="326" t="s">
        <v>178</v>
      </c>
      <c r="M5" s="326" t="s">
        <v>179</v>
      </c>
      <c r="N5" s="413" t="s">
        <v>180</v>
      </c>
      <c r="O5" s="413" t="s">
        <v>180</v>
      </c>
      <c r="P5" s="323" t="s">
        <v>181</v>
      </c>
      <c r="Q5" s="412"/>
    </row>
    <row r="6" spans="1:17" ht="15.75" customHeight="1" x14ac:dyDescent="0.25">
      <c r="A6" s="323"/>
      <c r="B6" s="324" t="s">
        <v>182</v>
      </c>
      <c r="C6" s="323" t="s">
        <v>183</v>
      </c>
      <c r="D6" s="325"/>
      <c r="E6" s="324" t="s">
        <v>184</v>
      </c>
      <c r="F6" s="324" t="s">
        <v>185</v>
      </c>
      <c r="G6" s="323" t="s">
        <v>186</v>
      </c>
      <c r="H6" s="323" t="s">
        <v>186</v>
      </c>
      <c r="I6" s="413" t="s">
        <v>187</v>
      </c>
      <c r="J6" s="413" t="s">
        <v>177</v>
      </c>
      <c r="K6" s="326" t="s">
        <v>188</v>
      </c>
      <c r="L6" s="326" t="s">
        <v>189</v>
      </c>
      <c r="M6" s="413" t="s">
        <v>190</v>
      </c>
      <c r="N6" s="413" t="s">
        <v>191</v>
      </c>
      <c r="O6" s="413" t="s">
        <v>191</v>
      </c>
      <c r="P6" s="323"/>
      <c r="Q6" s="412"/>
    </row>
    <row r="7" spans="1:17" ht="15.75" customHeight="1" x14ac:dyDescent="0.25">
      <c r="A7" s="323"/>
      <c r="B7" s="324" t="s">
        <v>192</v>
      </c>
      <c r="C7" s="323" t="s">
        <v>193</v>
      </c>
      <c r="D7" s="325"/>
      <c r="E7" s="324" t="s">
        <v>194</v>
      </c>
      <c r="F7" s="324" t="s">
        <v>195</v>
      </c>
      <c r="G7" s="323" t="s">
        <v>196</v>
      </c>
      <c r="H7" s="323" t="s">
        <v>196</v>
      </c>
      <c r="I7" s="413" t="s">
        <v>197</v>
      </c>
      <c r="J7" s="413" t="s">
        <v>198</v>
      </c>
      <c r="K7" s="326" t="s">
        <v>199</v>
      </c>
      <c r="L7" s="326" t="s">
        <v>200</v>
      </c>
      <c r="M7" s="326" t="s">
        <v>201</v>
      </c>
      <c r="N7" s="413" t="s">
        <v>202</v>
      </c>
      <c r="O7" s="413" t="s">
        <v>202</v>
      </c>
      <c r="P7" s="323"/>
      <c r="Q7" s="412"/>
    </row>
    <row r="8" spans="1:17" ht="15.75" customHeight="1" x14ac:dyDescent="0.25">
      <c r="A8" s="323"/>
      <c r="B8" s="324" t="s">
        <v>203</v>
      </c>
      <c r="C8" s="323" t="s">
        <v>204</v>
      </c>
      <c r="D8" s="325"/>
      <c r="E8" s="324" t="s">
        <v>205</v>
      </c>
      <c r="F8" s="324" t="s">
        <v>206</v>
      </c>
      <c r="G8" s="323" t="s">
        <v>207</v>
      </c>
      <c r="H8" s="323" t="s">
        <v>207</v>
      </c>
      <c r="I8" s="413" t="s">
        <v>208</v>
      </c>
      <c r="J8" s="326" t="s">
        <v>209</v>
      </c>
      <c r="K8" s="326" t="s">
        <v>210</v>
      </c>
      <c r="L8" s="324" t="s">
        <v>211</v>
      </c>
      <c r="M8" s="413" t="s">
        <v>212</v>
      </c>
      <c r="N8" s="413" t="s">
        <v>213</v>
      </c>
      <c r="O8" s="413" t="s">
        <v>213</v>
      </c>
      <c r="P8" s="323"/>
      <c r="Q8" s="412"/>
    </row>
    <row r="9" spans="1:17" ht="15.75" customHeight="1" x14ac:dyDescent="0.25">
      <c r="A9" s="323"/>
      <c r="B9" s="324" t="s">
        <v>214</v>
      </c>
      <c r="C9" s="323" t="s">
        <v>215</v>
      </c>
      <c r="D9" s="325"/>
      <c r="E9" s="324" t="s">
        <v>216</v>
      </c>
      <c r="F9" s="324" t="s">
        <v>217</v>
      </c>
      <c r="G9" s="323" t="s">
        <v>218</v>
      </c>
      <c r="H9" s="323" t="s">
        <v>218</v>
      </c>
      <c r="I9" s="413" t="s">
        <v>219</v>
      </c>
      <c r="J9" s="326" t="s">
        <v>220</v>
      </c>
      <c r="K9" s="326" t="s">
        <v>221</v>
      </c>
      <c r="L9" s="326"/>
      <c r="M9" s="326" t="s">
        <v>222</v>
      </c>
      <c r="N9" s="413" t="s">
        <v>223</v>
      </c>
      <c r="O9" s="413" t="s">
        <v>144</v>
      </c>
      <c r="P9" s="323"/>
      <c r="Q9" s="412"/>
    </row>
    <row r="10" spans="1:17" ht="15.75" customHeight="1" x14ac:dyDescent="0.25">
      <c r="A10" s="323"/>
      <c r="B10" s="324" t="s">
        <v>224</v>
      </c>
      <c r="C10" s="323" t="s">
        <v>225</v>
      </c>
      <c r="D10" s="325"/>
      <c r="E10" s="324" t="s">
        <v>0</v>
      </c>
      <c r="F10" s="324"/>
      <c r="G10" s="323" t="s">
        <v>27</v>
      </c>
      <c r="H10" s="413"/>
      <c r="I10" s="413" t="s">
        <v>226</v>
      </c>
      <c r="J10" s="413" t="s">
        <v>227</v>
      </c>
      <c r="K10" s="413"/>
      <c r="L10" s="324"/>
      <c r="M10" s="326" t="s">
        <v>228</v>
      </c>
      <c r="N10" s="413" t="s">
        <v>229</v>
      </c>
      <c r="O10" s="413" t="s">
        <v>223</v>
      </c>
      <c r="P10" s="323"/>
      <c r="Q10" s="412"/>
    </row>
    <row r="11" spans="1:17" ht="15.75" customHeight="1" x14ac:dyDescent="0.25">
      <c r="A11" s="323"/>
      <c r="B11" s="324" t="s">
        <v>230</v>
      </c>
      <c r="C11" s="323" t="s">
        <v>231</v>
      </c>
      <c r="D11" s="325"/>
      <c r="E11" s="324" t="s">
        <v>232</v>
      </c>
      <c r="F11" s="324"/>
      <c r="G11" s="323" t="s">
        <v>153</v>
      </c>
      <c r="H11" s="413"/>
      <c r="I11" s="413" t="s">
        <v>233</v>
      </c>
      <c r="J11" s="326" t="s">
        <v>188</v>
      </c>
      <c r="K11" s="413"/>
      <c r="L11" s="326"/>
      <c r="M11" s="413" t="s">
        <v>234</v>
      </c>
      <c r="N11" s="326" t="s">
        <v>235</v>
      </c>
      <c r="O11" s="413" t="s">
        <v>229</v>
      </c>
      <c r="P11" s="323"/>
      <c r="Q11" s="412"/>
    </row>
    <row r="12" spans="1:17" ht="16.5" customHeight="1" x14ac:dyDescent="0.25">
      <c r="A12" s="323"/>
      <c r="B12" s="324" t="s">
        <v>236</v>
      </c>
      <c r="C12" s="323" t="s">
        <v>237</v>
      </c>
      <c r="D12" s="325"/>
      <c r="E12" s="324" t="s">
        <v>238</v>
      </c>
      <c r="F12" s="324"/>
      <c r="G12" s="323" t="s">
        <v>163</v>
      </c>
      <c r="H12" s="413"/>
      <c r="I12" s="413" t="s">
        <v>239</v>
      </c>
      <c r="J12" s="326" t="s">
        <v>240</v>
      </c>
      <c r="K12" s="413"/>
      <c r="L12" s="324" t="s">
        <v>241</v>
      </c>
      <c r="M12" s="413"/>
      <c r="N12" s="326" t="s">
        <v>242</v>
      </c>
      <c r="O12" s="326" t="s">
        <v>235</v>
      </c>
      <c r="P12" s="323"/>
      <c r="Q12" s="412"/>
    </row>
    <row r="13" spans="1:17" ht="15.75" customHeight="1" x14ac:dyDescent="0.25">
      <c r="A13" s="323"/>
      <c r="B13" s="324" t="s">
        <v>243</v>
      </c>
      <c r="C13" s="323" t="s">
        <v>244</v>
      </c>
      <c r="D13" s="325"/>
      <c r="E13" s="324" t="s">
        <v>245</v>
      </c>
      <c r="F13" s="324"/>
      <c r="G13" s="323" t="s">
        <v>175</v>
      </c>
      <c r="H13" s="413"/>
      <c r="I13" s="413" t="s">
        <v>246</v>
      </c>
      <c r="J13" s="326" t="s">
        <v>247</v>
      </c>
      <c r="K13" s="413"/>
      <c r="L13" s="324"/>
      <c r="M13" s="413"/>
      <c r="N13" s="326" t="s">
        <v>248</v>
      </c>
      <c r="O13" s="326" t="s">
        <v>242</v>
      </c>
      <c r="P13" s="413"/>
      <c r="Q13" s="412"/>
    </row>
    <row r="14" spans="1:17" ht="15.75" customHeight="1" x14ac:dyDescent="0.25">
      <c r="A14" s="323"/>
      <c r="B14" s="324" t="s">
        <v>249</v>
      </c>
      <c r="C14" s="323" t="s">
        <v>250</v>
      </c>
      <c r="D14" s="325"/>
      <c r="E14" s="324" t="s">
        <v>251</v>
      </c>
      <c r="F14" s="324"/>
      <c r="G14" s="323" t="s">
        <v>187</v>
      </c>
      <c r="H14" s="413"/>
      <c r="I14" s="323" t="s">
        <v>252</v>
      </c>
      <c r="J14" s="326" t="s">
        <v>253</v>
      </c>
      <c r="K14" s="413"/>
      <c r="L14" s="324" t="s">
        <v>254</v>
      </c>
      <c r="M14" s="413"/>
      <c r="N14" s="326" t="s">
        <v>255</v>
      </c>
      <c r="O14" s="326" t="s">
        <v>248</v>
      </c>
      <c r="P14" s="413"/>
      <c r="Q14" s="412"/>
    </row>
    <row r="15" spans="1:17" ht="15.75" customHeight="1" x14ac:dyDescent="0.25">
      <c r="A15" s="323"/>
      <c r="B15" s="324" t="s">
        <v>256</v>
      </c>
      <c r="C15" s="323" t="s">
        <v>257</v>
      </c>
      <c r="D15" s="325"/>
      <c r="E15" s="324" t="s">
        <v>258</v>
      </c>
      <c r="F15" s="324"/>
      <c r="G15" s="323" t="s">
        <v>197</v>
      </c>
      <c r="H15" s="413"/>
      <c r="I15" s="323" t="s">
        <v>259</v>
      </c>
      <c r="J15" s="326" t="s">
        <v>199</v>
      </c>
      <c r="K15" s="413"/>
      <c r="L15" s="326"/>
      <c r="M15" s="413"/>
      <c r="N15" s="413"/>
      <c r="O15" s="326" t="s">
        <v>154</v>
      </c>
      <c r="P15" s="413"/>
      <c r="Q15" s="412"/>
    </row>
    <row r="16" spans="1:17" ht="15.75" customHeight="1" x14ac:dyDescent="0.25">
      <c r="A16" s="323"/>
      <c r="B16" s="324" t="s">
        <v>260</v>
      </c>
      <c r="C16" s="323" t="s">
        <v>261</v>
      </c>
      <c r="D16" s="325"/>
      <c r="E16" s="324" t="s">
        <v>262</v>
      </c>
      <c r="F16" s="324"/>
      <c r="G16" s="323" t="s">
        <v>208</v>
      </c>
      <c r="H16" s="413"/>
      <c r="I16" s="323" t="s">
        <v>263</v>
      </c>
      <c r="J16" s="326" t="s">
        <v>264</v>
      </c>
      <c r="K16" s="413"/>
      <c r="L16" s="323"/>
      <c r="M16" s="413"/>
      <c r="N16" s="413"/>
      <c r="O16" s="326" t="s">
        <v>166</v>
      </c>
      <c r="P16" s="413"/>
      <c r="Q16" s="412"/>
    </row>
    <row r="17" spans="1:17" ht="15.75" customHeight="1" x14ac:dyDescent="0.25">
      <c r="A17" s="323"/>
      <c r="B17" s="323" t="s">
        <v>265</v>
      </c>
      <c r="C17" s="323" t="s">
        <v>266</v>
      </c>
      <c r="D17" s="325"/>
      <c r="E17" s="323" t="s">
        <v>267</v>
      </c>
      <c r="F17" s="324"/>
      <c r="G17" s="323" t="s">
        <v>219</v>
      </c>
      <c r="H17" s="413"/>
      <c r="I17" s="323" t="s">
        <v>268</v>
      </c>
      <c r="J17" s="413" t="s">
        <v>269</v>
      </c>
      <c r="K17" s="413"/>
      <c r="L17" s="323"/>
      <c r="M17" s="413"/>
      <c r="N17" s="413"/>
      <c r="O17" s="326" t="s">
        <v>255</v>
      </c>
      <c r="P17" s="413"/>
      <c r="Q17" s="412"/>
    </row>
    <row r="18" spans="1:17" ht="15.75" customHeight="1" x14ac:dyDescent="0.25">
      <c r="A18" s="323"/>
      <c r="B18" s="323" t="s">
        <v>270</v>
      </c>
      <c r="C18" s="323" t="s">
        <v>271</v>
      </c>
      <c r="D18" s="325"/>
      <c r="E18" s="324" t="s">
        <v>272</v>
      </c>
      <c r="F18" s="324"/>
      <c r="G18" s="323" t="s">
        <v>226</v>
      </c>
      <c r="H18" s="413"/>
      <c r="I18" s="413" t="s">
        <v>273</v>
      </c>
      <c r="J18" s="326" t="s">
        <v>210</v>
      </c>
      <c r="K18" s="413"/>
      <c r="L18" s="323"/>
      <c r="M18" s="413"/>
      <c r="N18" s="413"/>
      <c r="O18" s="326" t="s">
        <v>179</v>
      </c>
      <c r="P18" s="413"/>
      <c r="Q18" s="412"/>
    </row>
    <row r="19" spans="1:17" ht="15.75" customHeight="1" x14ac:dyDescent="0.25">
      <c r="A19" s="323"/>
      <c r="B19" s="324" t="s">
        <v>274</v>
      </c>
      <c r="C19" s="323" t="s">
        <v>275</v>
      </c>
      <c r="D19" s="325"/>
      <c r="E19" s="324"/>
      <c r="F19" s="324"/>
      <c r="G19" s="323" t="s">
        <v>233</v>
      </c>
      <c r="H19" s="413"/>
      <c r="I19" s="413"/>
      <c r="J19" s="326" t="s">
        <v>276</v>
      </c>
      <c r="K19" s="413"/>
      <c r="L19" s="323"/>
      <c r="M19" s="413"/>
      <c r="N19" s="413"/>
      <c r="O19" s="413" t="s">
        <v>190</v>
      </c>
      <c r="P19" s="413"/>
      <c r="Q19" s="412"/>
    </row>
    <row r="20" spans="1:17" ht="15.75" customHeight="1" x14ac:dyDescent="0.25">
      <c r="A20" s="323"/>
      <c r="B20" s="324" t="s">
        <v>277</v>
      </c>
      <c r="C20" s="323" t="s">
        <v>278</v>
      </c>
      <c r="D20" s="325"/>
      <c r="E20" s="324"/>
      <c r="F20" s="324"/>
      <c r="G20" s="323" t="s">
        <v>239</v>
      </c>
      <c r="H20" s="413"/>
      <c r="I20" s="413"/>
      <c r="J20" s="326" t="s">
        <v>279</v>
      </c>
      <c r="K20" s="413"/>
      <c r="L20" s="323"/>
      <c r="M20" s="413"/>
      <c r="N20" s="413"/>
      <c r="O20" s="326" t="s">
        <v>201</v>
      </c>
      <c r="P20" s="413"/>
      <c r="Q20" s="412"/>
    </row>
    <row r="21" spans="1:17" ht="15.75" customHeight="1" x14ac:dyDescent="0.25">
      <c r="A21" s="323"/>
      <c r="B21" s="324" t="s">
        <v>280</v>
      </c>
      <c r="C21" s="323" t="s">
        <v>267</v>
      </c>
      <c r="D21" s="325"/>
      <c r="E21" s="324"/>
      <c r="F21" s="324"/>
      <c r="G21" s="323" t="s">
        <v>246</v>
      </c>
      <c r="H21" s="413"/>
      <c r="I21" s="413"/>
      <c r="J21" s="326" t="s">
        <v>221</v>
      </c>
      <c r="K21" s="413"/>
      <c r="L21" s="323"/>
      <c r="M21" s="413"/>
      <c r="N21" s="413"/>
      <c r="O21" s="413" t="s">
        <v>212</v>
      </c>
      <c r="P21" s="413"/>
      <c r="Q21" s="412"/>
    </row>
    <row r="22" spans="1:17" ht="15.75" customHeight="1" x14ac:dyDescent="0.25">
      <c r="A22" s="323"/>
      <c r="B22" s="323" t="s">
        <v>281</v>
      </c>
      <c r="C22" s="323" t="s">
        <v>282</v>
      </c>
      <c r="D22" s="325"/>
      <c r="E22" s="324"/>
      <c r="F22" s="324"/>
      <c r="G22" s="323" t="s">
        <v>252</v>
      </c>
      <c r="H22" s="413"/>
      <c r="I22" s="413"/>
      <c r="J22" s="413" t="s">
        <v>283</v>
      </c>
      <c r="K22" s="413"/>
      <c r="L22" s="323"/>
      <c r="M22" s="413"/>
      <c r="N22" s="413"/>
      <c r="O22" s="326" t="s">
        <v>222</v>
      </c>
      <c r="P22" s="413"/>
      <c r="Q22" s="412"/>
    </row>
    <row r="23" spans="1:17" ht="15.75" customHeight="1" x14ac:dyDescent="0.25">
      <c r="A23" s="323"/>
      <c r="B23" s="323" t="s">
        <v>284</v>
      </c>
      <c r="C23" s="323" t="s">
        <v>285</v>
      </c>
      <c r="D23" s="325"/>
      <c r="E23" s="324"/>
      <c r="F23" s="324"/>
      <c r="G23" s="323" t="s">
        <v>259</v>
      </c>
      <c r="H23" s="413"/>
      <c r="I23" s="413"/>
      <c r="J23" s="326"/>
      <c r="K23" s="413"/>
      <c r="L23" s="323"/>
      <c r="M23" s="413"/>
      <c r="N23" s="413"/>
      <c r="O23" s="326" t="s">
        <v>286</v>
      </c>
      <c r="P23" s="413"/>
      <c r="Q23" s="412"/>
    </row>
    <row r="24" spans="1:17" ht="15.75" customHeight="1" x14ac:dyDescent="0.25">
      <c r="A24" s="323"/>
      <c r="B24" s="324" t="s">
        <v>287</v>
      </c>
      <c r="C24" s="323" t="s">
        <v>288</v>
      </c>
      <c r="D24" s="325"/>
      <c r="E24" s="324"/>
      <c r="F24" s="324"/>
      <c r="G24" s="323" t="s">
        <v>263</v>
      </c>
      <c r="H24" s="413"/>
      <c r="I24" s="413"/>
      <c r="J24" s="326"/>
      <c r="K24" s="413"/>
      <c r="L24" s="323"/>
      <c r="M24" s="413"/>
      <c r="N24" s="413"/>
      <c r="O24" s="413"/>
      <c r="P24" s="413"/>
      <c r="Q24" s="412"/>
    </row>
    <row r="25" spans="1:17" ht="15.75" customHeight="1" x14ac:dyDescent="0.25">
      <c r="A25" s="323"/>
      <c r="B25" s="324" t="s">
        <v>289</v>
      </c>
      <c r="C25" s="323" t="s">
        <v>290</v>
      </c>
      <c r="D25" s="325"/>
      <c r="E25" s="324"/>
      <c r="F25" s="324"/>
      <c r="G25" s="323" t="s">
        <v>268</v>
      </c>
      <c r="H25" s="413"/>
      <c r="I25" s="413"/>
      <c r="J25" s="326"/>
      <c r="K25" s="413"/>
      <c r="L25" s="323"/>
      <c r="M25" s="413"/>
      <c r="N25" s="413"/>
      <c r="O25" s="326"/>
      <c r="P25" s="413"/>
      <c r="Q25" s="412"/>
    </row>
    <row r="26" spans="1:17" ht="15.75" customHeight="1" x14ac:dyDescent="0.25">
      <c r="A26" s="323"/>
      <c r="B26" s="323" t="s">
        <v>291</v>
      </c>
      <c r="C26" s="323" t="s">
        <v>292</v>
      </c>
      <c r="D26" s="325"/>
      <c r="E26" s="324"/>
      <c r="F26" s="324"/>
      <c r="G26" s="413" t="s">
        <v>273</v>
      </c>
      <c r="H26" s="413"/>
      <c r="I26" s="413"/>
      <c r="J26" s="413"/>
      <c r="K26" s="413"/>
      <c r="L26" s="323"/>
      <c r="M26" s="413"/>
      <c r="N26" s="413"/>
      <c r="O26" s="326"/>
      <c r="P26" s="413"/>
      <c r="Q26" s="412"/>
    </row>
    <row r="27" spans="1:17" ht="15.75" customHeight="1" x14ac:dyDescent="0.25">
      <c r="A27" s="323"/>
      <c r="B27" s="324" t="s">
        <v>293</v>
      </c>
      <c r="C27" s="323" t="s">
        <v>294</v>
      </c>
      <c r="D27" s="325"/>
      <c r="E27" s="324"/>
      <c r="F27" s="324"/>
      <c r="G27" s="323"/>
      <c r="H27" s="413"/>
      <c r="I27" s="413"/>
      <c r="J27" s="413"/>
      <c r="K27" s="413"/>
      <c r="L27" s="323"/>
      <c r="M27" s="413"/>
      <c r="N27" s="413"/>
      <c r="O27" s="413"/>
      <c r="P27" s="413"/>
      <c r="Q27" s="412"/>
    </row>
    <row r="28" spans="1:17" ht="15.75" customHeight="1" x14ac:dyDescent="0.25">
      <c r="A28" s="323"/>
      <c r="B28" s="324" t="s">
        <v>295</v>
      </c>
      <c r="C28" s="323" t="s">
        <v>296</v>
      </c>
      <c r="D28" s="325"/>
      <c r="E28" s="324"/>
      <c r="F28" s="324"/>
      <c r="G28" s="323"/>
      <c r="H28" s="413"/>
      <c r="I28" s="413"/>
      <c r="J28" s="413"/>
      <c r="K28" s="413"/>
      <c r="L28" s="323"/>
      <c r="M28" s="413"/>
      <c r="N28" s="413"/>
      <c r="O28" s="326"/>
      <c r="P28" s="413"/>
      <c r="Q28" s="412"/>
    </row>
    <row r="29" spans="1:17" ht="15.75" customHeight="1" x14ac:dyDescent="0.25">
      <c r="A29" s="323"/>
      <c r="B29" s="324" t="s">
        <v>297</v>
      </c>
      <c r="C29" s="323" t="s">
        <v>298</v>
      </c>
      <c r="D29" s="325"/>
      <c r="E29" s="324"/>
      <c r="F29" s="324"/>
      <c r="G29" s="323"/>
      <c r="H29" s="413"/>
      <c r="I29" s="413"/>
      <c r="J29" s="413"/>
      <c r="K29" s="413"/>
      <c r="L29" s="328"/>
      <c r="M29" s="413"/>
      <c r="N29" s="413"/>
      <c r="O29" s="323"/>
      <c r="P29" s="413"/>
      <c r="Q29" s="412"/>
    </row>
    <row r="30" spans="1:17" ht="15.75" customHeight="1" x14ac:dyDescent="0.25">
      <c r="A30" s="323"/>
      <c r="B30" s="323" t="s">
        <v>299</v>
      </c>
      <c r="C30" s="323" t="s">
        <v>300</v>
      </c>
      <c r="D30" s="325"/>
      <c r="E30" s="324"/>
      <c r="F30" s="324"/>
      <c r="G30" s="323"/>
      <c r="H30" s="413"/>
      <c r="I30" s="413"/>
      <c r="J30" s="323"/>
      <c r="K30" s="413"/>
      <c r="L30" s="328"/>
      <c r="M30" s="413"/>
      <c r="N30" s="413"/>
      <c r="O30" s="323"/>
      <c r="P30" s="413"/>
      <c r="Q30" s="412"/>
    </row>
    <row r="31" spans="1:17" ht="15.75" customHeight="1" x14ac:dyDescent="0.25">
      <c r="A31" s="323"/>
      <c r="B31" s="324" t="s">
        <v>301</v>
      </c>
      <c r="C31" s="323" t="s">
        <v>302</v>
      </c>
      <c r="D31" s="325"/>
      <c r="E31" s="324"/>
      <c r="F31" s="324"/>
      <c r="G31" s="323"/>
      <c r="H31" s="413"/>
      <c r="I31" s="413"/>
      <c r="J31" s="323"/>
      <c r="K31" s="413"/>
      <c r="L31" s="328"/>
      <c r="M31" s="413"/>
      <c r="N31" s="413"/>
      <c r="O31" s="323"/>
      <c r="P31" s="413"/>
      <c r="Q31" s="412"/>
    </row>
    <row r="32" spans="1:17" ht="15.75" customHeight="1" x14ac:dyDescent="0.25">
      <c r="A32" s="323"/>
      <c r="B32" s="324" t="s">
        <v>303</v>
      </c>
      <c r="C32" s="323" t="s">
        <v>304</v>
      </c>
      <c r="D32" s="325"/>
      <c r="E32" s="324"/>
      <c r="F32" s="324"/>
      <c r="G32" s="323"/>
      <c r="H32" s="413"/>
      <c r="I32" s="413"/>
      <c r="J32" s="323"/>
      <c r="K32" s="413"/>
      <c r="L32" s="328"/>
      <c r="M32" s="413"/>
      <c r="N32" s="413"/>
      <c r="O32" s="323"/>
      <c r="P32" s="413"/>
      <c r="Q32" s="412"/>
    </row>
    <row r="33" spans="1:17" ht="15.75" customHeight="1" x14ac:dyDescent="0.25">
      <c r="A33" s="323"/>
      <c r="B33" s="324" t="s">
        <v>305</v>
      </c>
      <c r="C33" s="323" t="s">
        <v>306</v>
      </c>
      <c r="D33" s="325"/>
      <c r="E33" s="324"/>
      <c r="F33" s="324"/>
      <c r="G33" s="323"/>
      <c r="H33" s="413"/>
      <c r="I33" s="413"/>
      <c r="J33" s="413"/>
      <c r="K33" s="413"/>
      <c r="L33" s="328"/>
      <c r="M33" s="413"/>
      <c r="N33" s="413"/>
      <c r="O33" s="413"/>
      <c r="P33" s="413"/>
      <c r="Q33" s="412"/>
    </row>
    <row r="34" spans="1:17" ht="15.75" customHeight="1" x14ac:dyDescent="0.25">
      <c r="A34" s="323"/>
      <c r="B34" s="324" t="s">
        <v>307</v>
      </c>
      <c r="C34" s="323" t="s">
        <v>308</v>
      </c>
      <c r="D34" s="325"/>
      <c r="E34" s="324"/>
      <c r="F34" s="324"/>
      <c r="G34" s="323"/>
      <c r="H34" s="413"/>
      <c r="I34" s="413"/>
      <c r="J34" s="323"/>
      <c r="K34" s="413"/>
      <c r="L34" s="328"/>
      <c r="M34" s="413"/>
      <c r="N34" s="413"/>
      <c r="O34" s="413"/>
      <c r="P34" s="413"/>
      <c r="Q34" s="412"/>
    </row>
    <row r="35" spans="1:17" ht="15.75" customHeight="1" x14ac:dyDescent="0.25">
      <c r="A35" s="323"/>
      <c r="B35" s="324" t="s">
        <v>309</v>
      </c>
      <c r="C35" s="323" t="s">
        <v>310</v>
      </c>
      <c r="D35" s="325"/>
      <c r="E35" s="324"/>
      <c r="F35" s="324"/>
      <c r="G35" s="323"/>
      <c r="H35" s="413"/>
      <c r="I35" s="413"/>
      <c r="J35" s="323"/>
      <c r="K35" s="413"/>
      <c r="L35" s="328"/>
      <c r="M35" s="413"/>
      <c r="N35" s="413"/>
      <c r="O35" s="413"/>
      <c r="P35" s="413"/>
      <c r="Q35" s="412"/>
    </row>
    <row r="36" spans="1:17" ht="15.75" customHeight="1" x14ac:dyDescent="0.25">
      <c r="A36" s="323"/>
      <c r="B36" s="324" t="s">
        <v>311</v>
      </c>
      <c r="C36" s="323" t="s">
        <v>312</v>
      </c>
      <c r="D36" s="325"/>
      <c r="E36" s="324"/>
      <c r="F36" s="324"/>
      <c r="G36" s="323"/>
      <c r="H36" s="413"/>
      <c r="I36" s="413"/>
      <c r="J36" s="413"/>
      <c r="K36" s="413"/>
      <c r="L36" s="328"/>
      <c r="M36" s="413"/>
      <c r="N36" s="413"/>
      <c r="O36" s="413"/>
      <c r="P36" s="413"/>
      <c r="Q36" s="412"/>
    </row>
    <row r="37" spans="1:17" ht="15.75" customHeight="1" x14ac:dyDescent="0.25">
      <c r="A37" s="323"/>
      <c r="B37" s="324" t="s">
        <v>313</v>
      </c>
      <c r="C37" s="323" t="s">
        <v>314</v>
      </c>
      <c r="D37" s="325"/>
      <c r="E37" s="324"/>
      <c r="F37" s="324"/>
      <c r="G37" s="323"/>
      <c r="H37" s="413"/>
      <c r="I37" s="413"/>
      <c r="J37" s="413"/>
      <c r="K37" s="413"/>
      <c r="L37" s="328"/>
      <c r="M37" s="413"/>
      <c r="N37" s="413"/>
      <c r="O37" s="413"/>
      <c r="P37" s="413"/>
      <c r="Q37" s="412"/>
    </row>
    <row r="38" spans="1:17" ht="15.75" customHeight="1" x14ac:dyDescent="0.25">
      <c r="A38" s="323"/>
      <c r="B38" s="324" t="s">
        <v>315</v>
      </c>
      <c r="C38" s="323" t="s">
        <v>316</v>
      </c>
      <c r="D38" s="325"/>
      <c r="E38" s="324"/>
      <c r="F38" s="324"/>
      <c r="G38" s="323"/>
      <c r="H38" s="413"/>
      <c r="I38" s="413"/>
      <c r="J38" s="413"/>
      <c r="K38" s="413"/>
      <c r="L38" s="328"/>
      <c r="M38" s="413"/>
      <c r="N38" s="413"/>
      <c r="O38" s="413"/>
      <c r="P38" s="413"/>
      <c r="Q38" s="412"/>
    </row>
    <row r="39" spans="1:17" ht="15.75" customHeight="1" x14ac:dyDescent="0.25">
      <c r="A39" s="323"/>
      <c r="B39" s="324" t="s">
        <v>317</v>
      </c>
      <c r="C39" s="323" t="s">
        <v>318</v>
      </c>
      <c r="D39" s="325"/>
      <c r="E39" s="324"/>
      <c r="F39" s="324"/>
      <c r="G39" s="323"/>
      <c r="H39" s="413"/>
      <c r="I39" s="413"/>
      <c r="J39" s="413"/>
      <c r="K39" s="413"/>
      <c r="L39" s="328"/>
      <c r="M39" s="413"/>
      <c r="N39" s="413"/>
      <c r="O39" s="413"/>
      <c r="P39" s="413"/>
      <c r="Q39" s="412"/>
    </row>
    <row r="40" spans="1:17" ht="15.75" customHeight="1" x14ac:dyDescent="0.25">
      <c r="A40" s="323"/>
      <c r="B40" s="324" t="s">
        <v>319</v>
      </c>
      <c r="C40" s="323" t="s">
        <v>320</v>
      </c>
      <c r="D40" s="325"/>
      <c r="E40" s="324"/>
      <c r="F40" s="324"/>
      <c r="G40" s="323"/>
      <c r="H40" s="413"/>
      <c r="I40" s="413"/>
      <c r="J40" s="413"/>
      <c r="K40" s="413"/>
      <c r="L40" s="328"/>
      <c r="M40" s="413"/>
      <c r="N40" s="413"/>
      <c r="O40" s="413"/>
      <c r="P40" s="413"/>
      <c r="Q40" s="412"/>
    </row>
    <row r="41" spans="1:17" ht="15.75" customHeight="1" x14ac:dyDescent="0.25">
      <c r="A41" s="323"/>
      <c r="B41" s="323" t="s">
        <v>321</v>
      </c>
      <c r="C41" s="323" t="s">
        <v>322</v>
      </c>
      <c r="D41" s="325"/>
      <c r="E41" s="324"/>
      <c r="F41" s="324"/>
      <c r="G41" s="323"/>
      <c r="H41" s="413"/>
      <c r="I41" s="413"/>
      <c r="J41" s="413"/>
      <c r="K41" s="413"/>
      <c r="L41" s="328"/>
      <c r="M41" s="413"/>
      <c r="N41" s="413"/>
      <c r="O41" s="413"/>
      <c r="P41" s="413"/>
      <c r="Q41" s="412"/>
    </row>
    <row r="42" spans="1:17" ht="15.75" customHeight="1" x14ac:dyDescent="0.25">
      <c r="A42" s="323"/>
      <c r="B42" s="324" t="s">
        <v>323</v>
      </c>
      <c r="C42" s="323" t="s">
        <v>324</v>
      </c>
      <c r="D42" s="325"/>
      <c r="E42" s="324"/>
      <c r="F42" s="324"/>
      <c r="G42" s="323"/>
      <c r="H42" s="413"/>
      <c r="I42" s="413"/>
      <c r="J42" s="413"/>
      <c r="K42" s="413"/>
      <c r="L42" s="328"/>
      <c r="M42" s="413"/>
      <c r="N42" s="413"/>
      <c r="O42" s="413"/>
      <c r="P42" s="413"/>
      <c r="Q42" s="412"/>
    </row>
    <row r="43" spans="1:17" ht="15.75" customHeight="1" x14ac:dyDescent="0.25">
      <c r="A43" s="323"/>
      <c r="B43" s="324" t="s">
        <v>325</v>
      </c>
      <c r="C43" s="323" t="s">
        <v>326</v>
      </c>
      <c r="D43" s="325"/>
      <c r="E43" s="324"/>
      <c r="F43" s="324"/>
      <c r="G43" s="323"/>
      <c r="H43" s="413"/>
      <c r="I43" s="413"/>
      <c r="J43" s="413"/>
      <c r="K43" s="413"/>
      <c r="L43" s="328"/>
      <c r="M43" s="413"/>
      <c r="N43" s="413"/>
      <c r="O43" s="413"/>
      <c r="P43" s="413"/>
      <c r="Q43" s="412"/>
    </row>
    <row r="44" spans="1:17" ht="15.75" customHeight="1" x14ac:dyDescent="0.25">
      <c r="A44" s="323"/>
      <c r="B44" s="324" t="s">
        <v>327</v>
      </c>
      <c r="C44" s="413"/>
      <c r="D44" s="325"/>
      <c r="E44" s="324"/>
      <c r="F44" s="324"/>
      <c r="G44" s="323"/>
      <c r="H44" s="413"/>
      <c r="I44" s="413"/>
      <c r="J44" s="413"/>
      <c r="K44" s="413"/>
      <c r="L44" s="328"/>
      <c r="M44" s="413"/>
      <c r="N44" s="413"/>
      <c r="O44" s="413"/>
      <c r="P44" s="413"/>
      <c r="Q44" s="412"/>
    </row>
    <row r="45" spans="1:17" ht="15.75" customHeight="1" x14ac:dyDescent="0.25">
      <c r="A45" s="323"/>
      <c r="B45" s="324" t="s">
        <v>328</v>
      </c>
      <c r="C45" s="413"/>
      <c r="D45" s="325"/>
      <c r="E45" s="324"/>
      <c r="F45" s="324"/>
      <c r="G45" s="323"/>
      <c r="H45" s="413"/>
      <c r="I45" s="413"/>
      <c r="J45" s="413"/>
      <c r="K45" s="413"/>
      <c r="L45" s="328"/>
      <c r="M45" s="413"/>
      <c r="N45" s="413"/>
      <c r="O45" s="413"/>
      <c r="P45" s="413"/>
      <c r="Q45" s="412"/>
    </row>
    <row r="46" spans="1:17" ht="15.75" customHeight="1" x14ac:dyDescent="0.25">
      <c r="A46" s="323"/>
      <c r="B46" s="323"/>
      <c r="C46" s="413"/>
      <c r="D46" s="325"/>
      <c r="E46" s="324"/>
      <c r="F46" s="324"/>
      <c r="G46" s="323"/>
      <c r="H46" s="413"/>
      <c r="I46" s="413"/>
      <c r="J46" s="413"/>
      <c r="K46" s="413"/>
      <c r="L46" s="328"/>
      <c r="M46" s="413"/>
      <c r="N46" s="413"/>
      <c r="O46" s="413"/>
      <c r="P46" s="413"/>
      <c r="Q46" s="412"/>
    </row>
    <row r="47" spans="1:17" ht="15.75" customHeight="1" x14ac:dyDescent="0.25">
      <c r="A47" s="323"/>
      <c r="B47" s="323"/>
      <c r="C47" s="413"/>
      <c r="D47" s="325"/>
      <c r="E47" s="324"/>
      <c r="F47" s="324"/>
      <c r="G47" s="323"/>
      <c r="H47" s="413"/>
      <c r="I47" s="413"/>
      <c r="J47" s="413"/>
      <c r="K47" s="413"/>
      <c r="L47" s="328"/>
      <c r="M47" s="413"/>
      <c r="N47" s="413"/>
      <c r="O47" s="413"/>
      <c r="P47" s="413"/>
      <c r="Q47" s="412"/>
    </row>
    <row r="48" spans="1:17" ht="15.75" customHeight="1" x14ac:dyDescent="0.25">
      <c r="A48" s="323"/>
      <c r="B48" s="323"/>
      <c r="C48" s="413"/>
      <c r="D48" s="325"/>
      <c r="E48" s="324"/>
      <c r="F48" s="324"/>
      <c r="G48" s="323"/>
      <c r="H48" s="413"/>
      <c r="I48" s="413"/>
      <c r="J48" s="413"/>
      <c r="K48" s="413"/>
      <c r="L48" s="328"/>
      <c r="M48" s="413"/>
      <c r="N48" s="413"/>
      <c r="O48" s="413"/>
      <c r="P48" s="413"/>
      <c r="Q48" s="412"/>
    </row>
    <row r="49" spans="1:17" ht="15.75" customHeight="1" x14ac:dyDescent="0.25">
      <c r="A49" s="323"/>
      <c r="B49" s="323"/>
      <c r="C49" s="413"/>
      <c r="D49" s="325"/>
      <c r="E49" s="324"/>
      <c r="F49" s="324"/>
      <c r="G49" s="323"/>
      <c r="H49" s="413"/>
      <c r="I49" s="413"/>
      <c r="J49" s="413"/>
      <c r="K49" s="413"/>
      <c r="L49" s="328"/>
      <c r="M49" s="413"/>
      <c r="N49" s="413"/>
      <c r="O49" s="413"/>
      <c r="P49" s="413"/>
      <c r="Q49" s="412"/>
    </row>
    <row r="50" spans="1:17" ht="15.75" customHeight="1" x14ac:dyDescent="0.25">
      <c r="A50" s="323"/>
      <c r="B50" s="323"/>
      <c r="C50" s="413"/>
      <c r="D50" s="325"/>
      <c r="E50" s="324"/>
      <c r="F50" s="324"/>
      <c r="G50" s="323"/>
      <c r="H50" s="413"/>
      <c r="I50" s="413"/>
      <c r="J50" s="413"/>
      <c r="K50" s="413"/>
      <c r="L50" s="328"/>
      <c r="M50" s="413"/>
      <c r="N50" s="413"/>
      <c r="O50" s="413"/>
      <c r="P50" s="413"/>
      <c r="Q50" s="412"/>
    </row>
    <row r="51" spans="1:17" ht="15.75" customHeight="1" x14ac:dyDescent="0.25">
      <c r="A51" s="323"/>
      <c r="B51" s="323"/>
      <c r="C51" s="413"/>
      <c r="D51" s="325"/>
      <c r="E51" s="324"/>
      <c r="F51" s="324"/>
      <c r="G51" s="323"/>
      <c r="H51" s="413"/>
      <c r="I51" s="413"/>
      <c r="J51" s="413"/>
      <c r="K51" s="413"/>
      <c r="L51" s="328"/>
      <c r="M51" s="413"/>
      <c r="N51" s="413"/>
      <c r="O51" s="413"/>
      <c r="P51" s="413"/>
      <c r="Q51" s="412"/>
    </row>
    <row r="52" spans="1:17" ht="15.75" customHeight="1" x14ac:dyDescent="0.25">
      <c r="A52" s="323"/>
      <c r="B52" s="323"/>
      <c r="C52" s="413"/>
      <c r="D52" s="324"/>
      <c r="E52" s="324"/>
      <c r="F52" s="324"/>
      <c r="G52" s="323"/>
      <c r="H52" s="413"/>
      <c r="I52" s="413"/>
      <c r="J52" s="413"/>
      <c r="K52" s="413"/>
      <c r="L52" s="328"/>
      <c r="M52" s="413"/>
      <c r="N52" s="413"/>
      <c r="O52" s="413"/>
      <c r="P52" s="413"/>
      <c r="Q52" s="412"/>
    </row>
    <row r="53" spans="1:17" ht="15.75" customHeight="1" x14ac:dyDescent="0.25">
      <c r="A53" s="323"/>
      <c r="B53" s="323"/>
      <c r="C53" s="413"/>
      <c r="D53" s="324"/>
      <c r="E53" s="324"/>
      <c r="F53" s="324"/>
      <c r="G53" s="323"/>
      <c r="H53" s="413"/>
      <c r="I53" s="413"/>
      <c r="J53" s="413"/>
      <c r="K53" s="413"/>
      <c r="L53" s="328"/>
      <c r="M53" s="413"/>
      <c r="N53" s="413"/>
      <c r="O53" s="413"/>
      <c r="P53" s="413"/>
      <c r="Q53" s="412"/>
    </row>
    <row r="54" spans="1:17" ht="15.75" customHeight="1" x14ac:dyDescent="0.25">
      <c r="A54" s="323"/>
      <c r="B54" s="323"/>
      <c r="C54" s="413"/>
      <c r="D54" s="324"/>
      <c r="E54" s="324"/>
      <c r="F54" s="324"/>
      <c r="G54" s="323"/>
      <c r="H54" s="413"/>
      <c r="I54" s="413"/>
      <c r="J54" s="413"/>
      <c r="K54" s="413"/>
      <c r="L54" s="328"/>
      <c r="M54" s="413"/>
      <c r="N54" s="413"/>
      <c r="O54" s="413"/>
      <c r="P54" s="413"/>
      <c r="Q54" s="412"/>
    </row>
    <row r="55" spans="1:17" ht="15.75" customHeight="1" x14ac:dyDescent="0.25">
      <c r="A55" s="323"/>
      <c r="B55" s="323"/>
      <c r="C55" s="413"/>
      <c r="D55" s="325"/>
      <c r="E55" s="324"/>
      <c r="F55" s="324"/>
      <c r="G55" s="323"/>
      <c r="H55" s="413"/>
      <c r="I55" s="413"/>
      <c r="J55" s="413"/>
      <c r="K55" s="413"/>
      <c r="L55" s="328"/>
      <c r="M55" s="413"/>
      <c r="N55" s="413"/>
      <c r="O55" s="413"/>
      <c r="P55" s="413"/>
      <c r="Q55" s="412"/>
    </row>
    <row r="56" spans="1:17" ht="15.75" customHeight="1" x14ac:dyDescent="0.25">
      <c r="A56" s="323"/>
      <c r="B56" s="323"/>
      <c r="C56" s="413"/>
      <c r="D56" s="325"/>
      <c r="E56" s="324"/>
      <c r="F56" s="324"/>
      <c r="G56" s="323"/>
      <c r="H56" s="413"/>
      <c r="I56" s="413"/>
      <c r="J56" s="413"/>
      <c r="K56" s="413"/>
      <c r="L56" s="328"/>
      <c r="M56" s="413"/>
      <c r="N56" s="413"/>
      <c r="O56" s="413"/>
      <c r="P56" s="413"/>
      <c r="Q56" s="412"/>
    </row>
    <row r="57" spans="1:17" ht="15.75" customHeight="1" x14ac:dyDescent="0.25">
      <c r="A57" s="323"/>
      <c r="B57" s="323"/>
      <c r="C57" s="413"/>
      <c r="D57" s="325"/>
      <c r="E57" s="324"/>
      <c r="F57" s="324"/>
      <c r="G57" s="323"/>
      <c r="H57" s="413"/>
      <c r="I57" s="413"/>
      <c r="J57" s="413"/>
      <c r="K57" s="413"/>
      <c r="L57" s="328"/>
      <c r="M57" s="413"/>
      <c r="N57" s="413"/>
      <c r="O57" s="413"/>
      <c r="P57" s="413"/>
      <c r="Q57" s="412"/>
    </row>
    <row r="58" spans="1:17" ht="15.75" customHeight="1" x14ac:dyDescent="0.25">
      <c r="A58" s="323"/>
      <c r="B58" s="323"/>
      <c r="C58" s="413"/>
      <c r="D58" s="325"/>
      <c r="E58" s="324"/>
      <c r="F58" s="324"/>
      <c r="G58" s="323"/>
      <c r="H58" s="413"/>
      <c r="I58" s="413"/>
      <c r="J58" s="413"/>
      <c r="K58" s="413"/>
      <c r="L58" s="328"/>
      <c r="M58" s="413"/>
      <c r="N58" s="413"/>
      <c r="O58" s="413"/>
      <c r="P58" s="413"/>
      <c r="Q58" s="412"/>
    </row>
    <row r="59" spans="1:17" ht="15.75" customHeight="1" x14ac:dyDescent="0.25">
      <c r="A59" s="323"/>
      <c r="B59" s="323"/>
      <c r="C59" s="413"/>
      <c r="D59" s="325"/>
      <c r="E59" s="324"/>
      <c r="F59" s="324"/>
      <c r="G59" s="323"/>
      <c r="H59" s="413"/>
      <c r="I59" s="413"/>
      <c r="J59" s="413"/>
      <c r="K59" s="413"/>
      <c r="L59" s="328"/>
      <c r="M59" s="413"/>
      <c r="N59" s="413"/>
      <c r="O59" s="413"/>
      <c r="P59" s="413"/>
      <c r="Q59" s="412"/>
    </row>
    <row r="60" spans="1:17" ht="15.75" customHeight="1" x14ac:dyDescent="0.25">
      <c r="A60" s="323"/>
      <c r="B60" s="323"/>
      <c r="C60" s="413"/>
      <c r="D60" s="325"/>
      <c r="E60" s="324"/>
      <c r="F60" s="324"/>
      <c r="G60" s="323"/>
      <c r="H60" s="413"/>
      <c r="I60" s="413"/>
      <c r="J60" s="413"/>
      <c r="K60" s="413"/>
      <c r="L60" s="328"/>
      <c r="M60" s="413"/>
      <c r="N60" s="413"/>
      <c r="O60" s="413"/>
      <c r="P60" s="413"/>
      <c r="Q60" s="412"/>
    </row>
    <row r="61" spans="1:17" ht="15.75" customHeight="1" x14ac:dyDescent="0.25">
      <c r="A61" s="323"/>
      <c r="B61" s="323"/>
      <c r="C61" s="413"/>
      <c r="D61" s="325"/>
      <c r="E61" s="324"/>
      <c r="F61" s="324"/>
      <c r="G61" s="323"/>
      <c r="H61" s="413"/>
      <c r="I61" s="413"/>
      <c r="J61" s="413"/>
      <c r="K61" s="413"/>
      <c r="L61" s="328"/>
      <c r="M61" s="413"/>
      <c r="N61" s="413"/>
      <c r="O61" s="413"/>
      <c r="P61" s="413"/>
      <c r="Q61" s="412"/>
    </row>
    <row r="62" spans="1:17" ht="15.75" customHeight="1" x14ac:dyDescent="0.25">
      <c r="A62" s="323"/>
      <c r="B62" s="323"/>
      <c r="C62" s="413"/>
      <c r="D62" s="325"/>
      <c r="E62" s="324"/>
      <c r="F62" s="324"/>
      <c r="G62" s="323"/>
      <c r="H62" s="413"/>
      <c r="I62" s="413"/>
      <c r="J62" s="413"/>
      <c r="K62" s="413"/>
      <c r="L62" s="328"/>
      <c r="M62" s="413"/>
      <c r="N62" s="413"/>
      <c r="O62" s="413"/>
      <c r="P62" s="413"/>
      <c r="Q62" s="412"/>
    </row>
    <row r="63" spans="1:17" ht="15.75" customHeight="1" x14ac:dyDescent="0.25">
      <c r="A63" s="323"/>
      <c r="B63" s="323"/>
      <c r="C63" s="413"/>
      <c r="D63" s="325"/>
      <c r="E63" s="324"/>
      <c r="F63" s="324"/>
      <c r="G63" s="323"/>
      <c r="H63" s="413"/>
      <c r="I63" s="413"/>
      <c r="J63" s="413"/>
      <c r="K63" s="413"/>
      <c r="L63" s="328"/>
      <c r="M63" s="413"/>
      <c r="N63" s="413"/>
      <c r="O63" s="413"/>
      <c r="P63" s="413"/>
      <c r="Q63" s="412"/>
    </row>
    <row r="64" spans="1:17" ht="15.75" customHeight="1" x14ac:dyDescent="0.25">
      <c r="A64" s="323"/>
      <c r="B64" s="323"/>
      <c r="C64" s="413"/>
      <c r="D64" s="325"/>
      <c r="E64" s="324"/>
      <c r="F64" s="324"/>
      <c r="G64" s="323"/>
      <c r="H64" s="413"/>
      <c r="I64" s="413"/>
      <c r="J64" s="413"/>
      <c r="K64" s="413"/>
      <c r="L64" s="328"/>
      <c r="M64" s="413"/>
      <c r="N64" s="413"/>
      <c r="O64" s="413"/>
      <c r="P64" s="413"/>
      <c r="Q64" s="412"/>
    </row>
    <row r="65" spans="1:17" ht="15.75" customHeight="1" x14ac:dyDescent="0.25">
      <c r="A65" s="323"/>
      <c r="B65" s="323"/>
      <c r="C65" s="413"/>
      <c r="D65" s="325"/>
      <c r="E65" s="324"/>
      <c r="F65" s="324"/>
      <c r="G65" s="323"/>
      <c r="H65" s="413"/>
      <c r="I65" s="413"/>
      <c r="J65" s="413"/>
      <c r="K65" s="413"/>
      <c r="L65" s="328"/>
      <c r="M65" s="413"/>
      <c r="N65" s="413"/>
      <c r="O65" s="413"/>
      <c r="P65" s="413"/>
      <c r="Q65" s="412"/>
    </row>
    <row r="66" spans="1:17" ht="15.75" customHeight="1" x14ac:dyDescent="0.25">
      <c r="A66" s="323"/>
      <c r="B66" s="323"/>
      <c r="C66" s="413"/>
      <c r="D66" s="325"/>
      <c r="E66" s="324"/>
      <c r="F66" s="324"/>
      <c r="G66" s="323"/>
      <c r="H66" s="413"/>
      <c r="I66" s="413"/>
      <c r="J66" s="413"/>
      <c r="K66" s="413"/>
      <c r="L66" s="328"/>
      <c r="M66" s="413"/>
      <c r="N66" s="413"/>
      <c r="O66" s="413"/>
      <c r="P66" s="413"/>
      <c r="Q66" s="412"/>
    </row>
    <row r="67" spans="1:17" ht="15.75" customHeight="1" x14ac:dyDescent="0.25">
      <c r="A67" s="323"/>
      <c r="B67" s="323"/>
      <c r="C67" s="413"/>
      <c r="D67" s="325"/>
      <c r="E67" s="324"/>
      <c r="F67" s="324"/>
      <c r="G67" s="323"/>
      <c r="H67" s="413"/>
      <c r="I67" s="413"/>
      <c r="J67" s="413"/>
      <c r="K67" s="413"/>
      <c r="M67" s="413"/>
      <c r="N67" s="413"/>
      <c r="O67" s="413"/>
      <c r="P67" s="413"/>
      <c r="Q67" s="413"/>
    </row>
    <row r="68" spans="1:17" ht="15.75" customHeight="1" x14ac:dyDescent="0.25">
      <c r="A68" s="323"/>
      <c r="B68" s="323"/>
      <c r="C68" s="413"/>
      <c r="D68" s="325"/>
      <c r="E68" s="324"/>
      <c r="F68" s="324"/>
      <c r="G68" s="323"/>
      <c r="H68" s="413"/>
      <c r="I68" s="413"/>
      <c r="J68" s="413"/>
      <c r="K68" s="413"/>
      <c r="M68" s="413"/>
      <c r="N68" s="413"/>
      <c r="O68" s="413"/>
      <c r="P68" s="413"/>
      <c r="Q68" s="413"/>
    </row>
    <row r="69" spans="1:17" ht="15.75" customHeight="1" x14ac:dyDescent="0.25">
      <c r="A69" s="323"/>
      <c r="B69" s="323"/>
      <c r="C69" s="413"/>
      <c r="D69" s="325"/>
      <c r="E69" s="324"/>
      <c r="F69" s="324"/>
      <c r="G69" s="323"/>
      <c r="H69" s="413"/>
      <c r="I69" s="413"/>
      <c r="J69" s="413"/>
      <c r="K69" s="413"/>
      <c r="M69" s="413"/>
      <c r="N69" s="413"/>
      <c r="O69" s="413"/>
      <c r="P69" s="413"/>
      <c r="Q69" s="413"/>
    </row>
    <row r="70" spans="1:17" ht="15.75" customHeight="1" x14ac:dyDescent="0.25">
      <c r="A70" s="323"/>
      <c r="B70" s="323"/>
      <c r="C70" s="413"/>
      <c r="D70" s="325"/>
      <c r="E70" s="324"/>
      <c r="F70" s="324"/>
      <c r="G70" s="323"/>
      <c r="H70" s="413"/>
      <c r="I70" s="413"/>
      <c r="J70" s="413"/>
      <c r="K70" s="413"/>
      <c r="M70" s="413"/>
      <c r="N70" s="413"/>
      <c r="O70" s="413"/>
      <c r="P70" s="413"/>
      <c r="Q70" s="413"/>
    </row>
    <row r="71" spans="1:17" ht="15.75" customHeight="1" x14ac:dyDescent="0.25">
      <c r="A71" s="323"/>
      <c r="B71" s="323"/>
      <c r="C71" s="413"/>
      <c r="D71" s="325"/>
      <c r="E71" s="324"/>
      <c r="F71" s="324"/>
      <c r="G71" s="323"/>
      <c r="H71" s="413"/>
      <c r="I71" s="413"/>
      <c r="J71" s="413"/>
      <c r="K71" s="413"/>
      <c r="M71" s="413"/>
      <c r="N71" s="413"/>
      <c r="O71" s="413"/>
      <c r="P71" s="413"/>
      <c r="Q71" s="413"/>
    </row>
    <row r="72" spans="1:17" ht="15.75" customHeight="1" x14ac:dyDescent="0.25">
      <c r="A72" s="323"/>
      <c r="B72" s="323"/>
      <c r="C72" s="413"/>
      <c r="D72" s="325"/>
      <c r="E72" s="324"/>
      <c r="F72" s="324"/>
      <c r="G72" s="323"/>
      <c r="H72" s="413"/>
      <c r="I72" s="413"/>
      <c r="J72" s="413"/>
      <c r="K72" s="413"/>
      <c r="M72" s="413"/>
      <c r="N72" s="413"/>
      <c r="O72" s="413"/>
      <c r="P72" s="413"/>
      <c r="Q72" s="413"/>
    </row>
    <row r="73" spans="1:17" ht="15.75" customHeight="1" x14ac:dyDescent="0.25">
      <c r="A73" s="323"/>
      <c r="B73" s="323"/>
      <c r="C73" s="413"/>
      <c r="D73" s="325"/>
      <c r="E73" s="324"/>
      <c r="F73" s="324"/>
      <c r="G73" s="323"/>
      <c r="H73" s="413"/>
      <c r="I73" s="413"/>
      <c r="J73" s="413"/>
      <c r="K73" s="413"/>
      <c r="M73" s="413"/>
      <c r="N73" s="413"/>
      <c r="O73" s="413"/>
      <c r="P73" s="413"/>
      <c r="Q73" s="413"/>
    </row>
    <row r="74" spans="1:17" ht="15.75" customHeight="1" x14ac:dyDescent="0.25">
      <c r="A74" s="323"/>
      <c r="B74" s="323"/>
      <c r="C74" s="413"/>
      <c r="D74" s="325"/>
      <c r="E74" s="324"/>
      <c r="F74" s="324"/>
      <c r="G74" s="323"/>
      <c r="H74" s="413"/>
      <c r="I74" s="413"/>
      <c r="J74" s="413"/>
      <c r="K74" s="413"/>
      <c r="M74" s="413"/>
      <c r="N74" s="413"/>
      <c r="O74" s="413"/>
      <c r="P74" s="413"/>
      <c r="Q74" s="413"/>
    </row>
    <row r="75" spans="1:17" ht="15.75" customHeight="1" x14ac:dyDescent="0.25">
      <c r="A75" s="323"/>
      <c r="B75" s="323"/>
      <c r="C75" s="413"/>
      <c r="D75" s="325"/>
      <c r="E75" s="324"/>
      <c r="F75" s="324"/>
      <c r="G75" s="323"/>
      <c r="H75" s="413"/>
      <c r="I75" s="413"/>
      <c r="J75" s="413"/>
      <c r="K75" s="413"/>
      <c r="M75" s="413"/>
      <c r="N75" s="413"/>
      <c r="O75" s="413"/>
      <c r="P75" s="413"/>
      <c r="Q75" s="413"/>
    </row>
    <row r="76" spans="1:17" ht="15.75" customHeight="1" x14ac:dyDescent="0.25">
      <c r="A76" s="323"/>
      <c r="B76" s="323"/>
      <c r="C76" s="413"/>
      <c r="D76" s="325"/>
      <c r="E76" s="324"/>
      <c r="F76" s="324"/>
      <c r="G76" s="323"/>
      <c r="H76" s="413"/>
      <c r="I76" s="413"/>
      <c r="J76" s="413"/>
      <c r="K76" s="413"/>
      <c r="M76" s="413"/>
      <c r="N76" s="413"/>
      <c r="O76" s="413"/>
      <c r="P76" s="413"/>
      <c r="Q76" s="413"/>
    </row>
    <row r="77" spans="1:17" ht="15.75" customHeight="1" x14ac:dyDescent="0.25">
      <c r="A77" s="323"/>
      <c r="B77" s="323"/>
      <c r="C77" s="413"/>
      <c r="D77" s="325"/>
      <c r="E77" s="324"/>
      <c r="F77" s="324"/>
      <c r="G77" s="323"/>
      <c r="H77" s="413"/>
      <c r="I77" s="413"/>
      <c r="J77" s="413"/>
      <c r="K77" s="413"/>
      <c r="M77" s="413"/>
      <c r="N77" s="413"/>
      <c r="O77" s="413"/>
      <c r="P77" s="413"/>
      <c r="Q77" s="413"/>
    </row>
    <row r="78" spans="1:17" ht="15.75" customHeight="1" x14ac:dyDescent="0.25">
      <c r="A78" s="323"/>
      <c r="B78" s="323"/>
      <c r="C78" s="413"/>
      <c r="D78" s="325"/>
      <c r="E78" s="324"/>
      <c r="F78" s="324"/>
      <c r="G78" s="323"/>
      <c r="H78" s="413"/>
      <c r="I78" s="413"/>
      <c r="J78" s="413"/>
      <c r="K78" s="413"/>
      <c r="M78" s="413"/>
      <c r="N78" s="413"/>
      <c r="O78" s="413"/>
      <c r="P78" s="413"/>
      <c r="Q78" s="413"/>
    </row>
    <row r="79" spans="1:17" ht="15.75" customHeight="1" x14ac:dyDescent="0.25">
      <c r="A79" s="323"/>
      <c r="B79" s="323"/>
      <c r="C79" s="413"/>
      <c r="D79" s="325"/>
      <c r="E79" s="324"/>
      <c r="F79" s="324"/>
      <c r="G79" s="323"/>
      <c r="H79" s="413"/>
      <c r="I79" s="413"/>
      <c r="J79" s="413"/>
      <c r="K79" s="413"/>
      <c r="M79" s="413"/>
      <c r="N79" s="413"/>
      <c r="O79" s="413"/>
      <c r="P79" s="413"/>
      <c r="Q79" s="413"/>
    </row>
    <row r="80" spans="1:17" ht="15.75" customHeight="1" x14ac:dyDescent="0.25">
      <c r="A80" s="323"/>
      <c r="B80" s="323"/>
      <c r="C80" s="413"/>
      <c r="D80" s="325"/>
      <c r="E80" s="324"/>
      <c r="F80" s="324"/>
      <c r="G80" s="323"/>
      <c r="H80" s="413"/>
      <c r="I80" s="413"/>
      <c r="J80" s="413"/>
      <c r="K80" s="413"/>
      <c r="M80" s="413"/>
      <c r="N80" s="413"/>
      <c r="O80" s="413"/>
      <c r="P80" s="413"/>
      <c r="Q80" s="413"/>
    </row>
    <row r="81" spans="1:7" ht="15.75" customHeight="1" x14ac:dyDescent="0.25">
      <c r="A81" s="323"/>
      <c r="B81" s="323"/>
      <c r="C81" s="413"/>
      <c r="D81" s="325"/>
      <c r="E81" s="324"/>
      <c r="F81" s="324"/>
      <c r="G81" s="323"/>
    </row>
    <row r="82" spans="1:7" ht="15.75" customHeight="1" x14ac:dyDescent="0.25">
      <c r="A82" s="323"/>
      <c r="B82" s="323"/>
      <c r="C82" s="413"/>
      <c r="D82" s="325"/>
      <c r="E82" s="324"/>
      <c r="F82" s="324"/>
      <c r="G82" s="323"/>
    </row>
    <row r="83" spans="1:7" ht="15.75" customHeight="1" x14ac:dyDescent="0.25">
      <c r="A83" s="323"/>
      <c r="B83" s="323"/>
      <c r="C83" s="413"/>
      <c r="D83" s="325"/>
      <c r="E83" s="324"/>
      <c r="F83" s="324"/>
      <c r="G83" s="323"/>
    </row>
    <row r="84" spans="1:7" ht="15.75" customHeight="1" x14ac:dyDescent="0.25">
      <c r="A84" s="323"/>
      <c r="B84" s="323"/>
      <c r="C84" s="413"/>
      <c r="D84" s="325"/>
      <c r="E84" s="324"/>
      <c r="F84" s="324"/>
      <c r="G84" s="323"/>
    </row>
    <row r="85" spans="1:7" ht="15.75" customHeight="1" x14ac:dyDescent="0.25">
      <c r="A85" s="323"/>
      <c r="B85" s="323"/>
      <c r="C85" s="413"/>
      <c r="D85" s="325"/>
      <c r="E85" s="324"/>
      <c r="F85" s="324"/>
      <c r="G85" s="323"/>
    </row>
    <row r="86" spans="1:7" ht="15.75" customHeight="1" x14ac:dyDescent="0.25">
      <c r="A86" s="323"/>
      <c r="B86" s="323"/>
      <c r="C86" s="413"/>
      <c r="D86" s="325"/>
      <c r="E86" s="324"/>
      <c r="F86" s="324"/>
      <c r="G86" s="323"/>
    </row>
    <row r="87" spans="1:7" ht="15.75" customHeight="1" x14ac:dyDescent="0.25">
      <c r="A87" s="323"/>
      <c r="B87" s="323"/>
      <c r="C87" s="413"/>
      <c r="D87" s="325"/>
      <c r="E87" s="324"/>
      <c r="F87" s="324"/>
      <c r="G87" s="323"/>
    </row>
    <row r="88" spans="1:7" ht="15.75" customHeight="1" x14ac:dyDescent="0.25">
      <c r="A88" s="323"/>
      <c r="B88" s="323"/>
      <c r="C88" s="413"/>
      <c r="D88" s="325"/>
      <c r="E88" s="324"/>
      <c r="F88" s="324"/>
      <c r="G88" s="323"/>
    </row>
    <row r="89" spans="1:7" ht="15.75" customHeight="1" x14ac:dyDescent="0.25">
      <c r="A89" s="323"/>
      <c r="B89" s="323"/>
      <c r="C89" s="413"/>
      <c r="D89" s="325"/>
      <c r="E89" s="324"/>
      <c r="F89" s="324"/>
      <c r="G89" s="323"/>
    </row>
    <row r="90" spans="1:7" ht="15.75" customHeight="1" x14ac:dyDescent="0.25">
      <c r="A90" s="323"/>
      <c r="B90" s="323"/>
      <c r="C90" s="413"/>
      <c r="D90" s="325"/>
      <c r="E90" s="324"/>
      <c r="F90" s="324"/>
      <c r="G90" s="323"/>
    </row>
    <row r="91" spans="1:7" ht="15.75" customHeight="1" x14ac:dyDescent="0.25">
      <c r="A91" s="323"/>
      <c r="B91" s="323"/>
      <c r="C91" s="413"/>
      <c r="D91" s="325"/>
      <c r="E91" s="324"/>
      <c r="F91" s="324"/>
      <c r="G91" s="323"/>
    </row>
    <row r="92" spans="1:7" ht="15.75" customHeight="1" x14ac:dyDescent="0.25">
      <c r="A92" s="323"/>
      <c r="B92" s="323"/>
      <c r="C92" s="413"/>
      <c r="D92" s="325"/>
      <c r="E92" s="324"/>
      <c r="F92" s="324"/>
      <c r="G92" s="323"/>
    </row>
    <row r="93" spans="1:7" ht="15.75" customHeight="1" x14ac:dyDescent="0.25">
      <c r="A93" s="323"/>
      <c r="B93" s="323"/>
      <c r="C93" s="413"/>
      <c r="D93" s="325"/>
      <c r="E93" s="324"/>
      <c r="F93" s="324"/>
      <c r="G93" s="323"/>
    </row>
    <row r="94" spans="1:7" ht="15.75" customHeight="1" x14ac:dyDescent="0.25">
      <c r="A94" s="323"/>
      <c r="B94" s="323"/>
      <c r="C94" s="413"/>
      <c r="D94" s="325"/>
      <c r="E94" s="324"/>
      <c r="F94" s="324"/>
      <c r="G94" s="323"/>
    </row>
    <row r="95" spans="1:7" ht="15.75" customHeight="1" x14ac:dyDescent="0.25">
      <c r="A95" s="323"/>
      <c r="B95" s="323"/>
      <c r="C95" s="413"/>
      <c r="D95" s="325"/>
      <c r="E95" s="324"/>
      <c r="F95" s="324"/>
      <c r="G95" s="323"/>
    </row>
    <row r="96" spans="1:7" ht="15.75" customHeight="1" x14ac:dyDescent="0.25">
      <c r="A96" s="323"/>
      <c r="B96" s="323"/>
      <c r="C96" s="413"/>
      <c r="D96" s="325"/>
      <c r="E96" s="324"/>
      <c r="F96" s="324"/>
      <c r="G96" s="323"/>
    </row>
    <row r="97" spans="1:7" ht="15.75" customHeight="1" x14ac:dyDescent="0.25">
      <c r="A97" s="323"/>
      <c r="B97" s="323"/>
      <c r="C97" s="413"/>
      <c r="D97" s="325"/>
      <c r="E97" s="324"/>
      <c r="F97" s="324"/>
      <c r="G97" s="323"/>
    </row>
    <row r="98" spans="1:7" ht="15.75" customHeight="1" x14ac:dyDescent="0.25">
      <c r="A98" s="323"/>
      <c r="B98" s="323"/>
      <c r="C98" s="413"/>
      <c r="D98" s="325"/>
      <c r="E98" s="324"/>
      <c r="F98" s="324"/>
      <c r="G98" s="323"/>
    </row>
    <row r="99" spans="1:7" ht="15.75" customHeight="1" x14ac:dyDescent="0.25">
      <c r="A99" s="323"/>
      <c r="B99" s="323"/>
      <c r="C99" s="413"/>
      <c r="D99" s="325"/>
      <c r="E99" s="324"/>
      <c r="F99" s="324"/>
      <c r="G99" s="323"/>
    </row>
    <row r="100" spans="1:7" ht="15.75" customHeight="1" x14ac:dyDescent="0.25">
      <c r="A100" s="323"/>
      <c r="B100" s="323"/>
      <c r="C100" s="413"/>
      <c r="D100" s="325"/>
      <c r="E100" s="324"/>
      <c r="F100" s="324"/>
      <c r="G100" s="323"/>
    </row>
    <row r="101" spans="1:7" ht="15.75" customHeight="1" x14ac:dyDescent="0.25">
      <c r="A101" s="323"/>
      <c r="B101" s="323"/>
      <c r="C101" s="413"/>
      <c r="D101" s="325"/>
      <c r="E101" s="324"/>
      <c r="F101" s="324"/>
      <c r="G101" s="323"/>
    </row>
    <row r="102" spans="1:7" ht="15.75" customHeight="1" x14ac:dyDescent="0.25">
      <c r="A102" s="323"/>
      <c r="B102" s="323"/>
      <c r="C102" s="413"/>
      <c r="D102" s="325"/>
      <c r="E102" s="324"/>
      <c r="F102" s="324"/>
      <c r="G102" s="323"/>
    </row>
    <row r="103" spans="1:7" ht="15.75" customHeight="1" x14ac:dyDescent="0.25">
      <c r="A103" s="323"/>
      <c r="B103" s="323"/>
      <c r="C103" s="413"/>
      <c r="D103" s="325"/>
      <c r="E103" s="324"/>
      <c r="F103" s="324"/>
      <c r="G103" s="323"/>
    </row>
    <row r="104" spans="1:7" ht="15.75" customHeight="1" x14ac:dyDescent="0.25">
      <c r="A104" s="323"/>
      <c r="B104" s="323"/>
      <c r="C104" s="413"/>
      <c r="D104" s="325"/>
      <c r="E104" s="324"/>
      <c r="F104" s="324"/>
      <c r="G104" s="323"/>
    </row>
    <row r="105" spans="1:7" ht="15.75" customHeight="1" x14ac:dyDescent="0.25">
      <c r="A105" s="323"/>
      <c r="B105" s="323"/>
      <c r="C105" s="413"/>
      <c r="D105" s="325"/>
      <c r="E105" s="324"/>
      <c r="F105" s="324"/>
      <c r="G105" s="323"/>
    </row>
    <row r="106" spans="1:7" ht="15.75" customHeight="1" x14ac:dyDescent="0.25">
      <c r="A106" s="323"/>
      <c r="B106" s="323"/>
      <c r="C106" s="413"/>
      <c r="D106" s="325"/>
      <c r="E106" s="324"/>
      <c r="F106" s="324"/>
      <c r="G106" s="323"/>
    </row>
    <row r="107" spans="1:7" ht="15.75" customHeight="1" x14ac:dyDescent="0.25">
      <c r="A107" s="323"/>
      <c r="B107" s="323"/>
      <c r="C107" s="413"/>
      <c r="D107" s="325"/>
      <c r="E107" s="324"/>
      <c r="F107" s="324"/>
      <c r="G107" s="323"/>
    </row>
    <row r="108" spans="1:7" ht="15.75" customHeight="1" x14ac:dyDescent="0.25">
      <c r="A108" s="323"/>
      <c r="B108" s="323"/>
      <c r="C108" s="413"/>
      <c r="D108" s="325"/>
      <c r="E108" s="324"/>
      <c r="F108" s="324"/>
      <c r="G108" s="323"/>
    </row>
    <row r="109" spans="1:7" ht="15.75" customHeight="1" x14ac:dyDescent="0.25">
      <c r="A109" s="323"/>
      <c r="B109" s="323"/>
      <c r="C109" s="413"/>
      <c r="D109" s="325"/>
      <c r="E109" s="324"/>
      <c r="F109" s="324"/>
      <c r="G109" s="323"/>
    </row>
    <row r="110" spans="1:7" ht="15.75" customHeight="1" x14ac:dyDescent="0.25">
      <c r="A110" s="323"/>
      <c r="B110" s="323"/>
      <c r="C110" s="413"/>
      <c r="D110" s="325"/>
      <c r="E110" s="324"/>
      <c r="F110" s="324"/>
      <c r="G110" s="323"/>
    </row>
    <row r="111" spans="1:7" ht="15.75" customHeight="1" x14ac:dyDescent="0.25">
      <c r="A111" s="323"/>
      <c r="B111" s="323"/>
      <c r="C111" s="413"/>
      <c r="D111" s="325"/>
      <c r="E111" s="324"/>
      <c r="F111" s="324"/>
      <c r="G111" s="323"/>
    </row>
    <row r="112" spans="1:7" ht="15.75" customHeight="1" x14ac:dyDescent="0.25">
      <c r="A112" s="323"/>
      <c r="B112" s="323"/>
      <c r="C112" s="413"/>
      <c r="D112" s="325"/>
      <c r="E112" s="324"/>
      <c r="F112" s="324"/>
      <c r="G112" s="323"/>
    </row>
    <row r="113" spans="1:7" ht="15.75" customHeight="1" x14ac:dyDescent="0.25">
      <c r="A113" s="323"/>
      <c r="B113" s="323"/>
      <c r="C113" s="413"/>
      <c r="D113" s="325"/>
      <c r="E113" s="324"/>
      <c r="F113" s="324"/>
      <c r="G113" s="323"/>
    </row>
    <row r="114" spans="1:7" ht="15.75" customHeight="1" x14ac:dyDescent="0.25">
      <c r="A114" s="323"/>
      <c r="B114" s="323"/>
      <c r="C114" s="413"/>
      <c r="D114" s="325"/>
      <c r="E114" s="324"/>
      <c r="F114" s="324"/>
      <c r="G114" s="323"/>
    </row>
    <row r="115" spans="1:7" ht="15.75" customHeight="1" x14ac:dyDescent="0.25">
      <c r="A115" s="323"/>
      <c r="B115" s="323"/>
      <c r="C115" s="413"/>
      <c r="D115" s="325"/>
      <c r="E115" s="324"/>
      <c r="F115" s="324"/>
      <c r="G115" s="323"/>
    </row>
    <row r="116" spans="1:7" ht="15.75" customHeight="1" x14ac:dyDescent="0.25">
      <c r="A116" s="323"/>
      <c r="B116" s="323"/>
      <c r="C116" s="413"/>
      <c r="D116" s="325"/>
      <c r="E116" s="324"/>
      <c r="F116" s="324"/>
      <c r="G116" s="323"/>
    </row>
    <row r="117" spans="1:7" ht="15.75" customHeight="1" x14ac:dyDescent="0.25">
      <c r="A117" s="323"/>
      <c r="B117" s="323"/>
      <c r="C117" s="413"/>
      <c r="D117" s="325"/>
      <c r="E117" s="324"/>
      <c r="F117" s="324"/>
      <c r="G117" s="323"/>
    </row>
    <row r="118" spans="1:7" ht="15.75" customHeight="1" x14ac:dyDescent="0.25">
      <c r="A118" s="323"/>
      <c r="B118" s="323"/>
      <c r="C118" s="413"/>
      <c r="D118" s="325"/>
      <c r="E118" s="324"/>
      <c r="F118" s="324"/>
      <c r="G118" s="323"/>
    </row>
    <row r="119" spans="1:7" ht="15.75" customHeight="1" x14ac:dyDescent="0.25">
      <c r="A119" s="323"/>
      <c r="B119" s="323"/>
      <c r="C119" s="413"/>
      <c r="D119" s="325"/>
      <c r="E119" s="324"/>
      <c r="F119" s="324"/>
      <c r="G119" s="323"/>
    </row>
    <row r="120" spans="1:7" ht="15.75" customHeight="1" x14ac:dyDescent="0.25">
      <c r="A120" s="323"/>
      <c r="B120" s="323"/>
      <c r="C120" s="413"/>
      <c r="D120" s="325"/>
      <c r="E120" s="324"/>
      <c r="F120" s="324"/>
      <c r="G120" s="323"/>
    </row>
    <row r="121" spans="1:7" ht="15.75" customHeight="1" x14ac:dyDescent="0.25">
      <c r="A121" s="323"/>
      <c r="B121" s="323"/>
      <c r="C121" s="413"/>
      <c r="D121" s="325"/>
      <c r="E121" s="324"/>
      <c r="F121" s="324"/>
      <c r="G121" s="323"/>
    </row>
    <row r="122" spans="1:7" ht="15.75" customHeight="1" x14ac:dyDescent="0.25">
      <c r="A122" s="323"/>
      <c r="B122" s="323"/>
      <c r="C122" s="413"/>
      <c r="D122" s="325"/>
      <c r="E122" s="324"/>
      <c r="F122" s="324"/>
      <c r="G122" s="323"/>
    </row>
    <row r="123" spans="1:7" ht="15.75" customHeight="1" x14ac:dyDescent="0.25">
      <c r="A123" s="323"/>
      <c r="B123" s="323"/>
      <c r="C123" s="413"/>
      <c r="D123" s="325"/>
      <c r="E123" s="324"/>
      <c r="F123" s="324"/>
      <c r="G123" s="323"/>
    </row>
    <row r="124" spans="1:7" ht="15.75" customHeight="1" x14ac:dyDescent="0.25">
      <c r="A124" s="323"/>
      <c r="B124" s="323"/>
      <c r="C124" s="413"/>
      <c r="D124" s="325"/>
      <c r="E124" s="324"/>
      <c r="F124" s="324"/>
      <c r="G124" s="323"/>
    </row>
    <row r="125" spans="1:7" ht="15.75" customHeight="1" x14ac:dyDescent="0.25">
      <c r="A125" s="323"/>
      <c r="B125" s="323"/>
      <c r="C125" s="413"/>
      <c r="D125" s="325"/>
      <c r="E125" s="324"/>
      <c r="F125" s="324"/>
      <c r="G125" s="323"/>
    </row>
    <row r="126" spans="1:7" ht="15.75" customHeight="1" x14ac:dyDescent="0.25">
      <c r="A126" s="323"/>
      <c r="B126" s="323"/>
      <c r="C126" s="413"/>
      <c r="D126" s="325"/>
      <c r="E126" s="324"/>
      <c r="F126" s="324"/>
      <c r="G126" s="323"/>
    </row>
    <row r="127" spans="1:7" ht="15.75" customHeight="1" x14ac:dyDescent="0.25">
      <c r="A127" s="323"/>
      <c r="B127" s="323"/>
      <c r="C127" s="413"/>
      <c r="D127" s="325"/>
      <c r="E127" s="324"/>
      <c r="F127" s="324"/>
      <c r="G127" s="323"/>
    </row>
    <row r="128" spans="1:7" ht="15.75" customHeight="1" x14ac:dyDescent="0.25">
      <c r="A128" s="323"/>
      <c r="B128" s="323"/>
      <c r="C128" s="413"/>
      <c r="D128" s="325"/>
      <c r="E128" s="324"/>
      <c r="F128" s="324"/>
      <c r="G128" s="323"/>
    </row>
    <row r="129" spans="1:7" ht="15.75" customHeight="1" x14ac:dyDescent="0.25">
      <c r="A129" s="323"/>
      <c r="B129" s="323"/>
      <c r="C129" s="413"/>
      <c r="D129" s="325"/>
      <c r="E129" s="324"/>
      <c r="F129" s="324"/>
      <c r="G129" s="323"/>
    </row>
    <row r="130" spans="1:7" ht="15.75" customHeight="1" x14ac:dyDescent="0.25">
      <c r="A130" s="323"/>
      <c r="B130" s="323"/>
      <c r="C130" s="413"/>
      <c r="D130" s="325"/>
      <c r="E130" s="324"/>
      <c r="F130" s="324"/>
      <c r="G130" s="323"/>
    </row>
    <row r="131" spans="1:7" ht="15.75" customHeight="1" x14ac:dyDescent="0.25">
      <c r="A131" s="323"/>
      <c r="B131" s="323"/>
      <c r="C131" s="413"/>
      <c r="D131" s="325"/>
      <c r="E131" s="324"/>
      <c r="F131" s="324"/>
      <c r="G131" s="323"/>
    </row>
    <row r="132" spans="1:7" ht="15.75" customHeight="1" x14ac:dyDescent="0.25">
      <c r="A132" s="323"/>
      <c r="B132" s="323"/>
      <c r="C132" s="413"/>
      <c r="D132" s="325"/>
      <c r="E132" s="324"/>
      <c r="F132" s="324"/>
      <c r="G132" s="323"/>
    </row>
    <row r="133" spans="1:7" ht="15.75" customHeight="1" x14ac:dyDescent="0.25">
      <c r="A133" s="323"/>
      <c r="B133" s="323"/>
      <c r="C133" s="413"/>
      <c r="D133" s="325"/>
      <c r="E133" s="324"/>
      <c r="F133" s="324"/>
      <c r="G133" s="323"/>
    </row>
    <row r="134" spans="1:7" ht="15.75" customHeight="1" x14ac:dyDescent="0.25">
      <c r="A134" s="323"/>
      <c r="B134" s="323"/>
      <c r="C134" s="413"/>
      <c r="D134" s="325"/>
      <c r="E134" s="324"/>
      <c r="F134" s="324"/>
      <c r="G134" s="323"/>
    </row>
    <row r="135" spans="1:7" ht="15.75" customHeight="1" x14ac:dyDescent="0.25">
      <c r="A135" s="323"/>
      <c r="B135" s="323"/>
      <c r="C135" s="413"/>
      <c r="D135" s="325"/>
      <c r="E135" s="324"/>
      <c r="F135" s="324"/>
      <c r="G135" s="323"/>
    </row>
    <row r="136" spans="1:7" ht="15.75" customHeight="1" x14ac:dyDescent="0.25">
      <c r="A136" s="323"/>
      <c r="B136" s="323"/>
      <c r="C136" s="413"/>
      <c r="D136" s="325"/>
      <c r="E136" s="324"/>
      <c r="F136" s="324"/>
      <c r="G136" s="323"/>
    </row>
    <row r="137" spans="1:7" ht="15.75" customHeight="1" x14ac:dyDescent="0.25">
      <c r="A137" s="323"/>
      <c r="B137" s="323"/>
      <c r="C137" s="413"/>
      <c r="D137" s="325"/>
      <c r="E137" s="324"/>
      <c r="F137" s="324"/>
      <c r="G137" s="323"/>
    </row>
    <row r="138" spans="1:7" ht="15.75" customHeight="1" x14ac:dyDescent="0.25">
      <c r="A138" s="323"/>
      <c r="B138" s="323"/>
      <c r="C138" s="413"/>
      <c r="D138" s="325"/>
      <c r="E138" s="324"/>
      <c r="F138" s="324"/>
      <c r="G138" s="323"/>
    </row>
    <row r="139" spans="1:7" ht="15.75" customHeight="1" x14ac:dyDescent="0.25">
      <c r="A139" s="323"/>
      <c r="B139" s="323"/>
      <c r="C139" s="413"/>
      <c r="D139" s="325"/>
      <c r="E139" s="324"/>
      <c r="F139" s="324"/>
      <c r="G139" s="323"/>
    </row>
    <row r="140" spans="1:7" ht="15.75" customHeight="1" x14ac:dyDescent="0.25">
      <c r="A140" s="323"/>
      <c r="B140" s="323"/>
      <c r="C140" s="413"/>
      <c r="D140" s="325"/>
      <c r="E140" s="324"/>
      <c r="F140" s="324"/>
      <c r="G140" s="323"/>
    </row>
    <row r="141" spans="1:7" ht="15.75" customHeight="1" x14ac:dyDescent="0.25">
      <c r="A141" s="323"/>
      <c r="B141" s="323"/>
      <c r="C141" s="413"/>
      <c r="D141" s="325"/>
      <c r="E141" s="324"/>
      <c r="F141" s="324"/>
      <c r="G141" s="323"/>
    </row>
    <row r="142" spans="1:7" ht="15.75" customHeight="1" x14ac:dyDescent="0.25">
      <c r="A142" s="323"/>
      <c r="B142" s="323"/>
      <c r="C142" s="413"/>
      <c r="D142" s="325"/>
      <c r="E142" s="324"/>
      <c r="F142" s="324"/>
      <c r="G142" s="323"/>
    </row>
    <row r="143" spans="1:7" ht="15.75" customHeight="1" x14ac:dyDescent="0.25">
      <c r="A143" s="323"/>
      <c r="B143" s="323"/>
      <c r="C143" s="413"/>
      <c r="D143" s="325"/>
      <c r="E143" s="324"/>
      <c r="F143" s="324"/>
      <c r="G143" s="323"/>
    </row>
    <row r="144" spans="1:7" ht="15.75" customHeight="1" x14ac:dyDescent="0.25">
      <c r="A144" s="323"/>
      <c r="B144" s="323"/>
      <c r="C144" s="413"/>
      <c r="D144" s="325"/>
      <c r="E144" s="324"/>
      <c r="F144" s="324"/>
      <c r="G144" s="323"/>
    </row>
    <row r="145" spans="1:7" ht="15.75" customHeight="1" x14ac:dyDescent="0.25">
      <c r="A145" s="323"/>
      <c r="B145" s="323"/>
      <c r="C145" s="413"/>
      <c r="D145" s="325"/>
      <c r="E145" s="324"/>
      <c r="F145" s="324"/>
      <c r="G145" s="323"/>
    </row>
    <row r="146" spans="1:7" ht="15.75" customHeight="1" x14ac:dyDescent="0.25">
      <c r="A146" s="323"/>
      <c r="B146" s="323"/>
      <c r="C146" s="413"/>
      <c r="D146" s="325"/>
      <c r="E146" s="324"/>
      <c r="F146" s="324"/>
      <c r="G146" s="323"/>
    </row>
    <row r="147" spans="1:7" ht="15.75" customHeight="1" x14ac:dyDescent="0.25">
      <c r="A147" s="323"/>
      <c r="B147" s="323"/>
      <c r="C147" s="413"/>
      <c r="D147" s="325"/>
      <c r="E147" s="324"/>
      <c r="F147" s="324"/>
      <c r="G147" s="323"/>
    </row>
    <row r="148" spans="1:7" ht="15.75" customHeight="1" x14ac:dyDescent="0.25">
      <c r="A148" s="323"/>
      <c r="B148" s="323"/>
      <c r="C148" s="413"/>
      <c r="D148" s="325"/>
      <c r="E148" s="324"/>
      <c r="F148" s="324"/>
      <c r="G148" s="323"/>
    </row>
    <row r="149" spans="1:7" ht="15.75" customHeight="1" x14ac:dyDescent="0.25">
      <c r="A149" s="323"/>
      <c r="B149" s="323"/>
      <c r="C149" s="413"/>
      <c r="D149" s="325"/>
      <c r="E149" s="324"/>
      <c r="F149" s="324"/>
      <c r="G149" s="323"/>
    </row>
    <row r="150" spans="1:7" ht="15.75" customHeight="1" x14ac:dyDescent="0.25">
      <c r="A150" s="323"/>
      <c r="B150" s="323"/>
      <c r="C150" s="413"/>
      <c r="D150" s="325"/>
      <c r="E150" s="324"/>
      <c r="F150" s="324"/>
      <c r="G150" s="323"/>
    </row>
    <row r="151" spans="1:7" ht="15.75" customHeight="1" x14ac:dyDescent="0.25">
      <c r="A151" s="323"/>
      <c r="B151" s="323"/>
      <c r="C151" s="413"/>
      <c r="D151" s="325"/>
      <c r="E151" s="324"/>
      <c r="F151" s="324"/>
      <c r="G151" s="323"/>
    </row>
    <row r="152" spans="1:7" ht="15.75" customHeight="1" x14ac:dyDescent="0.25">
      <c r="A152" s="323"/>
      <c r="B152" s="323"/>
      <c r="C152" s="413"/>
      <c r="D152" s="325"/>
      <c r="E152" s="324"/>
      <c r="F152" s="324"/>
      <c r="G152" s="323"/>
    </row>
    <row r="153" spans="1:7" ht="15.75" customHeight="1" x14ac:dyDescent="0.25">
      <c r="A153" s="323"/>
      <c r="B153" s="323"/>
      <c r="C153" s="413"/>
      <c r="D153" s="325"/>
      <c r="E153" s="324"/>
      <c r="F153" s="324"/>
      <c r="G153" s="323"/>
    </row>
    <row r="154" spans="1:7" ht="15.75" customHeight="1" x14ac:dyDescent="0.25">
      <c r="A154" s="323"/>
      <c r="B154" s="323"/>
      <c r="C154" s="413"/>
      <c r="D154" s="325"/>
      <c r="E154" s="324"/>
      <c r="F154" s="324"/>
      <c r="G154" s="323"/>
    </row>
    <row r="155" spans="1:7" ht="15.75" customHeight="1" x14ac:dyDescent="0.25">
      <c r="A155" s="323"/>
      <c r="B155" s="323"/>
      <c r="C155" s="413"/>
      <c r="D155" s="325"/>
      <c r="E155" s="324"/>
      <c r="F155" s="324"/>
      <c r="G155" s="323"/>
    </row>
    <row r="156" spans="1:7" ht="15.75" customHeight="1" x14ac:dyDescent="0.25">
      <c r="A156" s="323"/>
      <c r="B156" s="323"/>
      <c r="C156" s="413"/>
      <c r="D156" s="325"/>
      <c r="E156" s="324"/>
      <c r="F156" s="324"/>
      <c r="G156" s="323"/>
    </row>
    <row r="157" spans="1:7" ht="15.75" customHeight="1" x14ac:dyDescent="0.25">
      <c r="A157" s="323"/>
      <c r="B157" s="323"/>
      <c r="C157" s="413"/>
      <c r="D157" s="325"/>
      <c r="E157" s="324"/>
      <c r="F157" s="324"/>
      <c r="G157" s="323"/>
    </row>
    <row r="158" spans="1:7" ht="15.75" customHeight="1" x14ac:dyDescent="0.25">
      <c r="A158" s="323"/>
      <c r="B158" s="323"/>
      <c r="C158" s="413"/>
      <c r="D158" s="325"/>
      <c r="E158" s="324"/>
      <c r="F158" s="324"/>
      <c r="G158" s="323"/>
    </row>
    <row r="159" spans="1:7" ht="15.75" customHeight="1" x14ac:dyDescent="0.25">
      <c r="A159" s="323"/>
      <c r="B159" s="323"/>
      <c r="C159" s="413"/>
      <c r="D159" s="325"/>
      <c r="E159" s="324"/>
      <c r="F159" s="324"/>
      <c r="G159" s="323"/>
    </row>
    <row r="160" spans="1:7" ht="15.75" customHeight="1" x14ac:dyDescent="0.25">
      <c r="A160" s="323"/>
      <c r="B160" s="323"/>
      <c r="C160" s="413"/>
      <c r="D160" s="325"/>
      <c r="E160" s="324"/>
      <c r="F160" s="324"/>
      <c r="G160" s="323"/>
    </row>
    <row r="161" spans="1:7" ht="15.75" customHeight="1" x14ac:dyDescent="0.25">
      <c r="A161" s="323"/>
      <c r="B161" s="323"/>
      <c r="C161" s="413"/>
      <c r="D161" s="325"/>
      <c r="E161" s="324"/>
      <c r="F161" s="324"/>
      <c r="G161" s="323"/>
    </row>
    <row r="162" spans="1:7" ht="15.75" customHeight="1" x14ac:dyDescent="0.25">
      <c r="A162" s="323"/>
      <c r="B162" s="323"/>
      <c r="C162" s="413"/>
      <c r="D162" s="325"/>
      <c r="E162" s="324"/>
      <c r="F162" s="324"/>
      <c r="G162" s="323"/>
    </row>
    <row r="163" spans="1:7" ht="15.75" customHeight="1" x14ac:dyDescent="0.25">
      <c r="A163" s="323"/>
      <c r="B163" s="323"/>
      <c r="C163" s="413"/>
      <c r="D163" s="325"/>
      <c r="E163" s="324"/>
      <c r="F163" s="324"/>
      <c r="G163" s="323"/>
    </row>
    <row r="164" spans="1:7" ht="15.75" customHeight="1" x14ac:dyDescent="0.25">
      <c r="A164" s="323"/>
      <c r="B164" s="323"/>
      <c r="C164" s="413"/>
      <c r="D164" s="325"/>
      <c r="E164" s="324"/>
      <c r="F164" s="324"/>
      <c r="G164" s="323"/>
    </row>
    <row r="165" spans="1:7" ht="15.75" customHeight="1" x14ac:dyDescent="0.25">
      <c r="A165" s="323"/>
      <c r="B165" s="323"/>
      <c r="C165" s="413"/>
      <c r="D165" s="325"/>
      <c r="E165" s="324"/>
      <c r="F165" s="324"/>
      <c r="G165" s="323"/>
    </row>
    <row r="166" spans="1:7" ht="15.75" customHeight="1" x14ac:dyDescent="0.25">
      <c r="A166" s="323"/>
      <c r="B166" s="323"/>
      <c r="C166" s="413"/>
      <c r="D166" s="325"/>
      <c r="E166" s="324"/>
      <c r="F166" s="324"/>
      <c r="G166" s="323"/>
    </row>
    <row r="167" spans="1:7" ht="15.75" customHeight="1" x14ac:dyDescent="0.25">
      <c r="A167" s="323"/>
      <c r="B167" s="323"/>
      <c r="C167" s="413"/>
      <c r="D167" s="325"/>
      <c r="E167" s="324"/>
      <c r="F167" s="324"/>
      <c r="G167" s="323"/>
    </row>
    <row r="168" spans="1:7" ht="15.75" customHeight="1" x14ac:dyDescent="0.25">
      <c r="A168" s="323"/>
      <c r="B168" s="323"/>
      <c r="C168" s="413"/>
      <c r="D168" s="325"/>
      <c r="E168" s="324"/>
      <c r="F168" s="324"/>
      <c r="G168" s="323"/>
    </row>
    <row r="169" spans="1:7" ht="15.75" customHeight="1" x14ac:dyDescent="0.25">
      <c r="A169" s="323"/>
      <c r="B169" s="323"/>
      <c r="C169" s="413"/>
      <c r="D169" s="325"/>
      <c r="E169" s="324"/>
      <c r="F169" s="324"/>
      <c r="G169" s="323"/>
    </row>
    <row r="170" spans="1:7" ht="15.75" customHeight="1" x14ac:dyDescent="0.25">
      <c r="A170" s="323"/>
      <c r="B170" s="323"/>
      <c r="C170" s="413"/>
      <c r="D170" s="325"/>
      <c r="E170" s="324"/>
      <c r="F170" s="324"/>
      <c r="G170" s="323"/>
    </row>
    <row r="171" spans="1:7" ht="15.75" customHeight="1" x14ac:dyDescent="0.25">
      <c r="A171" s="323"/>
      <c r="B171" s="323"/>
      <c r="C171" s="413"/>
      <c r="D171" s="325"/>
      <c r="E171" s="324"/>
      <c r="F171" s="324"/>
      <c r="G171" s="323"/>
    </row>
    <row r="172" spans="1:7" ht="15.75" customHeight="1" x14ac:dyDescent="0.25">
      <c r="A172" s="323"/>
      <c r="B172" s="323"/>
      <c r="C172" s="413"/>
      <c r="D172" s="325"/>
      <c r="E172" s="324"/>
      <c r="F172" s="324"/>
      <c r="G172" s="323"/>
    </row>
    <row r="173" spans="1:7" ht="15.75" customHeight="1" x14ac:dyDescent="0.25">
      <c r="A173" s="323"/>
      <c r="B173" s="323"/>
      <c r="C173" s="413"/>
      <c r="D173" s="325"/>
      <c r="E173" s="324"/>
      <c r="F173" s="324"/>
      <c r="G173" s="323"/>
    </row>
    <row r="174" spans="1:7" ht="15.75" customHeight="1" x14ac:dyDescent="0.25">
      <c r="A174" s="323"/>
      <c r="B174" s="323"/>
      <c r="C174" s="413"/>
      <c r="D174" s="325"/>
      <c r="E174" s="324"/>
      <c r="F174" s="324"/>
      <c r="G174" s="323"/>
    </row>
    <row r="175" spans="1:7" ht="15.75" customHeight="1" x14ac:dyDescent="0.25">
      <c r="A175" s="323"/>
      <c r="B175" s="323"/>
      <c r="C175" s="413"/>
      <c r="D175" s="325"/>
      <c r="E175" s="324"/>
      <c r="F175" s="324"/>
      <c r="G175" s="323"/>
    </row>
    <row r="176" spans="1:7" ht="15.75" customHeight="1" x14ac:dyDescent="0.25">
      <c r="A176" s="323"/>
      <c r="B176" s="323"/>
      <c r="C176" s="413"/>
      <c r="D176" s="325"/>
      <c r="E176" s="324"/>
      <c r="F176" s="324"/>
      <c r="G176" s="323"/>
    </row>
    <row r="177" spans="1:7" ht="15.75" customHeight="1" x14ac:dyDescent="0.25">
      <c r="A177" s="323"/>
      <c r="B177" s="323"/>
      <c r="C177" s="413"/>
      <c r="D177" s="325"/>
      <c r="E177" s="324"/>
      <c r="F177" s="324"/>
      <c r="G177" s="323"/>
    </row>
    <row r="178" spans="1:7" ht="15.75" customHeight="1" x14ac:dyDescent="0.25">
      <c r="A178" s="323"/>
      <c r="B178" s="323"/>
      <c r="C178" s="413"/>
      <c r="D178" s="325"/>
      <c r="E178" s="324"/>
      <c r="F178" s="324"/>
      <c r="G178" s="323"/>
    </row>
    <row r="179" spans="1:7" ht="15.75" customHeight="1" x14ac:dyDescent="0.25">
      <c r="A179" s="323"/>
      <c r="B179" s="323"/>
      <c r="C179" s="413"/>
      <c r="D179" s="325"/>
      <c r="E179" s="324"/>
      <c r="F179" s="324"/>
      <c r="G179" s="323"/>
    </row>
    <row r="180" spans="1:7" ht="15.75" customHeight="1" x14ac:dyDescent="0.25">
      <c r="A180" s="323"/>
      <c r="B180" s="323"/>
      <c r="C180" s="413"/>
      <c r="D180" s="325"/>
      <c r="E180" s="324"/>
      <c r="F180" s="324"/>
      <c r="G180" s="323"/>
    </row>
    <row r="181" spans="1:7" ht="15.75" customHeight="1" x14ac:dyDescent="0.25">
      <c r="A181" s="323"/>
      <c r="B181" s="323"/>
      <c r="C181" s="413"/>
      <c r="D181" s="325"/>
      <c r="E181" s="324"/>
      <c r="F181" s="324"/>
      <c r="G181" s="323"/>
    </row>
    <row r="182" spans="1:7" ht="15.75" customHeight="1" x14ac:dyDescent="0.25">
      <c r="A182" s="323"/>
      <c r="B182" s="323"/>
      <c r="C182" s="413"/>
      <c r="D182" s="325"/>
      <c r="E182" s="324"/>
      <c r="F182" s="324"/>
      <c r="G182" s="323"/>
    </row>
    <row r="183" spans="1:7" ht="15.75" customHeight="1" x14ac:dyDescent="0.25">
      <c r="A183" s="323"/>
      <c r="B183" s="323"/>
      <c r="C183" s="413"/>
      <c r="D183" s="325"/>
      <c r="E183" s="324"/>
      <c r="F183" s="324"/>
      <c r="G183" s="323"/>
    </row>
    <row r="184" spans="1:7" ht="15.75" customHeight="1" x14ac:dyDescent="0.25">
      <c r="A184" s="323"/>
      <c r="B184" s="323"/>
      <c r="C184" s="413"/>
      <c r="D184" s="325"/>
      <c r="E184" s="324"/>
      <c r="F184" s="324"/>
      <c r="G184" s="323"/>
    </row>
    <row r="185" spans="1:7" ht="15.75" customHeight="1" x14ac:dyDescent="0.25">
      <c r="A185" s="323"/>
      <c r="B185" s="323"/>
      <c r="C185" s="413"/>
      <c r="D185" s="325"/>
      <c r="E185" s="324"/>
      <c r="F185" s="324"/>
      <c r="G185" s="323"/>
    </row>
    <row r="186" spans="1:7" ht="15.75" customHeight="1" x14ac:dyDescent="0.25">
      <c r="A186" s="323"/>
      <c r="B186" s="323"/>
      <c r="C186" s="413"/>
      <c r="D186" s="325"/>
      <c r="E186" s="324"/>
      <c r="F186" s="324"/>
      <c r="G186" s="323"/>
    </row>
    <row r="187" spans="1:7" ht="15.75" customHeight="1" x14ac:dyDescent="0.25">
      <c r="A187" s="323"/>
      <c r="B187" s="323"/>
      <c r="C187" s="413"/>
      <c r="D187" s="325"/>
      <c r="E187" s="324"/>
      <c r="F187" s="324"/>
      <c r="G187" s="323"/>
    </row>
    <row r="188" spans="1:7" ht="15.75" customHeight="1" x14ac:dyDescent="0.25">
      <c r="A188" s="323"/>
      <c r="B188" s="323"/>
      <c r="C188" s="413"/>
      <c r="D188" s="325"/>
      <c r="E188" s="324"/>
      <c r="F188" s="324"/>
      <c r="G188" s="323"/>
    </row>
    <row r="189" spans="1:7" ht="15.75" customHeight="1" x14ac:dyDescent="0.25">
      <c r="A189" s="323"/>
      <c r="B189" s="323"/>
      <c r="C189" s="413"/>
      <c r="D189" s="325"/>
      <c r="E189" s="324"/>
      <c r="F189" s="324"/>
      <c r="G189" s="323"/>
    </row>
    <row r="190" spans="1:7" ht="15.75" customHeight="1" x14ac:dyDescent="0.25">
      <c r="A190" s="323"/>
      <c r="B190" s="323"/>
      <c r="C190" s="413"/>
      <c r="D190" s="325"/>
      <c r="E190" s="324"/>
      <c r="F190" s="324"/>
      <c r="G190" s="323"/>
    </row>
    <row r="191" spans="1:7" ht="15.75" customHeight="1" x14ac:dyDescent="0.25">
      <c r="A191" s="323"/>
      <c r="B191" s="323"/>
      <c r="C191" s="413"/>
      <c r="D191" s="325"/>
      <c r="E191" s="324"/>
      <c r="F191" s="324"/>
      <c r="G191" s="323"/>
    </row>
    <row r="192" spans="1:7" ht="15.75" customHeight="1" x14ac:dyDescent="0.25">
      <c r="A192" s="323"/>
      <c r="B192" s="323"/>
      <c r="C192" s="413"/>
      <c r="D192" s="325"/>
      <c r="E192" s="324"/>
      <c r="F192" s="324"/>
      <c r="G192" s="323"/>
    </row>
    <row r="193" spans="1:7" ht="15.75" customHeight="1" x14ac:dyDescent="0.25">
      <c r="A193" s="323"/>
      <c r="B193" s="323"/>
      <c r="C193" s="413"/>
      <c r="D193" s="325"/>
      <c r="E193" s="324"/>
      <c r="F193" s="324"/>
      <c r="G193" s="323"/>
    </row>
    <row r="194" spans="1:7" ht="15.75" customHeight="1" x14ac:dyDescent="0.25">
      <c r="A194" s="323"/>
      <c r="B194" s="323"/>
      <c r="C194" s="413"/>
      <c r="D194" s="325"/>
      <c r="E194" s="324"/>
      <c r="F194" s="324"/>
      <c r="G194" s="323"/>
    </row>
    <row r="195" spans="1:7" ht="15.75" customHeight="1" x14ac:dyDescent="0.25">
      <c r="A195" s="323"/>
      <c r="B195" s="323"/>
      <c r="C195" s="413"/>
      <c r="D195" s="325"/>
      <c r="E195" s="324"/>
      <c r="F195" s="324"/>
      <c r="G195" s="323"/>
    </row>
    <row r="196" spans="1:7" ht="15.75" customHeight="1" x14ac:dyDescent="0.25">
      <c r="A196" s="323"/>
      <c r="B196" s="323"/>
      <c r="C196" s="413"/>
      <c r="D196" s="325"/>
      <c r="E196" s="324"/>
      <c r="F196" s="324"/>
      <c r="G196" s="323"/>
    </row>
    <row r="197" spans="1:7" ht="15.75" customHeight="1" x14ac:dyDescent="0.25">
      <c r="A197" s="323"/>
      <c r="B197" s="323"/>
      <c r="C197" s="413"/>
      <c r="D197" s="325"/>
      <c r="E197" s="324"/>
      <c r="F197" s="324"/>
      <c r="G197" s="323"/>
    </row>
    <row r="198" spans="1:7" ht="15.75" customHeight="1" x14ac:dyDescent="0.25">
      <c r="A198" s="323"/>
      <c r="B198" s="323"/>
      <c r="C198" s="413"/>
      <c r="D198" s="325"/>
      <c r="E198" s="324"/>
      <c r="F198" s="324"/>
      <c r="G198" s="323"/>
    </row>
    <row r="199" spans="1:7" ht="15.75" customHeight="1" x14ac:dyDescent="0.25">
      <c r="A199" s="323"/>
      <c r="B199" s="323"/>
      <c r="C199" s="413"/>
      <c r="D199" s="325"/>
      <c r="E199" s="324"/>
      <c r="F199" s="324"/>
      <c r="G199" s="323"/>
    </row>
    <row r="200" spans="1:7" ht="15.75" customHeight="1" x14ac:dyDescent="0.25">
      <c r="A200" s="323"/>
      <c r="B200" s="323"/>
      <c r="C200" s="413"/>
      <c r="D200" s="325"/>
      <c r="E200" s="324"/>
      <c r="F200" s="324"/>
      <c r="G200" s="323"/>
    </row>
    <row r="201" spans="1:7" ht="15.75" customHeight="1" x14ac:dyDescent="0.25">
      <c r="A201" s="323"/>
      <c r="B201" s="323"/>
      <c r="C201" s="413"/>
      <c r="D201" s="325"/>
      <c r="E201" s="324"/>
      <c r="F201" s="324"/>
      <c r="G201" s="323"/>
    </row>
    <row r="202" spans="1:7" ht="15.75" customHeight="1" x14ac:dyDescent="0.25">
      <c r="A202" s="323"/>
      <c r="B202" s="323"/>
      <c r="C202" s="413"/>
      <c r="D202" s="325"/>
      <c r="E202" s="324"/>
      <c r="F202" s="324"/>
      <c r="G202" s="323"/>
    </row>
    <row r="203" spans="1:7" ht="15.75" customHeight="1" x14ac:dyDescent="0.25">
      <c r="A203" s="323"/>
      <c r="B203" s="323"/>
      <c r="C203" s="413"/>
      <c r="D203" s="325"/>
      <c r="E203" s="324"/>
      <c r="F203" s="324"/>
      <c r="G203" s="323"/>
    </row>
    <row r="204" spans="1:7" ht="15.75" customHeight="1" x14ac:dyDescent="0.25">
      <c r="A204" s="323"/>
      <c r="B204" s="323"/>
      <c r="C204" s="413"/>
      <c r="D204" s="325"/>
      <c r="E204" s="324"/>
      <c r="F204" s="324"/>
      <c r="G204" s="323"/>
    </row>
    <row r="205" spans="1:7" ht="15.75" customHeight="1" x14ac:dyDescent="0.25">
      <c r="A205" s="323"/>
      <c r="B205" s="323"/>
      <c r="C205" s="413"/>
      <c r="D205" s="325"/>
      <c r="E205" s="324"/>
      <c r="F205" s="324"/>
      <c r="G205" s="323"/>
    </row>
    <row r="206" spans="1:7" ht="15.75" customHeight="1" x14ac:dyDescent="0.25">
      <c r="A206" s="323"/>
      <c r="B206" s="323"/>
      <c r="C206" s="413"/>
      <c r="D206" s="325"/>
      <c r="E206" s="324"/>
      <c r="F206" s="324"/>
      <c r="G206" s="323"/>
    </row>
    <row r="207" spans="1:7" ht="15.75" customHeight="1" x14ac:dyDescent="0.25">
      <c r="A207" s="323"/>
      <c r="B207" s="323"/>
      <c r="C207" s="413"/>
      <c r="D207" s="325"/>
      <c r="E207" s="324"/>
      <c r="F207" s="324"/>
      <c r="G207" s="323"/>
    </row>
    <row r="208" spans="1:7" ht="15.75" customHeight="1" x14ac:dyDescent="0.25">
      <c r="A208" s="323"/>
      <c r="B208" s="323"/>
      <c r="C208" s="413"/>
      <c r="D208" s="325"/>
      <c r="E208" s="324"/>
      <c r="F208" s="324"/>
      <c r="G208" s="323"/>
    </row>
    <row r="209" spans="1:7" ht="15.75" customHeight="1" x14ac:dyDescent="0.25">
      <c r="A209" s="323"/>
      <c r="B209" s="323"/>
      <c r="C209" s="413"/>
      <c r="D209" s="325"/>
      <c r="E209" s="324"/>
      <c r="F209" s="324"/>
      <c r="G209" s="323"/>
    </row>
    <row r="210" spans="1:7" ht="15.75" customHeight="1" x14ac:dyDescent="0.25">
      <c r="A210" s="323"/>
      <c r="B210" s="323"/>
      <c r="C210" s="413"/>
      <c r="D210" s="325"/>
      <c r="E210" s="324"/>
      <c r="F210" s="324"/>
      <c r="G210" s="323"/>
    </row>
    <row r="211" spans="1:7" ht="15.75" customHeight="1" x14ac:dyDescent="0.25">
      <c r="A211" s="323"/>
      <c r="B211" s="323"/>
      <c r="C211" s="413"/>
      <c r="D211" s="325"/>
      <c r="E211" s="324"/>
      <c r="F211" s="324"/>
      <c r="G211" s="323"/>
    </row>
    <row r="212" spans="1:7" ht="15.75" customHeight="1" x14ac:dyDescent="0.25">
      <c r="A212" s="323"/>
      <c r="B212" s="323"/>
      <c r="C212" s="413"/>
      <c r="D212" s="325"/>
      <c r="E212" s="324"/>
      <c r="F212" s="324"/>
      <c r="G212" s="323"/>
    </row>
    <row r="213" spans="1:7" ht="15.75" customHeight="1" x14ac:dyDescent="0.25">
      <c r="A213" s="323"/>
      <c r="B213" s="323"/>
      <c r="C213" s="413"/>
      <c r="D213" s="325"/>
      <c r="E213" s="324"/>
      <c r="F213" s="324"/>
      <c r="G213" s="323"/>
    </row>
    <row r="214" spans="1:7" ht="15.75" customHeight="1" x14ac:dyDescent="0.25">
      <c r="A214" s="323"/>
      <c r="B214" s="323"/>
      <c r="C214" s="413"/>
      <c r="D214" s="325"/>
      <c r="E214" s="324"/>
      <c r="F214" s="324"/>
      <c r="G214" s="323"/>
    </row>
    <row r="215" spans="1:7" ht="15.75" customHeight="1" x14ac:dyDescent="0.25">
      <c r="A215" s="323"/>
      <c r="B215" s="323"/>
      <c r="C215" s="413"/>
      <c r="D215" s="325"/>
      <c r="E215" s="324"/>
      <c r="F215" s="324"/>
      <c r="G215" s="323"/>
    </row>
    <row r="216" spans="1:7" ht="15.75" customHeight="1" x14ac:dyDescent="0.25">
      <c r="A216" s="323"/>
      <c r="B216" s="323"/>
      <c r="C216" s="413"/>
      <c r="D216" s="325"/>
      <c r="E216" s="324"/>
      <c r="F216" s="324"/>
      <c r="G216" s="323"/>
    </row>
    <row r="217" spans="1:7" ht="15.75" customHeight="1" x14ac:dyDescent="0.25">
      <c r="A217" s="323"/>
      <c r="B217" s="323"/>
      <c r="C217" s="413"/>
      <c r="D217" s="325"/>
      <c r="E217" s="324"/>
      <c r="F217" s="324"/>
      <c r="G217" s="323"/>
    </row>
    <row r="218" spans="1:7" ht="15.75" customHeight="1" x14ac:dyDescent="0.25">
      <c r="A218" s="323"/>
      <c r="B218" s="323"/>
      <c r="C218" s="413"/>
      <c r="D218" s="325"/>
      <c r="E218" s="324"/>
      <c r="F218" s="324"/>
      <c r="G218" s="323"/>
    </row>
    <row r="219" spans="1:7" ht="15.75" customHeight="1" x14ac:dyDescent="0.25">
      <c r="A219" s="323"/>
      <c r="B219" s="323"/>
      <c r="C219" s="413"/>
      <c r="D219" s="325"/>
      <c r="E219" s="324"/>
      <c r="F219" s="324"/>
      <c r="G219" s="323"/>
    </row>
    <row r="220" spans="1:7" ht="15.75" customHeight="1" x14ac:dyDescent="0.25">
      <c r="A220" s="323"/>
      <c r="B220" s="323"/>
      <c r="C220" s="413"/>
      <c r="D220" s="325"/>
      <c r="E220" s="324"/>
      <c r="F220" s="324"/>
      <c r="G220" s="323"/>
    </row>
    <row r="221" spans="1:7" ht="15.75" customHeight="1" x14ac:dyDescent="0.25">
      <c r="A221" s="323"/>
      <c r="B221" s="323"/>
      <c r="C221" s="413"/>
      <c r="D221" s="325"/>
      <c r="E221" s="324"/>
      <c r="F221" s="324"/>
      <c r="G221" s="323"/>
    </row>
    <row r="222" spans="1:7" ht="15.75" customHeight="1" x14ac:dyDescent="0.25">
      <c r="A222" s="323"/>
      <c r="B222" s="323"/>
      <c r="C222" s="413"/>
      <c r="D222" s="325"/>
      <c r="E222" s="324"/>
      <c r="F222" s="324"/>
      <c r="G222" s="323"/>
    </row>
    <row r="223" spans="1:7" ht="15.75" customHeight="1" x14ac:dyDescent="0.25">
      <c r="A223" s="323"/>
      <c r="B223" s="323"/>
      <c r="C223" s="413"/>
      <c r="D223" s="325"/>
      <c r="E223" s="324"/>
      <c r="F223" s="324"/>
      <c r="G223" s="323"/>
    </row>
    <row r="224" spans="1:7" ht="15.75" customHeight="1" x14ac:dyDescent="0.25">
      <c r="A224" s="323"/>
      <c r="B224" s="323"/>
      <c r="C224" s="413"/>
      <c r="D224" s="325"/>
      <c r="E224" s="324"/>
      <c r="F224" s="324"/>
      <c r="G224" s="323"/>
    </row>
    <row r="225" spans="1:7" ht="15.75" customHeight="1" x14ac:dyDescent="0.25">
      <c r="A225" s="323"/>
      <c r="B225" s="323"/>
      <c r="C225" s="413"/>
      <c r="D225" s="325"/>
      <c r="E225" s="324"/>
      <c r="F225" s="324"/>
      <c r="G225" s="323"/>
    </row>
    <row r="226" spans="1:7" ht="15.75" customHeight="1" x14ac:dyDescent="0.25">
      <c r="A226" s="323"/>
      <c r="B226" s="323"/>
      <c r="C226" s="413"/>
      <c r="D226" s="325"/>
      <c r="E226" s="324"/>
      <c r="F226" s="324"/>
      <c r="G226" s="323"/>
    </row>
    <row r="227" spans="1:7" ht="15.75" customHeight="1" x14ac:dyDescent="0.25">
      <c r="A227" s="323"/>
      <c r="B227" s="323"/>
      <c r="C227" s="413"/>
      <c r="D227" s="325"/>
      <c r="E227" s="324"/>
      <c r="F227" s="324"/>
      <c r="G227" s="323"/>
    </row>
    <row r="228" spans="1:7" ht="15.75" customHeight="1" x14ac:dyDescent="0.25">
      <c r="A228" s="323"/>
      <c r="B228" s="323"/>
      <c r="C228" s="413"/>
      <c r="D228" s="325"/>
      <c r="E228" s="324"/>
      <c r="F228" s="324"/>
      <c r="G228" s="323"/>
    </row>
    <row r="229" spans="1:7" ht="15.75" customHeight="1" x14ac:dyDescent="0.25">
      <c r="A229" s="323"/>
      <c r="B229" s="323"/>
      <c r="C229" s="413"/>
      <c r="D229" s="325"/>
      <c r="E229" s="324"/>
      <c r="F229" s="324"/>
      <c r="G229" s="323"/>
    </row>
    <row r="230" spans="1:7" ht="15.75" customHeight="1" x14ac:dyDescent="0.25">
      <c r="A230" s="323"/>
      <c r="B230" s="323"/>
      <c r="C230" s="413"/>
      <c r="D230" s="325"/>
      <c r="E230" s="324"/>
      <c r="F230" s="324"/>
      <c r="G230" s="323"/>
    </row>
    <row r="231" spans="1:7" ht="15.75" customHeight="1" x14ac:dyDescent="0.25">
      <c r="A231" s="323"/>
      <c r="B231" s="323"/>
      <c r="C231" s="413"/>
      <c r="D231" s="325"/>
      <c r="E231" s="324"/>
      <c r="F231" s="324"/>
      <c r="G231" s="323"/>
    </row>
    <row r="232" spans="1:7" ht="15.75" customHeight="1" x14ac:dyDescent="0.25">
      <c r="A232" s="323"/>
      <c r="B232" s="323"/>
      <c r="C232" s="413"/>
      <c r="D232" s="325"/>
      <c r="E232" s="324"/>
      <c r="F232" s="324"/>
      <c r="G232" s="323"/>
    </row>
    <row r="233" spans="1:7" ht="15.75" customHeight="1" x14ac:dyDescent="0.25">
      <c r="A233" s="323"/>
      <c r="B233" s="323"/>
      <c r="C233" s="413"/>
      <c r="D233" s="325"/>
      <c r="E233" s="324"/>
      <c r="F233" s="324"/>
      <c r="G233" s="323"/>
    </row>
    <row r="234" spans="1:7" ht="15.75" customHeight="1" x14ac:dyDescent="0.25">
      <c r="A234" s="323"/>
      <c r="B234" s="323"/>
      <c r="C234" s="413"/>
      <c r="D234" s="325"/>
      <c r="E234" s="324"/>
      <c r="F234" s="324"/>
      <c r="G234" s="323"/>
    </row>
    <row r="235" spans="1:7" ht="15.75" customHeight="1" x14ac:dyDescent="0.25">
      <c r="A235" s="323"/>
      <c r="B235" s="323"/>
      <c r="C235" s="413"/>
      <c r="D235" s="325"/>
      <c r="E235" s="324"/>
      <c r="F235" s="324"/>
      <c r="G235" s="323"/>
    </row>
    <row r="236" spans="1:7" ht="15.75" customHeight="1" x14ac:dyDescent="0.25">
      <c r="A236" s="323"/>
      <c r="B236" s="323"/>
      <c r="C236" s="413"/>
      <c r="D236" s="325"/>
      <c r="E236" s="324"/>
      <c r="F236" s="324"/>
      <c r="G236" s="323"/>
    </row>
    <row r="237" spans="1:7" ht="15.75" customHeight="1" x14ac:dyDescent="0.25">
      <c r="A237" s="323"/>
      <c r="B237" s="323"/>
      <c r="C237" s="413"/>
      <c r="D237" s="325"/>
      <c r="E237" s="324"/>
      <c r="F237" s="324"/>
      <c r="G237" s="323"/>
    </row>
    <row r="238" spans="1:7" ht="15.75" customHeight="1" x14ac:dyDescent="0.25">
      <c r="A238" s="323"/>
      <c r="B238" s="323"/>
      <c r="C238" s="413"/>
      <c r="D238" s="325"/>
      <c r="E238" s="324"/>
      <c r="F238" s="324"/>
      <c r="G238" s="323"/>
    </row>
    <row r="239" spans="1:7" ht="15.75" customHeight="1" x14ac:dyDescent="0.25">
      <c r="A239" s="323"/>
      <c r="B239" s="323"/>
      <c r="C239" s="413"/>
      <c r="D239" s="325"/>
      <c r="E239" s="324"/>
      <c r="F239" s="324"/>
      <c r="G239" s="323"/>
    </row>
    <row r="240" spans="1:7" ht="15.75" customHeight="1" x14ac:dyDescent="0.25">
      <c r="A240" s="323"/>
      <c r="B240" s="323"/>
      <c r="C240" s="413"/>
      <c r="D240" s="325"/>
      <c r="E240" s="324"/>
      <c r="F240" s="324"/>
      <c r="G240" s="323"/>
    </row>
    <row r="241" spans="1:7" ht="15.75" customHeight="1" x14ac:dyDescent="0.25">
      <c r="A241" s="323"/>
      <c r="B241" s="323"/>
      <c r="C241" s="413"/>
      <c r="D241" s="325"/>
      <c r="E241" s="324"/>
      <c r="F241" s="324"/>
      <c r="G241" s="323"/>
    </row>
    <row r="242" spans="1:7" ht="15.75" customHeight="1" x14ac:dyDescent="0.25">
      <c r="A242" s="323"/>
      <c r="B242" s="323"/>
      <c r="C242" s="413"/>
      <c r="D242" s="325"/>
      <c r="E242" s="324"/>
      <c r="F242" s="324"/>
      <c r="G242" s="323"/>
    </row>
    <row r="243" spans="1:7" ht="15.75" customHeight="1" x14ac:dyDescent="0.25">
      <c r="A243" s="323"/>
      <c r="B243" s="323"/>
      <c r="C243" s="413"/>
      <c r="D243" s="325"/>
      <c r="E243" s="324"/>
      <c r="F243" s="324"/>
      <c r="G243" s="323"/>
    </row>
    <row r="244" spans="1:7" ht="15.75" customHeight="1" x14ac:dyDescent="0.25">
      <c r="A244" s="323"/>
      <c r="B244" s="323"/>
      <c r="C244" s="413"/>
      <c r="D244" s="325"/>
      <c r="E244" s="324"/>
      <c r="F244" s="324"/>
      <c r="G244" s="323"/>
    </row>
    <row r="245" spans="1:7" ht="15.75" customHeight="1" x14ac:dyDescent="0.25">
      <c r="A245" s="323"/>
      <c r="B245" s="323"/>
      <c r="C245" s="413"/>
      <c r="D245" s="325"/>
      <c r="E245" s="324"/>
      <c r="F245" s="324"/>
      <c r="G245" s="323"/>
    </row>
    <row r="246" spans="1:7" ht="15.75" customHeight="1" x14ac:dyDescent="0.25">
      <c r="A246" s="323"/>
      <c r="B246" s="323"/>
      <c r="C246" s="413"/>
      <c r="D246" s="325"/>
      <c r="E246" s="324"/>
      <c r="F246" s="324"/>
      <c r="G246" s="323"/>
    </row>
    <row r="247" spans="1:7" ht="15.75" customHeight="1" x14ac:dyDescent="0.25">
      <c r="A247" s="323"/>
      <c r="B247" s="323"/>
      <c r="C247" s="413"/>
      <c r="D247" s="325"/>
      <c r="E247" s="324"/>
      <c r="F247" s="324"/>
      <c r="G247" s="323"/>
    </row>
    <row r="248" spans="1:7" ht="15.75" customHeight="1" x14ac:dyDescent="0.25">
      <c r="A248" s="323"/>
      <c r="B248" s="323"/>
      <c r="C248" s="413"/>
      <c r="D248" s="325"/>
      <c r="E248" s="324"/>
      <c r="F248" s="324"/>
      <c r="G248" s="323"/>
    </row>
    <row r="249" spans="1:7" ht="15.75" customHeight="1" x14ac:dyDescent="0.25">
      <c r="A249" s="323"/>
      <c r="B249" s="323"/>
      <c r="C249" s="413"/>
      <c r="D249" s="325"/>
      <c r="E249" s="324"/>
      <c r="F249" s="324"/>
      <c r="G249" s="323"/>
    </row>
    <row r="250" spans="1:7" ht="15.75" customHeight="1" x14ac:dyDescent="0.25">
      <c r="A250" s="323"/>
      <c r="B250" s="323"/>
      <c r="C250" s="413"/>
      <c r="D250" s="325"/>
      <c r="E250" s="324"/>
      <c r="F250" s="324"/>
      <c r="G250" s="323"/>
    </row>
    <row r="251" spans="1:7" ht="15.75" customHeight="1" x14ac:dyDescent="0.25">
      <c r="A251" s="323"/>
      <c r="B251" s="323"/>
      <c r="C251" s="413"/>
      <c r="D251" s="325"/>
      <c r="E251" s="324"/>
      <c r="F251" s="324"/>
      <c r="G251" s="323"/>
    </row>
    <row r="252" spans="1:7" ht="15.75" customHeight="1" x14ac:dyDescent="0.25">
      <c r="A252" s="323"/>
      <c r="B252" s="323"/>
      <c r="C252" s="413"/>
      <c r="D252" s="325"/>
      <c r="E252" s="324"/>
      <c r="F252" s="324"/>
      <c r="G252" s="323"/>
    </row>
    <row r="253" spans="1:7" ht="15.75" customHeight="1" x14ac:dyDescent="0.25">
      <c r="A253" s="323"/>
      <c r="B253" s="323"/>
      <c r="C253" s="413"/>
      <c r="D253" s="325"/>
      <c r="E253" s="324"/>
      <c r="F253" s="324"/>
      <c r="G253" s="323"/>
    </row>
    <row r="254" spans="1:7" ht="15.75" customHeight="1" x14ac:dyDescent="0.25">
      <c r="A254" s="323"/>
      <c r="B254" s="323"/>
      <c r="C254" s="413"/>
      <c r="D254" s="325"/>
      <c r="E254" s="324"/>
      <c r="F254" s="324"/>
      <c r="G254" s="323"/>
    </row>
    <row r="255" spans="1:7" ht="15.75" customHeight="1" x14ac:dyDescent="0.25">
      <c r="A255" s="323"/>
      <c r="B255" s="323"/>
      <c r="C255" s="413"/>
      <c r="D255" s="325"/>
      <c r="E255" s="324"/>
      <c r="F255" s="324"/>
      <c r="G255" s="323"/>
    </row>
    <row r="256" spans="1:7" ht="15.75" customHeight="1" x14ac:dyDescent="0.25">
      <c r="A256" s="323"/>
      <c r="B256" s="323"/>
      <c r="C256" s="413"/>
      <c r="D256" s="325"/>
      <c r="E256" s="324"/>
      <c r="F256" s="324"/>
      <c r="G256" s="323"/>
    </row>
    <row r="257" spans="1:7" ht="15.75" customHeight="1" x14ac:dyDescent="0.25">
      <c r="A257" s="323"/>
      <c r="B257" s="323"/>
      <c r="C257" s="413"/>
      <c r="D257" s="325"/>
      <c r="E257" s="324"/>
      <c r="F257" s="324"/>
      <c r="G257" s="323"/>
    </row>
    <row r="258" spans="1:7" ht="15.75" customHeight="1" x14ac:dyDescent="0.25">
      <c r="A258" s="323"/>
      <c r="B258" s="323"/>
      <c r="C258" s="413"/>
      <c r="D258" s="325"/>
      <c r="E258" s="324"/>
      <c r="F258" s="324"/>
      <c r="G258" s="323"/>
    </row>
    <row r="259" spans="1:7" ht="15.75" customHeight="1" x14ac:dyDescent="0.25">
      <c r="A259" s="323"/>
      <c r="B259" s="323"/>
      <c r="C259" s="413"/>
      <c r="D259" s="325"/>
      <c r="E259" s="324"/>
      <c r="F259" s="324"/>
      <c r="G259" s="323"/>
    </row>
    <row r="260" spans="1:7" ht="15.75" customHeight="1" x14ac:dyDescent="0.25">
      <c r="A260" s="323"/>
      <c r="B260" s="323"/>
      <c r="C260" s="413"/>
      <c r="D260" s="325"/>
      <c r="E260" s="324"/>
      <c r="F260" s="324"/>
      <c r="G260" s="323"/>
    </row>
    <row r="261" spans="1:7" ht="15.75" customHeight="1" x14ac:dyDescent="0.25">
      <c r="A261" s="323"/>
      <c r="B261" s="323"/>
      <c r="C261" s="413"/>
      <c r="D261" s="325"/>
      <c r="E261" s="324"/>
      <c r="F261" s="324"/>
      <c r="G261" s="323"/>
    </row>
    <row r="262" spans="1:7" ht="15.75" customHeight="1" x14ac:dyDescent="0.25">
      <c r="A262" s="323"/>
      <c r="B262" s="323"/>
      <c r="C262" s="413"/>
      <c r="D262" s="325"/>
      <c r="E262" s="324"/>
      <c r="F262" s="324"/>
      <c r="G262" s="323"/>
    </row>
    <row r="263" spans="1:7" ht="15.75" customHeight="1" x14ac:dyDescent="0.25">
      <c r="A263" s="323"/>
      <c r="B263" s="323"/>
      <c r="C263" s="413"/>
      <c r="D263" s="325"/>
      <c r="E263" s="324"/>
      <c r="F263" s="324"/>
      <c r="G263" s="323"/>
    </row>
    <row r="264" spans="1:7" ht="15.75" customHeight="1" x14ac:dyDescent="0.25">
      <c r="A264" s="323"/>
      <c r="B264" s="323"/>
      <c r="C264" s="413"/>
      <c r="D264" s="325"/>
      <c r="E264" s="324"/>
      <c r="F264" s="324"/>
      <c r="G264" s="323"/>
    </row>
    <row r="265" spans="1:7" ht="15.75" customHeight="1" x14ac:dyDescent="0.25">
      <c r="A265" s="323"/>
      <c r="B265" s="323"/>
      <c r="C265" s="413"/>
      <c r="D265" s="325"/>
      <c r="E265" s="324"/>
      <c r="F265" s="324"/>
      <c r="G265" s="323"/>
    </row>
    <row r="266" spans="1:7" ht="15.75" customHeight="1" x14ac:dyDescent="0.25">
      <c r="A266" s="323"/>
      <c r="B266" s="323"/>
      <c r="C266" s="413"/>
      <c r="D266" s="325"/>
      <c r="E266" s="324"/>
      <c r="F266" s="324"/>
      <c r="G266" s="323"/>
    </row>
    <row r="267" spans="1:7" ht="15.75" customHeight="1" x14ac:dyDescent="0.25">
      <c r="A267" s="323"/>
      <c r="B267" s="323"/>
      <c r="C267" s="413"/>
      <c r="D267" s="325"/>
      <c r="E267" s="324"/>
      <c r="F267" s="324"/>
      <c r="G267" s="323"/>
    </row>
    <row r="268" spans="1:7" ht="15.75" customHeight="1" x14ac:dyDescent="0.25">
      <c r="A268" s="323"/>
      <c r="B268" s="323"/>
      <c r="C268" s="413"/>
      <c r="D268" s="325"/>
      <c r="E268" s="324"/>
      <c r="F268" s="324"/>
      <c r="G268" s="323"/>
    </row>
    <row r="269" spans="1:7" ht="15.75" customHeight="1" x14ac:dyDescent="0.25">
      <c r="A269" s="323"/>
      <c r="B269" s="323"/>
      <c r="C269" s="413"/>
      <c r="D269" s="325"/>
      <c r="E269" s="324"/>
      <c r="F269" s="324"/>
      <c r="G269" s="323"/>
    </row>
    <row r="270" spans="1:7" ht="15.75" customHeight="1" x14ac:dyDescent="0.25">
      <c r="A270" s="323"/>
      <c r="B270" s="323"/>
      <c r="C270" s="413"/>
      <c r="D270" s="325"/>
      <c r="E270" s="324"/>
      <c r="F270" s="324"/>
      <c r="G270" s="323"/>
    </row>
    <row r="271" spans="1:7" ht="15.75" customHeight="1" x14ac:dyDescent="0.25">
      <c r="A271" s="323"/>
      <c r="B271" s="323"/>
      <c r="C271" s="413"/>
      <c r="D271" s="325"/>
      <c r="E271" s="324"/>
      <c r="F271" s="324"/>
      <c r="G271" s="323"/>
    </row>
    <row r="272" spans="1:7" ht="15.75" customHeight="1" x14ac:dyDescent="0.25">
      <c r="A272" s="323"/>
      <c r="B272" s="323"/>
      <c r="C272" s="413"/>
      <c r="D272" s="325"/>
      <c r="E272" s="324"/>
      <c r="F272" s="324"/>
      <c r="G272" s="323"/>
    </row>
    <row r="273" spans="1:7" ht="15.75" customHeight="1" x14ac:dyDescent="0.25">
      <c r="A273" s="323"/>
      <c r="B273" s="323"/>
      <c r="C273" s="413"/>
      <c r="D273" s="325"/>
      <c r="E273" s="324"/>
      <c r="F273" s="324"/>
      <c r="G273" s="323"/>
    </row>
    <row r="274" spans="1:7" ht="15.75" customHeight="1" x14ac:dyDescent="0.25">
      <c r="A274" s="323"/>
      <c r="B274" s="323"/>
      <c r="C274" s="413"/>
      <c r="D274" s="325"/>
      <c r="E274" s="324"/>
      <c r="F274" s="324"/>
      <c r="G274" s="323"/>
    </row>
    <row r="275" spans="1:7" ht="15.75" customHeight="1" x14ac:dyDescent="0.25">
      <c r="A275" s="323"/>
      <c r="B275" s="323"/>
      <c r="C275" s="413"/>
      <c r="D275" s="325"/>
      <c r="E275" s="324"/>
      <c r="F275" s="324"/>
      <c r="G275" s="323"/>
    </row>
    <row r="276" spans="1:7" ht="15.75" customHeight="1" x14ac:dyDescent="0.25">
      <c r="A276" s="323"/>
      <c r="B276" s="323"/>
      <c r="C276" s="413"/>
      <c r="D276" s="325"/>
      <c r="E276" s="324"/>
      <c r="F276" s="324"/>
      <c r="G276" s="323"/>
    </row>
    <row r="277" spans="1:7" ht="15.75" customHeight="1" x14ac:dyDescent="0.25">
      <c r="A277" s="323"/>
      <c r="B277" s="323"/>
      <c r="C277" s="413"/>
      <c r="D277" s="325"/>
      <c r="E277" s="324"/>
      <c r="F277" s="324"/>
      <c r="G277" s="323"/>
    </row>
    <row r="278" spans="1:7" ht="15.75" customHeight="1" x14ac:dyDescent="0.25">
      <c r="A278" s="323"/>
      <c r="B278" s="323"/>
      <c r="C278" s="413"/>
      <c r="D278" s="325"/>
      <c r="E278" s="324"/>
      <c r="F278" s="324"/>
      <c r="G278" s="323"/>
    </row>
    <row r="279" spans="1:7" ht="15.75" customHeight="1" x14ac:dyDescent="0.25">
      <c r="A279" s="323"/>
      <c r="B279" s="323"/>
      <c r="C279" s="413"/>
      <c r="D279" s="325"/>
      <c r="E279" s="324"/>
      <c r="F279" s="324"/>
      <c r="G279" s="323"/>
    </row>
    <row r="280" spans="1:7" ht="15.75" customHeight="1" x14ac:dyDescent="0.25">
      <c r="A280" s="323"/>
      <c r="B280" s="323"/>
      <c r="C280" s="413"/>
      <c r="D280" s="325"/>
      <c r="E280" s="324"/>
      <c r="F280" s="324"/>
      <c r="G280" s="323"/>
    </row>
    <row r="281" spans="1:7" ht="15.75" customHeight="1" x14ac:dyDescent="0.25">
      <c r="A281" s="323"/>
      <c r="B281" s="323"/>
      <c r="C281" s="413"/>
      <c r="D281" s="325"/>
      <c r="E281" s="324"/>
      <c r="F281" s="324"/>
      <c r="G281" s="323"/>
    </row>
    <row r="282" spans="1:7" ht="15.75" customHeight="1" x14ac:dyDescent="0.25">
      <c r="A282" s="323"/>
      <c r="B282" s="323"/>
      <c r="C282" s="413"/>
      <c r="D282" s="325"/>
      <c r="E282" s="324"/>
      <c r="F282" s="324"/>
      <c r="G282" s="323"/>
    </row>
    <row r="283" spans="1:7" ht="15.75" customHeight="1" x14ac:dyDescent="0.25">
      <c r="A283" s="323"/>
      <c r="B283" s="323"/>
      <c r="C283" s="413"/>
      <c r="D283" s="325"/>
      <c r="E283" s="324"/>
      <c r="F283" s="324"/>
      <c r="G283" s="323"/>
    </row>
    <row r="284" spans="1:7" ht="15.75" customHeight="1" x14ac:dyDescent="0.25">
      <c r="A284" s="323"/>
      <c r="B284" s="323"/>
      <c r="C284" s="413"/>
      <c r="D284" s="325"/>
      <c r="E284" s="324"/>
      <c r="F284" s="324"/>
      <c r="G284" s="323"/>
    </row>
    <row r="285" spans="1:7" ht="15.75" customHeight="1" x14ac:dyDescent="0.25">
      <c r="A285" s="323"/>
      <c r="B285" s="323"/>
      <c r="C285" s="413"/>
      <c r="D285" s="325"/>
      <c r="E285" s="324"/>
      <c r="F285" s="324"/>
      <c r="G285" s="323"/>
    </row>
    <row r="286" spans="1:7" ht="15.75" customHeight="1" x14ac:dyDescent="0.25">
      <c r="A286" s="323"/>
      <c r="B286" s="323"/>
      <c r="C286" s="413"/>
      <c r="D286" s="325"/>
      <c r="E286" s="324"/>
      <c r="F286" s="324"/>
      <c r="G286" s="323"/>
    </row>
    <row r="287" spans="1:7" ht="15.75" customHeight="1" x14ac:dyDescent="0.25">
      <c r="A287" s="323"/>
      <c r="B287" s="323"/>
      <c r="C287" s="413"/>
      <c r="D287" s="325"/>
      <c r="E287" s="324"/>
      <c r="F287" s="324"/>
      <c r="G287" s="323"/>
    </row>
    <row r="288" spans="1:7" ht="15.75" customHeight="1" x14ac:dyDescent="0.25">
      <c r="A288" s="323"/>
      <c r="B288" s="323"/>
      <c r="C288" s="413"/>
      <c r="D288" s="325"/>
      <c r="E288" s="324"/>
      <c r="F288" s="324"/>
      <c r="G288" s="323"/>
    </row>
    <row r="289" spans="1:7" ht="15.75" customHeight="1" x14ac:dyDescent="0.25">
      <c r="A289" s="323"/>
      <c r="B289" s="323"/>
      <c r="C289" s="413"/>
      <c r="D289" s="325"/>
      <c r="E289" s="324"/>
      <c r="F289" s="324"/>
      <c r="G289" s="323"/>
    </row>
    <row r="290" spans="1:7" ht="15.75" customHeight="1" x14ac:dyDescent="0.25">
      <c r="A290" s="323"/>
      <c r="B290" s="323"/>
      <c r="C290" s="413"/>
      <c r="D290" s="325"/>
      <c r="E290" s="324"/>
      <c r="F290" s="324"/>
      <c r="G290" s="323"/>
    </row>
    <row r="291" spans="1:7" ht="15.75" customHeight="1" x14ac:dyDescent="0.25">
      <c r="A291" s="323"/>
      <c r="B291" s="323"/>
      <c r="C291" s="413"/>
      <c r="D291" s="325"/>
      <c r="E291" s="324"/>
      <c r="F291" s="324"/>
      <c r="G291" s="323"/>
    </row>
    <row r="292" spans="1:7" ht="15.75" customHeight="1" x14ac:dyDescent="0.25">
      <c r="A292" s="323"/>
      <c r="B292" s="323"/>
      <c r="C292" s="413"/>
      <c r="D292" s="325"/>
      <c r="E292" s="324"/>
      <c r="F292" s="324"/>
      <c r="G292" s="323"/>
    </row>
    <row r="293" spans="1:7" ht="15.75" customHeight="1" x14ac:dyDescent="0.25">
      <c r="A293" s="323"/>
      <c r="B293" s="323"/>
      <c r="C293" s="413"/>
      <c r="D293" s="325"/>
      <c r="E293" s="324"/>
      <c r="F293" s="324"/>
      <c r="G293" s="323"/>
    </row>
    <row r="294" spans="1:7" ht="15.75" customHeight="1" x14ac:dyDescent="0.25">
      <c r="A294" s="323"/>
      <c r="B294" s="323"/>
      <c r="C294" s="413"/>
      <c r="D294" s="325"/>
      <c r="E294" s="324"/>
      <c r="F294" s="324"/>
      <c r="G294" s="323"/>
    </row>
    <row r="295" spans="1:7" ht="15.75" customHeight="1" x14ac:dyDescent="0.25">
      <c r="A295" s="323"/>
      <c r="B295" s="323"/>
      <c r="C295" s="413"/>
      <c r="D295" s="325"/>
      <c r="E295" s="324"/>
      <c r="F295" s="324"/>
      <c r="G295" s="323"/>
    </row>
    <row r="296" spans="1:7" ht="15.75" customHeight="1" x14ac:dyDescent="0.25">
      <c r="A296" s="323"/>
      <c r="B296" s="323"/>
      <c r="C296" s="413"/>
      <c r="D296" s="325"/>
      <c r="E296" s="324"/>
      <c r="F296" s="324"/>
      <c r="G296" s="323"/>
    </row>
    <row r="297" spans="1:7" ht="15.75" customHeight="1" x14ac:dyDescent="0.25">
      <c r="A297" s="323"/>
      <c r="B297" s="323"/>
      <c r="C297" s="413"/>
      <c r="D297" s="325"/>
      <c r="E297" s="324"/>
      <c r="F297" s="324"/>
      <c r="G297" s="323"/>
    </row>
    <row r="298" spans="1:7" ht="15.75" customHeight="1" x14ac:dyDescent="0.25">
      <c r="A298" s="323"/>
      <c r="B298" s="323"/>
      <c r="C298" s="413"/>
      <c r="D298" s="325"/>
      <c r="E298" s="324"/>
      <c r="F298" s="324"/>
      <c r="G298" s="323"/>
    </row>
    <row r="299" spans="1:7" ht="15.75" customHeight="1" x14ac:dyDescent="0.25">
      <c r="A299" s="323"/>
      <c r="B299" s="323"/>
      <c r="C299" s="413"/>
      <c r="D299" s="325"/>
      <c r="E299" s="324"/>
      <c r="F299" s="324"/>
      <c r="G299" s="323"/>
    </row>
    <row r="300" spans="1:7" ht="15.75" customHeight="1" x14ac:dyDescent="0.25">
      <c r="A300" s="323"/>
      <c r="B300" s="323"/>
      <c r="C300" s="413"/>
      <c r="D300" s="325"/>
      <c r="E300" s="324"/>
      <c r="F300" s="324"/>
      <c r="G300" s="323"/>
    </row>
    <row r="301" spans="1:7" ht="15.75" customHeight="1" x14ac:dyDescent="0.25">
      <c r="A301" s="323"/>
      <c r="B301" s="323"/>
      <c r="C301" s="413"/>
      <c r="D301" s="325"/>
      <c r="E301" s="324"/>
      <c r="F301" s="324"/>
      <c r="G301" s="323"/>
    </row>
    <row r="302" spans="1:7" ht="15.75" customHeight="1" x14ac:dyDescent="0.25">
      <c r="A302" s="323"/>
      <c r="B302" s="323"/>
      <c r="C302" s="413"/>
      <c r="D302" s="325"/>
      <c r="E302" s="324"/>
      <c r="F302" s="324"/>
      <c r="G302" s="323"/>
    </row>
    <row r="303" spans="1:7" ht="15.75" customHeight="1" x14ac:dyDescent="0.25">
      <c r="A303" s="323"/>
      <c r="B303" s="323"/>
      <c r="C303" s="413"/>
      <c r="D303" s="325"/>
      <c r="E303" s="324"/>
      <c r="F303" s="324"/>
      <c r="G303" s="323"/>
    </row>
    <row r="304" spans="1:7" ht="15.75" customHeight="1" x14ac:dyDescent="0.25">
      <c r="A304" s="323"/>
      <c r="B304" s="323"/>
      <c r="C304" s="413"/>
      <c r="D304" s="325"/>
      <c r="E304" s="324"/>
      <c r="F304" s="324"/>
      <c r="G304" s="323"/>
    </row>
    <row r="305" spans="1:7" ht="15.75" customHeight="1" x14ac:dyDescent="0.25">
      <c r="A305" s="323"/>
      <c r="B305" s="323"/>
      <c r="C305" s="413"/>
      <c r="D305" s="325"/>
      <c r="E305" s="324"/>
      <c r="F305" s="324"/>
      <c r="G305" s="323"/>
    </row>
    <row r="306" spans="1:7" ht="15.75" customHeight="1" x14ac:dyDescent="0.25">
      <c r="A306" s="323"/>
      <c r="B306" s="323"/>
      <c r="C306" s="413"/>
      <c r="D306" s="325"/>
      <c r="E306" s="324"/>
      <c r="F306" s="324"/>
      <c r="G306" s="323"/>
    </row>
    <row r="307" spans="1:7" ht="15.75" customHeight="1" x14ac:dyDescent="0.25">
      <c r="A307" s="323"/>
      <c r="B307" s="323"/>
      <c r="C307" s="413"/>
      <c r="D307" s="325"/>
      <c r="E307" s="324"/>
      <c r="F307" s="324"/>
      <c r="G307" s="323"/>
    </row>
    <row r="308" spans="1:7" ht="15.75" customHeight="1" x14ac:dyDescent="0.25">
      <c r="A308" s="323"/>
      <c r="B308" s="323"/>
      <c r="C308" s="413"/>
      <c r="D308" s="325"/>
      <c r="E308" s="324"/>
      <c r="F308" s="324"/>
      <c r="G308" s="323"/>
    </row>
    <row r="309" spans="1:7" ht="15.75" customHeight="1" x14ac:dyDescent="0.25">
      <c r="A309" s="323"/>
      <c r="B309" s="323"/>
      <c r="C309" s="413"/>
      <c r="D309" s="325"/>
      <c r="E309" s="324"/>
      <c r="F309" s="324"/>
      <c r="G309" s="323"/>
    </row>
    <row r="310" spans="1:7" ht="15.75" customHeight="1" x14ac:dyDescent="0.25">
      <c r="A310" s="323"/>
      <c r="B310" s="323"/>
      <c r="C310" s="413"/>
      <c r="D310" s="325"/>
      <c r="E310" s="324"/>
      <c r="F310" s="324"/>
      <c r="G310" s="323"/>
    </row>
    <row r="311" spans="1:7" ht="15.75" customHeight="1" x14ac:dyDescent="0.25">
      <c r="A311" s="323"/>
      <c r="B311" s="323"/>
      <c r="C311" s="413"/>
      <c r="D311" s="325"/>
      <c r="E311" s="324"/>
      <c r="F311" s="324"/>
      <c r="G311" s="323"/>
    </row>
    <row r="312" spans="1:7" ht="15.75" customHeight="1" x14ac:dyDescent="0.25">
      <c r="A312" s="323"/>
      <c r="B312" s="323"/>
      <c r="C312" s="413"/>
      <c r="D312" s="325"/>
      <c r="E312" s="324"/>
      <c r="F312" s="324"/>
      <c r="G312" s="323"/>
    </row>
    <row r="313" spans="1:7" ht="15.75" customHeight="1" x14ac:dyDescent="0.25">
      <c r="A313" s="323"/>
      <c r="B313" s="323"/>
      <c r="C313" s="413"/>
      <c r="D313" s="325"/>
      <c r="E313" s="324"/>
      <c r="F313" s="324"/>
      <c r="G313" s="323"/>
    </row>
    <row r="314" spans="1:7" ht="15.75" customHeight="1" x14ac:dyDescent="0.25">
      <c r="A314" s="323"/>
      <c r="B314" s="323"/>
      <c r="C314" s="413"/>
      <c r="D314" s="325"/>
      <c r="E314" s="324"/>
      <c r="F314" s="324"/>
      <c r="G314" s="323"/>
    </row>
    <row r="315" spans="1:7" ht="15.75" customHeight="1" x14ac:dyDescent="0.25">
      <c r="A315" s="323"/>
      <c r="B315" s="323"/>
      <c r="C315" s="413"/>
      <c r="D315" s="325"/>
      <c r="E315" s="324"/>
      <c r="F315" s="324"/>
      <c r="G315" s="323"/>
    </row>
    <row r="316" spans="1:7" ht="15.75" customHeight="1" x14ac:dyDescent="0.25">
      <c r="A316" s="323"/>
      <c r="B316" s="323"/>
      <c r="C316" s="413"/>
      <c r="D316" s="325"/>
      <c r="E316" s="324"/>
      <c r="F316" s="324"/>
      <c r="G316" s="323"/>
    </row>
    <row r="317" spans="1:7" ht="15.75" customHeight="1" x14ac:dyDescent="0.25">
      <c r="A317" s="323"/>
      <c r="B317" s="323"/>
      <c r="C317" s="413"/>
      <c r="D317" s="325"/>
      <c r="E317" s="324"/>
      <c r="F317" s="324"/>
      <c r="G317" s="323"/>
    </row>
    <row r="318" spans="1:7" ht="15.75" customHeight="1" x14ac:dyDescent="0.25">
      <c r="A318" s="323"/>
      <c r="B318" s="323"/>
      <c r="C318" s="413"/>
      <c r="D318" s="325"/>
      <c r="E318" s="324"/>
      <c r="F318" s="324"/>
      <c r="G318" s="323"/>
    </row>
    <row r="319" spans="1:7" ht="15.75" customHeight="1" x14ac:dyDescent="0.25">
      <c r="A319" s="323"/>
      <c r="B319" s="323"/>
      <c r="C319" s="413"/>
      <c r="D319" s="325"/>
      <c r="E319" s="324"/>
      <c r="F319" s="324"/>
      <c r="G319" s="323"/>
    </row>
    <row r="320" spans="1:7" ht="15.75" customHeight="1" x14ac:dyDescent="0.25">
      <c r="A320" s="323"/>
      <c r="B320" s="323"/>
      <c r="C320" s="413"/>
      <c r="D320" s="325"/>
      <c r="E320" s="324"/>
      <c r="F320" s="324"/>
      <c r="G320" s="323"/>
    </row>
    <row r="321" spans="1:7" ht="15.75" customHeight="1" x14ac:dyDescent="0.25">
      <c r="A321" s="323"/>
      <c r="B321" s="323"/>
      <c r="C321" s="413"/>
      <c r="D321" s="325"/>
      <c r="E321" s="324"/>
      <c r="F321" s="324"/>
      <c r="G321" s="323"/>
    </row>
    <row r="322" spans="1:7" ht="15.75" customHeight="1" x14ac:dyDescent="0.25">
      <c r="A322" s="323"/>
      <c r="B322" s="323"/>
      <c r="C322" s="413"/>
      <c r="D322" s="325"/>
      <c r="E322" s="324"/>
      <c r="F322" s="324"/>
      <c r="G322" s="323"/>
    </row>
    <row r="323" spans="1:7" ht="15.75" customHeight="1" x14ac:dyDescent="0.25">
      <c r="A323" s="323"/>
      <c r="B323" s="323"/>
      <c r="C323" s="413"/>
      <c r="D323" s="325"/>
      <c r="E323" s="324"/>
      <c r="F323" s="324"/>
      <c r="G323" s="323"/>
    </row>
    <row r="324" spans="1:7" ht="15.75" customHeight="1" x14ac:dyDescent="0.25">
      <c r="A324" s="323"/>
      <c r="B324" s="323"/>
      <c r="C324" s="413"/>
      <c r="D324" s="325"/>
      <c r="E324" s="324"/>
      <c r="F324" s="324"/>
      <c r="G324" s="323"/>
    </row>
    <row r="325" spans="1:7" ht="15.75" customHeight="1" x14ac:dyDescent="0.25">
      <c r="A325" s="323"/>
      <c r="B325" s="323"/>
      <c r="C325" s="413"/>
      <c r="D325" s="325"/>
      <c r="E325" s="324"/>
      <c r="F325" s="324"/>
      <c r="G325" s="323"/>
    </row>
    <row r="326" spans="1:7" ht="15.75" customHeight="1" x14ac:dyDescent="0.25">
      <c r="A326" s="323"/>
      <c r="B326" s="323"/>
      <c r="C326" s="413"/>
      <c r="D326" s="325"/>
      <c r="E326" s="324"/>
      <c r="F326" s="324"/>
      <c r="G326" s="323"/>
    </row>
    <row r="327" spans="1:7" ht="15.75" customHeight="1" x14ac:dyDescent="0.25">
      <c r="A327" s="323"/>
      <c r="B327" s="323"/>
      <c r="C327" s="413"/>
      <c r="D327" s="325"/>
      <c r="E327" s="324"/>
      <c r="F327" s="324"/>
      <c r="G327" s="323"/>
    </row>
    <row r="328" spans="1:7" ht="15.75" customHeight="1" x14ac:dyDescent="0.25">
      <c r="A328" s="323"/>
      <c r="B328" s="323"/>
      <c r="C328" s="413"/>
      <c r="D328" s="325"/>
      <c r="E328" s="324"/>
      <c r="F328" s="324"/>
      <c r="G328" s="323"/>
    </row>
    <row r="329" spans="1:7" ht="15.75" customHeight="1" x14ac:dyDescent="0.25">
      <c r="A329" s="323"/>
      <c r="B329" s="323"/>
      <c r="C329" s="413"/>
      <c r="D329" s="325"/>
      <c r="E329" s="324"/>
      <c r="F329" s="324"/>
      <c r="G329" s="323"/>
    </row>
    <row r="330" spans="1:7" ht="15.75" customHeight="1" x14ac:dyDescent="0.25">
      <c r="A330" s="323"/>
      <c r="B330" s="323"/>
      <c r="C330" s="413"/>
      <c r="D330" s="325"/>
      <c r="E330" s="324"/>
      <c r="F330" s="324"/>
      <c r="G330" s="323"/>
    </row>
    <row r="331" spans="1:7" ht="15.75" customHeight="1" x14ac:dyDescent="0.25">
      <c r="A331" s="323"/>
      <c r="B331" s="323"/>
      <c r="C331" s="413"/>
      <c r="D331" s="325"/>
      <c r="E331" s="324"/>
      <c r="F331" s="324"/>
      <c r="G331" s="323"/>
    </row>
    <row r="332" spans="1:7" ht="15.75" customHeight="1" x14ac:dyDescent="0.25">
      <c r="A332" s="323"/>
      <c r="B332" s="323"/>
      <c r="C332" s="413"/>
      <c r="D332" s="325"/>
      <c r="E332" s="324"/>
      <c r="F332" s="324"/>
      <c r="G332" s="323"/>
    </row>
    <row r="333" spans="1:7" ht="15.75" customHeight="1" x14ac:dyDescent="0.25">
      <c r="A333" s="323"/>
      <c r="B333" s="323"/>
      <c r="C333" s="413"/>
      <c r="D333" s="325"/>
      <c r="E333" s="324"/>
      <c r="F333" s="324"/>
      <c r="G333" s="323"/>
    </row>
    <row r="334" spans="1:7" ht="15.75" customHeight="1" x14ac:dyDescent="0.25">
      <c r="A334" s="323"/>
      <c r="B334" s="323"/>
      <c r="C334" s="413"/>
      <c r="D334" s="325"/>
      <c r="E334" s="324"/>
      <c r="F334" s="324"/>
      <c r="G334" s="323"/>
    </row>
    <row r="335" spans="1:7" ht="15.75" customHeight="1" x14ac:dyDescent="0.25">
      <c r="A335" s="323"/>
      <c r="B335" s="323"/>
      <c r="C335" s="413"/>
      <c r="D335" s="325"/>
      <c r="E335" s="324"/>
      <c r="F335" s="324"/>
      <c r="G335" s="323"/>
    </row>
    <row r="336" spans="1:7" ht="15.75" customHeight="1" x14ac:dyDescent="0.25">
      <c r="A336" s="323"/>
      <c r="B336" s="323"/>
      <c r="C336" s="413"/>
      <c r="D336" s="325"/>
      <c r="E336" s="324"/>
      <c r="F336" s="324"/>
      <c r="G336" s="323"/>
    </row>
    <row r="337" spans="1:7" ht="15.75" customHeight="1" x14ac:dyDescent="0.25">
      <c r="A337" s="323"/>
      <c r="B337" s="323"/>
      <c r="C337" s="413"/>
      <c r="D337" s="325"/>
      <c r="E337" s="324"/>
      <c r="F337" s="324"/>
      <c r="G337" s="323"/>
    </row>
    <row r="338" spans="1:7" ht="15.75" customHeight="1" x14ac:dyDescent="0.25">
      <c r="A338" s="323"/>
      <c r="B338" s="323"/>
      <c r="C338" s="413"/>
      <c r="D338" s="325"/>
      <c r="E338" s="324"/>
      <c r="F338" s="324"/>
      <c r="G338" s="323"/>
    </row>
    <row r="339" spans="1:7" ht="15.75" customHeight="1" x14ac:dyDescent="0.25">
      <c r="A339" s="323"/>
      <c r="B339" s="323"/>
      <c r="C339" s="413"/>
      <c r="D339" s="325"/>
      <c r="E339" s="324"/>
      <c r="F339" s="324"/>
      <c r="G339" s="323"/>
    </row>
    <row r="340" spans="1:7" ht="15.75" customHeight="1" x14ac:dyDescent="0.25">
      <c r="A340" s="323"/>
      <c r="B340" s="323"/>
      <c r="C340" s="413"/>
      <c r="D340" s="325"/>
      <c r="E340" s="324"/>
      <c r="F340" s="324"/>
      <c r="G340" s="323"/>
    </row>
    <row r="341" spans="1:7" ht="15.75" customHeight="1" x14ac:dyDescent="0.25">
      <c r="A341" s="323"/>
      <c r="B341" s="323"/>
      <c r="C341" s="413"/>
      <c r="D341" s="325"/>
      <c r="E341" s="324"/>
      <c r="F341" s="324"/>
      <c r="G341" s="323"/>
    </row>
    <row r="342" spans="1:7" ht="15.75" customHeight="1" x14ac:dyDescent="0.25">
      <c r="A342" s="323"/>
      <c r="B342" s="323"/>
      <c r="C342" s="413"/>
      <c r="D342" s="325"/>
      <c r="E342" s="324"/>
      <c r="F342" s="324"/>
      <c r="G342" s="323"/>
    </row>
    <row r="343" spans="1:7" ht="15.75" customHeight="1" x14ac:dyDescent="0.25">
      <c r="A343" s="323"/>
      <c r="B343" s="323"/>
      <c r="C343" s="413"/>
      <c r="D343" s="325"/>
      <c r="E343" s="324"/>
      <c r="F343" s="324"/>
      <c r="G343" s="323"/>
    </row>
    <row r="344" spans="1:7" ht="15.75" customHeight="1" x14ac:dyDescent="0.25">
      <c r="A344" s="323"/>
      <c r="B344" s="323"/>
      <c r="C344" s="413"/>
      <c r="D344" s="325"/>
      <c r="E344" s="324"/>
      <c r="F344" s="324"/>
      <c r="G344" s="323"/>
    </row>
    <row r="345" spans="1:7" ht="15.75" customHeight="1" x14ac:dyDescent="0.25">
      <c r="A345" s="323"/>
      <c r="B345" s="323"/>
      <c r="C345" s="413"/>
      <c r="D345" s="325"/>
      <c r="E345" s="324"/>
      <c r="F345" s="324"/>
      <c r="G345" s="323"/>
    </row>
    <row r="346" spans="1:7" ht="15.75" customHeight="1" x14ac:dyDescent="0.25">
      <c r="A346" s="323"/>
      <c r="B346" s="323"/>
      <c r="C346" s="413"/>
      <c r="D346" s="325"/>
      <c r="E346" s="324"/>
      <c r="F346" s="324"/>
      <c r="G346" s="323"/>
    </row>
    <row r="347" spans="1:7" ht="15.75" customHeight="1" x14ac:dyDescent="0.25">
      <c r="A347" s="323"/>
      <c r="B347" s="323"/>
      <c r="C347" s="413"/>
      <c r="D347" s="325"/>
      <c r="E347" s="324"/>
      <c r="F347" s="324"/>
      <c r="G347" s="323"/>
    </row>
    <row r="348" spans="1:7" ht="15.75" customHeight="1" x14ac:dyDescent="0.25">
      <c r="A348" s="323"/>
      <c r="B348" s="323"/>
      <c r="C348" s="413"/>
      <c r="D348" s="325"/>
      <c r="E348" s="324"/>
      <c r="F348" s="324"/>
      <c r="G348" s="323"/>
    </row>
    <row r="349" spans="1:7" ht="15.75" customHeight="1" x14ac:dyDescent="0.25">
      <c r="A349" s="323"/>
      <c r="B349" s="323"/>
      <c r="C349" s="413"/>
      <c r="D349" s="325"/>
      <c r="E349" s="324"/>
      <c r="F349" s="324"/>
      <c r="G349" s="323"/>
    </row>
    <row r="350" spans="1:7" ht="15.75" customHeight="1" x14ac:dyDescent="0.25">
      <c r="A350" s="323"/>
      <c r="B350" s="323"/>
      <c r="C350" s="413"/>
      <c r="D350" s="325"/>
      <c r="E350" s="324"/>
      <c r="F350" s="324"/>
      <c r="G350" s="323"/>
    </row>
    <row r="351" spans="1:7" ht="15.75" customHeight="1" x14ac:dyDescent="0.25">
      <c r="A351" s="323"/>
      <c r="B351" s="323"/>
      <c r="C351" s="413"/>
      <c r="D351" s="325"/>
      <c r="E351" s="324"/>
      <c r="F351" s="324"/>
      <c r="G351" s="323"/>
    </row>
    <row r="352" spans="1:7" ht="15.75" customHeight="1" x14ac:dyDescent="0.25">
      <c r="A352" s="323"/>
      <c r="B352" s="323"/>
      <c r="C352" s="413"/>
      <c r="D352" s="325"/>
      <c r="E352" s="324"/>
      <c r="F352" s="324"/>
      <c r="G352" s="323"/>
    </row>
    <row r="353" spans="1:7" ht="15.75" customHeight="1" x14ac:dyDescent="0.25">
      <c r="A353" s="323"/>
      <c r="B353" s="323"/>
      <c r="C353" s="413"/>
      <c r="D353" s="325"/>
      <c r="E353" s="324"/>
      <c r="F353" s="324"/>
      <c r="G353" s="323"/>
    </row>
    <row r="354" spans="1:7" ht="15.75" customHeight="1" x14ac:dyDescent="0.25">
      <c r="A354" s="323"/>
      <c r="B354" s="323"/>
      <c r="C354" s="413"/>
      <c r="D354" s="325"/>
      <c r="E354" s="324"/>
      <c r="F354" s="324"/>
      <c r="G354" s="323"/>
    </row>
    <row r="355" spans="1:7" ht="15.75" customHeight="1" x14ac:dyDescent="0.25">
      <c r="A355" s="323"/>
      <c r="B355" s="323"/>
      <c r="C355" s="413"/>
      <c r="D355" s="325"/>
      <c r="E355" s="324"/>
      <c r="F355" s="324"/>
      <c r="G355" s="323"/>
    </row>
    <row r="356" spans="1:7" ht="15.75" customHeight="1" x14ac:dyDescent="0.25">
      <c r="A356" s="323"/>
      <c r="B356" s="323"/>
      <c r="C356" s="413"/>
      <c r="D356" s="325"/>
      <c r="E356" s="324"/>
      <c r="F356" s="324"/>
      <c r="G356" s="323"/>
    </row>
    <row r="357" spans="1:7" ht="15.75" customHeight="1" x14ac:dyDescent="0.25">
      <c r="A357" s="323"/>
      <c r="B357" s="323"/>
      <c r="C357" s="413"/>
      <c r="D357" s="325"/>
      <c r="E357" s="324"/>
      <c r="F357" s="324"/>
      <c r="G357" s="323"/>
    </row>
    <row r="358" spans="1:7" ht="15.75" customHeight="1" x14ac:dyDescent="0.25">
      <c r="A358" s="323"/>
      <c r="B358" s="323"/>
      <c r="C358" s="413"/>
      <c r="D358" s="325"/>
      <c r="E358" s="324"/>
      <c r="F358" s="324"/>
      <c r="G358" s="323"/>
    </row>
    <row r="359" spans="1:7" ht="15.75" customHeight="1" x14ac:dyDescent="0.25">
      <c r="A359" s="323"/>
      <c r="B359" s="323"/>
      <c r="C359" s="413"/>
      <c r="D359" s="325"/>
      <c r="E359" s="324"/>
      <c r="F359" s="324"/>
      <c r="G359" s="323"/>
    </row>
    <row r="360" spans="1:7" ht="15.75" customHeight="1" x14ac:dyDescent="0.25">
      <c r="A360" s="323"/>
      <c r="B360" s="323"/>
      <c r="C360" s="413"/>
      <c r="D360" s="325"/>
      <c r="E360" s="324"/>
      <c r="F360" s="324"/>
      <c r="G360" s="323"/>
    </row>
    <row r="361" spans="1:7" ht="15.75" customHeight="1" x14ac:dyDescent="0.25">
      <c r="A361" s="323"/>
      <c r="B361" s="323"/>
      <c r="C361" s="413"/>
      <c r="D361" s="325"/>
      <c r="E361" s="324"/>
      <c r="F361" s="324"/>
      <c r="G361" s="323"/>
    </row>
    <row r="362" spans="1:7" ht="15.75" customHeight="1" x14ac:dyDescent="0.25">
      <c r="A362" s="323"/>
      <c r="B362" s="323"/>
      <c r="C362" s="413"/>
      <c r="D362" s="325"/>
      <c r="E362" s="324"/>
      <c r="F362" s="324"/>
      <c r="G362" s="323"/>
    </row>
    <row r="363" spans="1:7" ht="15.75" customHeight="1" x14ac:dyDescent="0.25">
      <c r="A363" s="323"/>
      <c r="B363" s="323"/>
      <c r="C363" s="413"/>
      <c r="D363" s="325"/>
      <c r="E363" s="324"/>
      <c r="F363" s="324"/>
      <c r="G363" s="323"/>
    </row>
    <row r="364" spans="1:7" ht="15.75" customHeight="1" x14ac:dyDescent="0.25">
      <c r="A364" s="323"/>
      <c r="B364" s="323"/>
      <c r="C364" s="413"/>
      <c r="D364" s="325"/>
      <c r="E364" s="324"/>
      <c r="F364" s="324"/>
      <c r="G364" s="323"/>
    </row>
    <row r="365" spans="1:7" ht="15.75" customHeight="1" x14ac:dyDescent="0.25">
      <c r="A365" s="323"/>
      <c r="B365" s="323"/>
      <c r="C365" s="413"/>
      <c r="D365" s="325"/>
      <c r="E365" s="324"/>
      <c r="F365" s="324"/>
      <c r="G365" s="323"/>
    </row>
    <row r="366" spans="1:7" ht="15.75" customHeight="1" x14ac:dyDescent="0.25">
      <c r="A366" s="323"/>
      <c r="B366" s="323"/>
      <c r="C366" s="413"/>
      <c r="D366" s="325"/>
      <c r="E366" s="324"/>
      <c r="F366" s="324"/>
      <c r="G366" s="323"/>
    </row>
    <row r="367" spans="1:7" ht="15.75" customHeight="1" x14ac:dyDescent="0.25">
      <c r="A367" s="323"/>
      <c r="B367" s="323"/>
      <c r="C367" s="413"/>
      <c r="D367" s="325"/>
      <c r="E367" s="324"/>
      <c r="F367" s="324"/>
      <c r="G367" s="323"/>
    </row>
    <row r="368" spans="1:7" ht="15.75" customHeight="1" x14ac:dyDescent="0.25">
      <c r="A368" s="323"/>
      <c r="B368" s="323"/>
      <c r="C368" s="413"/>
      <c r="D368" s="325"/>
      <c r="E368" s="324"/>
      <c r="F368" s="324"/>
      <c r="G368" s="323"/>
    </row>
    <row r="369" spans="1:7" ht="15.75" customHeight="1" x14ac:dyDescent="0.25">
      <c r="A369" s="323"/>
      <c r="B369" s="323"/>
      <c r="C369" s="413"/>
      <c r="D369" s="325"/>
      <c r="E369" s="324"/>
      <c r="F369" s="324"/>
      <c r="G369" s="323"/>
    </row>
    <row r="370" spans="1:7" ht="15.75" customHeight="1" x14ac:dyDescent="0.25">
      <c r="A370" s="323"/>
      <c r="B370" s="323"/>
      <c r="C370" s="413"/>
      <c r="D370" s="325"/>
      <c r="E370" s="324"/>
      <c r="F370" s="324"/>
      <c r="G370" s="323"/>
    </row>
    <row r="371" spans="1:7" ht="15.75" customHeight="1" x14ac:dyDescent="0.25">
      <c r="A371" s="323"/>
      <c r="B371" s="323"/>
      <c r="C371" s="413"/>
      <c r="D371" s="325"/>
      <c r="E371" s="324"/>
      <c r="F371" s="324"/>
      <c r="G371" s="323"/>
    </row>
    <row r="372" spans="1:7" ht="15.75" customHeight="1" x14ac:dyDescent="0.25">
      <c r="A372" s="323"/>
      <c r="B372" s="323"/>
      <c r="C372" s="413"/>
      <c r="D372" s="325"/>
      <c r="E372" s="324"/>
      <c r="F372" s="324"/>
      <c r="G372" s="323"/>
    </row>
    <row r="373" spans="1:7" ht="15.75" customHeight="1" x14ac:dyDescent="0.25">
      <c r="A373" s="323"/>
      <c r="B373" s="323"/>
      <c r="C373" s="413"/>
      <c r="D373" s="325"/>
      <c r="E373" s="324"/>
      <c r="F373" s="324"/>
      <c r="G373" s="323"/>
    </row>
    <row r="374" spans="1:7" ht="15.75" customHeight="1" x14ac:dyDescent="0.25">
      <c r="A374" s="323"/>
      <c r="B374" s="323"/>
      <c r="C374" s="413"/>
      <c r="D374" s="325"/>
      <c r="E374" s="324"/>
      <c r="F374" s="324"/>
      <c r="G374" s="323"/>
    </row>
    <row r="375" spans="1:7" ht="15.75" customHeight="1" x14ac:dyDescent="0.25">
      <c r="A375" s="323"/>
      <c r="B375" s="323"/>
      <c r="C375" s="413"/>
      <c r="D375" s="325"/>
      <c r="E375" s="324"/>
      <c r="F375" s="324"/>
      <c r="G375" s="323"/>
    </row>
    <row r="376" spans="1:7" ht="15.75" customHeight="1" x14ac:dyDescent="0.25">
      <c r="A376" s="323"/>
      <c r="B376" s="323"/>
      <c r="C376" s="413"/>
      <c r="D376" s="325"/>
      <c r="E376" s="324"/>
      <c r="F376" s="324"/>
      <c r="G376" s="323"/>
    </row>
    <row r="377" spans="1:7" ht="15.75" customHeight="1" x14ac:dyDescent="0.25">
      <c r="A377" s="323"/>
      <c r="B377" s="323"/>
      <c r="C377" s="413"/>
      <c r="D377" s="325"/>
      <c r="E377" s="324"/>
      <c r="F377" s="324"/>
      <c r="G377" s="323"/>
    </row>
    <row r="378" spans="1:7" ht="15.75" customHeight="1" x14ac:dyDescent="0.25">
      <c r="A378" s="323"/>
      <c r="B378" s="323"/>
      <c r="C378" s="413"/>
      <c r="D378" s="325"/>
      <c r="E378" s="324"/>
      <c r="F378" s="324"/>
      <c r="G378" s="323"/>
    </row>
    <row r="379" spans="1:7" ht="15.75" customHeight="1" x14ac:dyDescent="0.25">
      <c r="A379" s="323"/>
      <c r="B379" s="323"/>
      <c r="C379" s="413"/>
      <c r="D379" s="325"/>
      <c r="E379" s="324"/>
      <c r="F379" s="324"/>
      <c r="G379" s="323"/>
    </row>
    <row r="380" spans="1:7" ht="15.75" customHeight="1" x14ac:dyDescent="0.25">
      <c r="A380" s="323"/>
      <c r="B380" s="323"/>
      <c r="C380" s="413"/>
      <c r="D380" s="325"/>
      <c r="E380" s="324"/>
      <c r="F380" s="324"/>
      <c r="G380" s="323"/>
    </row>
    <row r="381" spans="1:7" ht="15.75" customHeight="1" x14ac:dyDescent="0.25">
      <c r="A381" s="323"/>
      <c r="B381" s="323"/>
      <c r="C381" s="413"/>
      <c r="D381" s="325"/>
      <c r="E381" s="324"/>
      <c r="F381" s="324"/>
      <c r="G381" s="323"/>
    </row>
    <row r="382" spans="1:7" ht="15.75" customHeight="1" x14ac:dyDescent="0.25">
      <c r="A382" s="323"/>
      <c r="B382" s="323"/>
      <c r="C382" s="413"/>
      <c r="D382" s="325"/>
      <c r="E382" s="324"/>
      <c r="F382" s="324"/>
      <c r="G382" s="323"/>
    </row>
    <row r="383" spans="1:7" ht="15.75" customHeight="1" x14ac:dyDescent="0.25">
      <c r="A383" s="323"/>
      <c r="B383" s="323"/>
      <c r="C383" s="413"/>
      <c r="D383" s="325"/>
      <c r="E383" s="324"/>
      <c r="F383" s="324"/>
      <c r="G383" s="323"/>
    </row>
    <row r="384" spans="1:7" ht="15.75" customHeight="1" x14ac:dyDescent="0.25">
      <c r="A384" s="323"/>
      <c r="B384" s="323"/>
      <c r="C384" s="413"/>
      <c r="D384" s="325"/>
      <c r="E384" s="324"/>
      <c r="F384" s="324"/>
      <c r="G384" s="323"/>
    </row>
    <row r="385" spans="1:7" ht="15.75" customHeight="1" x14ac:dyDescent="0.25">
      <c r="A385" s="323"/>
      <c r="B385" s="323"/>
      <c r="C385" s="413"/>
      <c r="D385" s="325"/>
      <c r="E385" s="324"/>
      <c r="F385" s="324"/>
      <c r="G385" s="323"/>
    </row>
    <row r="386" spans="1:7" ht="15.75" customHeight="1" x14ac:dyDescent="0.25">
      <c r="A386" s="323"/>
      <c r="B386" s="323"/>
      <c r="C386" s="413"/>
      <c r="D386" s="325"/>
      <c r="E386" s="324"/>
      <c r="F386" s="324"/>
      <c r="G386" s="323"/>
    </row>
    <row r="387" spans="1:7" ht="15.75" customHeight="1" x14ac:dyDescent="0.25">
      <c r="A387" s="323"/>
      <c r="B387" s="323"/>
      <c r="C387" s="413"/>
      <c r="D387" s="325"/>
      <c r="E387" s="324"/>
      <c r="F387" s="324"/>
      <c r="G387" s="323"/>
    </row>
    <row r="388" spans="1:7" ht="15.75" customHeight="1" x14ac:dyDescent="0.25">
      <c r="A388" s="323"/>
      <c r="B388" s="323"/>
      <c r="C388" s="413"/>
      <c r="D388" s="325"/>
      <c r="E388" s="324"/>
      <c r="F388" s="324"/>
      <c r="G388" s="323"/>
    </row>
    <row r="389" spans="1:7" ht="15.75" customHeight="1" x14ac:dyDescent="0.25">
      <c r="A389" s="323"/>
      <c r="B389" s="323"/>
      <c r="C389" s="413"/>
      <c r="D389" s="325"/>
      <c r="E389" s="324"/>
      <c r="F389" s="324"/>
      <c r="G389" s="323"/>
    </row>
    <row r="390" spans="1:7" ht="15.75" customHeight="1" x14ac:dyDescent="0.25">
      <c r="A390" s="323"/>
      <c r="B390" s="323"/>
      <c r="C390" s="413"/>
      <c r="D390" s="325"/>
      <c r="E390" s="324"/>
      <c r="F390" s="324"/>
      <c r="G390" s="323"/>
    </row>
    <row r="391" spans="1:7" ht="15.75" customHeight="1" x14ac:dyDescent="0.25">
      <c r="A391" s="323"/>
      <c r="B391" s="323"/>
      <c r="C391" s="413"/>
      <c r="D391" s="325"/>
      <c r="E391" s="324"/>
      <c r="F391" s="324"/>
      <c r="G391" s="323"/>
    </row>
    <row r="392" spans="1:7" ht="15.75" customHeight="1" x14ac:dyDescent="0.25">
      <c r="A392" s="323"/>
      <c r="B392" s="323"/>
      <c r="C392" s="413"/>
      <c r="D392" s="325"/>
      <c r="E392" s="324"/>
      <c r="F392" s="324"/>
      <c r="G392" s="323"/>
    </row>
    <row r="393" spans="1:7" ht="15.75" customHeight="1" x14ac:dyDescent="0.25">
      <c r="A393" s="323"/>
      <c r="B393" s="323"/>
      <c r="C393" s="413"/>
      <c r="D393" s="325"/>
      <c r="E393" s="324"/>
      <c r="F393" s="324"/>
      <c r="G393" s="323"/>
    </row>
    <row r="394" spans="1:7" ht="15.75" customHeight="1" x14ac:dyDescent="0.25">
      <c r="A394" s="323"/>
      <c r="B394" s="323"/>
      <c r="C394" s="413"/>
      <c r="D394" s="325"/>
      <c r="E394" s="324"/>
      <c r="F394" s="324"/>
      <c r="G394" s="323"/>
    </row>
    <row r="395" spans="1:7" ht="15.75" customHeight="1" x14ac:dyDescent="0.25">
      <c r="A395" s="323"/>
      <c r="B395" s="323"/>
      <c r="C395" s="413"/>
      <c r="D395" s="325"/>
      <c r="E395" s="324"/>
      <c r="F395" s="324"/>
      <c r="G395" s="323"/>
    </row>
    <row r="396" spans="1:7" ht="15.75" customHeight="1" x14ac:dyDescent="0.25">
      <c r="A396" s="323"/>
      <c r="B396" s="323"/>
      <c r="C396" s="413"/>
      <c r="D396" s="325"/>
      <c r="E396" s="324"/>
      <c r="F396" s="324"/>
      <c r="G396" s="323"/>
    </row>
    <row r="397" spans="1:7" ht="15.75" customHeight="1" x14ac:dyDescent="0.25">
      <c r="A397" s="323"/>
      <c r="B397" s="323"/>
      <c r="C397" s="413"/>
      <c r="D397" s="325"/>
      <c r="E397" s="324"/>
      <c r="F397" s="324"/>
      <c r="G397" s="323"/>
    </row>
    <row r="398" spans="1:7" ht="15.75" customHeight="1" x14ac:dyDescent="0.25">
      <c r="A398" s="323"/>
      <c r="B398" s="323"/>
      <c r="C398" s="413"/>
      <c r="D398" s="325"/>
      <c r="E398" s="324"/>
      <c r="F398" s="324"/>
      <c r="G398" s="323"/>
    </row>
    <row r="399" spans="1:7" ht="15.75" customHeight="1" x14ac:dyDescent="0.25">
      <c r="A399" s="323"/>
      <c r="B399" s="323"/>
      <c r="C399" s="413"/>
      <c r="D399" s="325"/>
      <c r="E399" s="324"/>
      <c r="F399" s="324"/>
      <c r="G399" s="323"/>
    </row>
    <row r="400" spans="1:7" ht="15.75" customHeight="1" x14ac:dyDescent="0.25">
      <c r="A400" s="323"/>
      <c r="B400" s="323"/>
      <c r="C400" s="413"/>
      <c r="D400" s="325"/>
      <c r="E400" s="324"/>
      <c r="F400" s="324"/>
      <c r="G400" s="323"/>
    </row>
    <row r="401" spans="1:7" ht="15.75" customHeight="1" x14ac:dyDescent="0.25">
      <c r="A401" s="323"/>
      <c r="B401" s="323"/>
      <c r="C401" s="413"/>
      <c r="D401" s="325"/>
      <c r="E401" s="324"/>
      <c r="F401" s="324"/>
      <c r="G401" s="323"/>
    </row>
    <row r="402" spans="1:7" ht="15.75" customHeight="1" x14ac:dyDescent="0.25">
      <c r="A402" s="323"/>
      <c r="B402" s="323"/>
      <c r="C402" s="413"/>
      <c r="D402" s="325"/>
      <c r="E402" s="324"/>
      <c r="F402" s="324"/>
      <c r="G402" s="323"/>
    </row>
    <row r="403" spans="1:7" ht="15.75" customHeight="1" x14ac:dyDescent="0.25">
      <c r="A403" s="323"/>
      <c r="B403" s="323"/>
      <c r="C403" s="413"/>
      <c r="D403" s="325"/>
      <c r="E403" s="324"/>
      <c r="F403" s="324"/>
      <c r="G403" s="323"/>
    </row>
    <row r="404" spans="1:7" ht="15.75" customHeight="1" x14ac:dyDescent="0.25">
      <c r="A404" s="323"/>
      <c r="B404" s="323"/>
      <c r="C404" s="413"/>
      <c r="D404" s="325"/>
      <c r="E404" s="324"/>
      <c r="F404" s="324"/>
      <c r="G404" s="323"/>
    </row>
    <row r="405" spans="1:7" ht="15.75" customHeight="1" x14ac:dyDescent="0.25">
      <c r="A405" s="323"/>
      <c r="B405" s="323"/>
      <c r="C405" s="413"/>
      <c r="D405" s="325"/>
      <c r="E405" s="324"/>
      <c r="F405" s="324"/>
      <c r="G405" s="323"/>
    </row>
    <row r="406" spans="1:7" ht="15.75" customHeight="1" x14ac:dyDescent="0.25">
      <c r="A406" s="323"/>
      <c r="B406" s="323"/>
      <c r="C406" s="413"/>
      <c r="D406" s="325"/>
      <c r="E406" s="324"/>
      <c r="F406" s="324"/>
      <c r="G406" s="323"/>
    </row>
    <row r="407" spans="1:7" ht="15.75" customHeight="1" x14ac:dyDescent="0.25">
      <c r="A407" s="323"/>
      <c r="B407" s="323"/>
      <c r="C407" s="413"/>
      <c r="D407" s="325"/>
      <c r="E407" s="324"/>
      <c r="F407" s="324"/>
      <c r="G407" s="323"/>
    </row>
    <row r="408" spans="1:7" ht="15.75" customHeight="1" x14ac:dyDescent="0.25">
      <c r="A408" s="323"/>
      <c r="B408" s="323"/>
      <c r="C408" s="413"/>
      <c r="D408" s="325"/>
      <c r="E408" s="324"/>
      <c r="F408" s="324"/>
      <c r="G408" s="323"/>
    </row>
    <row r="409" spans="1:7" ht="15.75" customHeight="1" x14ac:dyDescent="0.25">
      <c r="A409" s="323"/>
      <c r="B409" s="323"/>
      <c r="C409" s="413"/>
      <c r="D409" s="325"/>
      <c r="E409" s="324"/>
      <c r="F409" s="324"/>
      <c r="G409" s="323"/>
    </row>
    <row r="410" spans="1:7" ht="15.75" customHeight="1" x14ac:dyDescent="0.25">
      <c r="A410" s="323"/>
      <c r="B410" s="323"/>
      <c r="C410" s="413"/>
      <c r="D410" s="325"/>
      <c r="E410" s="324"/>
      <c r="F410" s="324"/>
      <c r="G410" s="323"/>
    </row>
    <row r="411" spans="1:7" ht="15.75" customHeight="1" x14ac:dyDescent="0.25">
      <c r="A411" s="323"/>
      <c r="B411" s="323"/>
      <c r="C411" s="413"/>
      <c r="D411" s="325"/>
      <c r="E411" s="324"/>
      <c r="F411" s="324"/>
      <c r="G411" s="323"/>
    </row>
    <row r="412" spans="1:7" ht="15.75" customHeight="1" x14ac:dyDescent="0.25">
      <c r="A412" s="323"/>
      <c r="B412" s="323"/>
      <c r="C412" s="413"/>
      <c r="D412" s="325"/>
      <c r="E412" s="324"/>
      <c r="F412" s="324"/>
      <c r="G412" s="323"/>
    </row>
    <row r="413" spans="1:7" ht="15.75" customHeight="1" x14ac:dyDescent="0.25">
      <c r="A413" s="323"/>
      <c r="B413" s="323"/>
      <c r="C413" s="413"/>
      <c r="D413" s="325"/>
      <c r="E413" s="324"/>
      <c r="F413" s="324"/>
      <c r="G413" s="323"/>
    </row>
    <row r="414" spans="1:7" ht="15.75" customHeight="1" x14ac:dyDescent="0.25">
      <c r="A414" s="323"/>
      <c r="B414" s="323"/>
      <c r="C414" s="413"/>
      <c r="D414" s="325"/>
      <c r="E414" s="324"/>
      <c r="F414" s="324"/>
      <c r="G414" s="323"/>
    </row>
    <row r="415" spans="1:7" ht="15.75" customHeight="1" x14ac:dyDescent="0.25">
      <c r="A415" s="323"/>
      <c r="B415" s="323"/>
      <c r="C415" s="413"/>
      <c r="D415" s="325"/>
      <c r="E415" s="324"/>
      <c r="F415" s="324"/>
      <c r="G415" s="323"/>
    </row>
    <row r="416" spans="1:7" ht="15.75" customHeight="1" x14ac:dyDescent="0.25">
      <c r="A416" s="323"/>
      <c r="B416" s="323"/>
      <c r="C416" s="413"/>
      <c r="D416" s="325"/>
      <c r="E416" s="324"/>
      <c r="F416" s="324"/>
      <c r="G416" s="323"/>
    </row>
    <row r="417" spans="1:7" ht="15.75" customHeight="1" x14ac:dyDescent="0.25">
      <c r="A417" s="323"/>
      <c r="B417" s="323"/>
      <c r="C417" s="413"/>
      <c r="D417" s="325"/>
      <c r="E417" s="324"/>
      <c r="F417" s="324"/>
      <c r="G417" s="323"/>
    </row>
    <row r="418" spans="1:7" ht="15.75" customHeight="1" x14ac:dyDescent="0.25">
      <c r="A418" s="323"/>
      <c r="B418" s="323"/>
      <c r="C418" s="413"/>
      <c r="D418" s="325"/>
      <c r="E418" s="324"/>
      <c r="F418" s="324"/>
      <c r="G418" s="323"/>
    </row>
    <row r="419" spans="1:7" ht="15.75" customHeight="1" x14ac:dyDescent="0.25">
      <c r="A419" s="323"/>
      <c r="B419" s="323"/>
      <c r="C419" s="413"/>
      <c r="D419" s="325"/>
      <c r="E419" s="324"/>
      <c r="F419" s="324"/>
      <c r="G419" s="323"/>
    </row>
    <row r="420" spans="1:7" ht="15.75" customHeight="1" x14ac:dyDescent="0.25">
      <c r="A420" s="323"/>
      <c r="B420" s="323"/>
      <c r="C420" s="413"/>
      <c r="D420" s="325"/>
      <c r="E420" s="324"/>
      <c r="F420" s="324"/>
      <c r="G420" s="323"/>
    </row>
    <row r="421" spans="1:7" ht="15.75" customHeight="1" x14ac:dyDescent="0.25">
      <c r="A421" s="323"/>
      <c r="B421" s="323"/>
      <c r="C421" s="413"/>
      <c r="D421" s="325"/>
      <c r="E421" s="324"/>
      <c r="F421" s="324"/>
      <c r="G421" s="323"/>
    </row>
    <row r="422" spans="1:7" ht="15.75" customHeight="1" x14ac:dyDescent="0.25">
      <c r="A422" s="323"/>
      <c r="B422" s="323"/>
      <c r="C422" s="413"/>
      <c r="D422" s="325"/>
      <c r="E422" s="324"/>
      <c r="F422" s="324"/>
      <c r="G422" s="323"/>
    </row>
    <row r="423" spans="1:7" ht="15.75" customHeight="1" x14ac:dyDescent="0.25">
      <c r="A423" s="323"/>
      <c r="B423" s="323"/>
      <c r="C423" s="413"/>
      <c r="D423" s="325"/>
      <c r="E423" s="324"/>
      <c r="F423" s="324"/>
      <c r="G423" s="323"/>
    </row>
    <row r="424" spans="1:7" ht="15.75" customHeight="1" x14ac:dyDescent="0.25">
      <c r="A424" s="323"/>
      <c r="B424" s="323"/>
      <c r="C424" s="413"/>
      <c r="D424" s="325"/>
      <c r="E424" s="324"/>
      <c r="F424" s="324"/>
      <c r="G424" s="323"/>
    </row>
    <row r="425" spans="1:7" ht="15.75" customHeight="1" x14ac:dyDescent="0.25">
      <c r="A425" s="323"/>
      <c r="B425" s="323"/>
      <c r="C425" s="413"/>
      <c r="D425" s="325"/>
      <c r="E425" s="324"/>
      <c r="F425" s="324"/>
      <c r="G425" s="323"/>
    </row>
    <row r="426" spans="1:7" ht="15.75" customHeight="1" x14ac:dyDescent="0.25">
      <c r="A426" s="323"/>
      <c r="B426" s="323"/>
      <c r="C426" s="413"/>
      <c r="D426" s="325"/>
      <c r="E426" s="324"/>
      <c r="F426" s="324"/>
      <c r="G426" s="323"/>
    </row>
    <row r="427" spans="1:7" ht="15.75" customHeight="1" x14ac:dyDescent="0.25">
      <c r="A427" s="323"/>
      <c r="B427" s="323"/>
      <c r="C427" s="413"/>
      <c r="D427" s="325"/>
      <c r="E427" s="324"/>
      <c r="F427" s="324"/>
      <c r="G427" s="323"/>
    </row>
    <row r="428" spans="1:7" ht="15.75" customHeight="1" x14ac:dyDescent="0.25">
      <c r="A428" s="323"/>
      <c r="B428" s="323"/>
      <c r="C428" s="413"/>
      <c r="D428" s="325"/>
      <c r="E428" s="324"/>
      <c r="F428" s="324"/>
      <c r="G428" s="323"/>
    </row>
    <row r="429" spans="1:7" ht="15.75" customHeight="1" x14ac:dyDescent="0.25">
      <c r="A429" s="323"/>
      <c r="B429" s="323"/>
      <c r="C429" s="413"/>
      <c r="D429" s="325"/>
      <c r="E429" s="324"/>
      <c r="F429" s="324"/>
      <c r="G429" s="323"/>
    </row>
    <row r="430" spans="1:7" ht="15.75" customHeight="1" x14ac:dyDescent="0.25">
      <c r="A430" s="323"/>
      <c r="B430" s="323"/>
      <c r="C430" s="413"/>
      <c r="D430" s="325"/>
      <c r="E430" s="324"/>
      <c r="F430" s="324"/>
      <c r="G430" s="323"/>
    </row>
    <row r="431" spans="1:7" ht="15.75" customHeight="1" x14ac:dyDescent="0.25">
      <c r="A431" s="323"/>
      <c r="B431" s="323"/>
      <c r="C431" s="413"/>
      <c r="D431" s="325"/>
      <c r="E431" s="324"/>
      <c r="F431" s="324"/>
      <c r="G431" s="323"/>
    </row>
    <row r="432" spans="1:7" ht="15.75" customHeight="1" x14ac:dyDescent="0.25">
      <c r="A432" s="323"/>
      <c r="B432" s="323"/>
      <c r="C432" s="413"/>
      <c r="D432" s="325"/>
      <c r="E432" s="324"/>
      <c r="F432" s="324"/>
      <c r="G432" s="323"/>
    </row>
    <row r="433" spans="1:7" ht="15.75" customHeight="1" x14ac:dyDescent="0.25">
      <c r="A433" s="323"/>
      <c r="B433" s="323"/>
      <c r="C433" s="413"/>
      <c r="D433" s="325"/>
      <c r="E433" s="324"/>
      <c r="F433" s="324"/>
      <c r="G433" s="323"/>
    </row>
    <row r="434" spans="1:7" ht="15.75" customHeight="1" x14ac:dyDescent="0.25">
      <c r="A434" s="323"/>
      <c r="B434" s="323"/>
      <c r="C434" s="413"/>
      <c r="D434" s="325"/>
      <c r="E434" s="324"/>
      <c r="F434" s="324"/>
      <c r="G434" s="323"/>
    </row>
    <row r="435" spans="1:7" ht="15.75" customHeight="1" x14ac:dyDescent="0.25">
      <c r="A435" s="323"/>
      <c r="B435" s="323"/>
      <c r="C435" s="413"/>
      <c r="D435" s="325"/>
      <c r="E435" s="324"/>
      <c r="F435" s="324"/>
      <c r="G435" s="323"/>
    </row>
    <row r="436" spans="1:7" ht="15.75" customHeight="1" x14ac:dyDescent="0.25">
      <c r="A436" s="323"/>
      <c r="B436" s="323"/>
      <c r="C436" s="413"/>
      <c r="D436" s="325"/>
      <c r="E436" s="324"/>
      <c r="F436" s="324"/>
      <c r="G436" s="323"/>
    </row>
    <row r="437" spans="1:7" ht="15.75" customHeight="1" x14ac:dyDescent="0.25">
      <c r="A437" s="323"/>
      <c r="B437" s="323"/>
      <c r="C437" s="413"/>
      <c r="D437" s="325"/>
      <c r="E437" s="324"/>
      <c r="F437" s="324"/>
      <c r="G437" s="323"/>
    </row>
    <row r="438" spans="1:7" ht="15.75" customHeight="1" x14ac:dyDescent="0.25">
      <c r="A438" s="323"/>
      <c r="B438" s="323"/>
      <c r="C438" s="413"/>
      <c r="D438" s="325"/>
      <c r="E438" s="324"/>
      <c r="F438" s="324"/>
      <c r="G438" s="323"/>
    </row>
    <row r="439" spans="1:7" ht="15.75" customHeight="1" x14ac:dyDescent="0.25">
      <c r="A439" s="323"/>
      <c r="B439" s="323"/>
      <c r="C439" s="413"/>
      <c r="D439" s="325"/>
      <c r="E439" s="324"/>
      <c r="F439" s="324"/>
      <c r="G439" s="323"/>
    </row>
    <row r="440" spans="1:7" ht="15.75" customHeight="1" x14ac:dyDescent="0.25">
      <c r="A440" s="323"/>
      <c r="B440" s="323"/>
      <c r="C440" s="413"/>
      <c r="D440" s="325"/>
      <c r="E440" s="324"/>
      <c r="F440" s="324"/>
      <c r="G440" s="323"/>
    </row>
    <row r="441" spans="1:7" ht="15.75" customHeight="1" x14ac:dyDescent="0.25">
      <c r="A441" s="323"/>
      <c r="B441" s="323"/>
      <c r="C441" s="413"/>
      <c r="D441" s="325"/>
      <c r="E441" s="324"/>
      <c r="F441" s="324"/>
      <c r="G441" s="323"/>
    </row>
    <row r="442" spans="1:7" ht="15.75" customHeight="1" x14ac:dyDescent="0.25">
      <c r="A442" s="323"/>
      <c r="B442" s="323"/>
      <c r="C442" s="413"/>
      <c r="D442" s="325"/>
      <c r="E442" s="324"/>
      <c r="F442" s="324"/>
      <c r="G442" s="323"/>
    </row>
    <row r="443" spans="1:7" ht="15.75" customHeight="1" x14ac:dyDescent="0.25">
      <c r="A443" s="323"/>
      <c r="B443" s="323"/>
      <c r="C443" s="413"/>
      <c r="D443" s="325"/>
      <c r="E443" s="324"/>
      <c r="F443" s="324"/>
      <c r="G443" s="323"/>
    </row>
    <row r="444" spans="1:7" ht="15.75" customHeight="1" x14ac:dyDescent="0.25">
      <c r="A444" s="323"/>
      <c r="B444" s="323"/>
      <c r="C444" s="413"/>
      <c r="D444" s="325"/>
      <c r="E444" s="324"/>
      <c r="F444" s="324"/>
      <c r="G444" s="323"/>
    </row>
    <row r="445" spans="1:7" ht="15.75" customHeight="1" x14ac:dyDescent="0.25">
      <c r="A445" s="323"/>
      <c r="B445" s="323"/>
      <c r="C445" s="413"/>
      <c r="D445" s="325"/>
      <c r="E445" s="324"/>
      <c r="F445" s="324"/>
      <c r="G445" s="323"/>
    </row>
    <row r="446" spans="1:7" ht="15.75" customHeight="1" x14ac:dyDescent="0.25">
      <c r="A446" s="323"/>
      <c r="B446" s="323"/>
      <c r="C446" s="413"/>
      <c r="D446" s="325"/>
      <c r="E446" s="324"/>
      <c r="F446" s="324"/>
      <c r="G446" s="323"/>
    </row>
    <row r="447" spans="1:7" ht="15.75" customHeight="1" x14ac:dyDescent="0.25">
      <c r="A447" s="323"/>
      <c r="B447" s="323"/>
      <c r="C447" s="413"/>
      <c r="D447" s="325"/>
      <c r="E447" s="324"/>
      <c r="F447" s="324"/>
      <c r="G447" s="323"/>
    </row>
    <row r="448" spans="1:7" ht="15.75" customHeight="1" x14ac:dyDescent="0.25">
      <c r="A448" s="323"/>
      <c r="B448" s="323"/>
      <c r="C448" s="413"/>
      <c r="D448" s="325"/>
      <c r="E448" s="324"/>
      <c r="F448" s="324"/>
      <c r="G448" s="323"/>
    </row>
    <row r="449" spans="1:7" ht="15.75" customHeight="1" x14ac:dyDescent="0.25">
      <c r="A449" s="323"/>
      <c r="B449" s="323"/>
      <c r="C449" s="413"/>
      <c r="D449" s="325"/>
      <c r="E449" s="324"/>
      <c r="F449" s="324"/>
      <c r="G449" s="323"/>
    </row>
    <row r="450" spans="1:7" ht="15.75" customHeight="1" x14ac:dyDescent="0.25">
      <c r="A450" s="323"/>
      <c r="B450" s="323"/>
      <c r="C450" s="413"/>
      <c r="D450" s="325"/>
      <c r="E450" s="324"/>
      <c r="F450" s="324"/>
      <c r="G450" s="323"/>
    </row>
    <row r="451" spans="1:7" ht="15.75" customHeight="1" x14ac:dyDescent="0.25">
      <c r="A451" s="323"/>
      <c r="B451" s="323"/>
      <c r="C451" s="413"/>
      <c r="D451" s="325"/>
      <c r="E451" s="324"/>
      <c r="F451" s="324"/>
      <c r="G451" s="323"/>
    </row>
    <row r="452" spans="1:7" ht="15.75" customHeight="1" x14ac:dyDescent="0.25">
      <c r="A452" s="323"/>
      <c r="B452" s="323"/>
      <c r="C452" s="413"/>
      <c r="D452" s="325"/>
      <c r="E452" s="324"/>
      <c r="F452" s="324"/>
      <c r="G452" s="323"/>
    </row>
    <row r="453" spans="1:7" ht="15.75" customHeight="1" x14ac:dyDescent="0.25">
      <c r="A453" s="323"/>
      <c r="B453" s="323"/>
      <c r="C453" s="413"/>
      <c r="D453" s="325"/>
      <c r="E453" s="324"/>
      <c r="F453" s="324"/>
      <c r="G453" s="323"/>
    </row>
    <row r="454" spans="1:7" ht="15.75" customHeight="1" x14ac:dyDescent="0.25">
      <c r="A454" s="323"/>
      <c r="B454" s="323"/>
      <c r="C454" s="413"/>
      <c r="D454" s="325"/>
      <c r="E454" s="324"/>
      <c r="F454" s="324"/>
      <c r="G454" s="323"/>
    </row>
    <row r="455" spans="1:7" ht="15.75" customHeight="1" x14ac:dyDescent="0.25">
      <c r="A455" s="323"/>
      <c r="B455" s="323"/>
      <c r="C455" s="413"/>
      <c r="D455" s="325"/>
      <c r="E455" s="324"/>
      <c r="F455" s="324"/>
      <c r="G455" s="323"/>
    </row>
    <row r="456" spans="1:7" ht="15.75" customHeight="1" x14ac:dyDescent="0.25">
      <c r="A456" s="323"/>
      <c r="B456" s="323"/>
      <c r="C456" s="413"/>
      <c r="D456" s="325"/>
      <c r="E456" s="324"/>
      <c r="F456" s="324"/>
      <c r="G456" s="323"/>
    </row>
    <row r="457" spans="1:7" ht="15.75" customHeight="1" x14ac:dyDescent="0.25">
      <c r="A457" s="323"/>
      <c r="B457" s="323"/>
      <c r="C457" s="413"/>
      <c r="D457" s="325"/>
      <c r="E457" s="324"/>
      <c r="F457" s="324"/>
      <c r="G457" s="323"/>
    </row>
    <row r="458" spans="1:7" ht="15.75" customHeight="1" x14ac:dyDescent="0.25">
      <c r="A458" s="323"/>
      <c r="B458" s="323"/>
      <c r="C458" s="413"/>
      <c r="D458" s="325"/>
      <c r="E458" s="324"/>
      <c r="F458" s="324"/>
      <c r="G458" s="323"/>
    </row>
    <row r="459" spans="1:7" ht="15.75" customHeight="1" x14ac:dyDescent="0.25">
      <c r="A459" s="323"/>
      <c r="B459" s="323"/>
      <c r="C459" s="413"/>
      <c r="D459" s="325"/>
      <c r="E459" s="324"/>
      <c r="F459" s="324"/>
      <c r="G459" s="323"/>
    </row>
    <row r="460" spans="1:7" ht="15.75" customHeight="1" x14ac:dyDescent="0.25">
      <c r="A460" s="323"/>
      <c r="B460" s="323"/>
      <c r="C460" s="413"/>
      <c r="D460" s="325"/>
      <c r="E460" s="324"/>
      <c r="F460" s="324"/>
      <c r="G460" s="323"/>
    </row>
    <row r="461" spans="1:7" ht="15.75" customHeight="1" x14ac:dyDescent="0.25">
      <c r="A461" s="323"/>
      <c r="B461" s="323"/>
      <c r="C461" s="413"/>
      <c r="D461" s="325"/>
      <c r="E461" s="324"/>
      <c r="F461" s="324"/>
      <c r="G461" s="323"/>
    </row>
    <row r="462" spans="1:7" ht="15.75" customHeight="1" x14ac:dyDescent="0.25">
      <c r="A462" s="323"/>
      <c r="B462" s="323"/>
      <c r="C462" s="413"/>
      <c r="D462" s="325"/>
      <c r="E462" s="324"/>
      <c r="F462" s="324"/>
      <c r="G462" s="323"/>
    </row>
    <row r="463" spans="1:7" ht="15.75" customHeight="1" x14ac:dyDescent="0.25">
      <c r="A463" s="323"/>
      <c r="B463" s="323"/>
      <c r="C463" s="413"/>
      <c r="D463" s="325"/>
      <c r="E463" s="324"/>
      <c r="F463" s="324"/>
      <c r="G463" s="323"/>
    </row>
    <row r="464" spans="1:7" ht="15.75" customHeight="1" x14ac:dyDescent="0.25">
      <c r="A464" s="323"/>
      <c r="B464" s="323"/>
      <c r="C464" s="413"/>
      <c r="D464" s="325"/>
      <c r="E464" s="324"/>
      <c r="F464" s="324"/>
      <c r="G464" s="323"/>
    </row>
    <row r="465" spans="1:7" ht="15.75" customHeight="1" x14ac:dyDescent="0.25">
      <c r="A465" s="323"/>
      <c r="B465" s="323"/>
      <c r="C465" s="413"/>
      <c r="D465" s="325"/>
      <c r="E465" s="324"/>
      <c r="F465" s="324"/>
      <c r="G465" s="323"/>
    </row>
    <row r="466" spans="1:7" ht="15.75" customHeight="1" x14ac:dyDescent="0.25">
      <c r="A466" s="323"/>
      <c r="B466" s="323"/>
      <c r="C466" s="413"/>
      <c r="D466" s="325"/>
      <c r="E466" s="324"/>
      <c r="F466" s="324"/>
      <c r="G466" s="323"/>
    </row>
    <row r="467" spans="1:7" ht="15.75" customHeight="1" x14ac:dyDescent="0.25">
      <c r="A467" s="323"/>
      <c r="B467" s="323"/>
      <c r="C467" s="413"/>
      <c r="D467" s="325"/>
      <c r="E467" s="324"/>
      <c r="F467" s="324"/>
      <c r="G467" s="323"/>
    </row>
    <row r="468" spans="1:7" ht="15.75" customHeight="1" x14ac:dyDescent="0.25">
      <c r="A468" s="323"/>
      <c r="B468" s="323"/>
      <c r="C468" s="413"/>
      <c r="D468" s="325"/>
      <c r="E468" s="324"/>
      <c r="F468" s="324"/>
      <c r="G468" s="323"/>
    </row>
    <row r="469" spans="1:7" ht="15.75" customHeight="1" x14ac:dyDescent="0.25">
      <c r="A469" s="323"/>
      <c r="B469" s="323"/>
      <c r="C469" s="413"/>
      <c r="D469" s="325"/>
      <c r="E469" s="324"/>
      <c r="F469" s="324"/>
      <c r="G469" s="323"/>
    </row>
    <row r="470" spans="1:7" ht="15.75" customHeight="1" x14ac:dyDescent="0.25">
      <c r="A470" s="323"/>
      <c r="B470" s="323"/>
      <c r="C470" s="413"/>
      <c r="D470" s="325"/>
      <c r="E470" s="324"/>
      <c r="F470" s="324"/>
      <c r="G470" s="323"/>
    </row>
    <row r="471" spans="1:7" ht="15.75" customHeight="1" x14ac:dyDescent="0.25">
      <c r="A471" s="323"/>
      <c r="B471" s="323"/>
      <c r="C471" s="413"/>
      <c r="D471" s="325"/>
      <c r="E471" s="324"/>
      <c r="F471" s="324"/>
      <c r="G471" s="323"/>
    </row>
    <row r="472" spans="1:7" ht="15.75" customHeight="1" x14ac:dyDescent="0.25">
      <c r="A472" s="323"/>
      <c r="B472" s="323"/>
      <c r="C472" s="413"/>
      <c r="D472" s="325"/>
      <c r="E472" s="324"/>
      <c r="F472" s="324"/>
      <c r="G472" s="323"/>
    </row>
    <row r="473" spans="1:7" ht="15.75" customHeight="1" x14ac:dyDescent="0.25">
      <c r="A473" s="323"/>
      <c r="B473" s="323"/>
      <c r="C473" s="413"/>
      <c r="D473" s="325"/>
      <c r="E473" s="324"/>
      <c r="F473" s="324"/>
      <c r="G473" s="323"/>
    </row>
    <row r="474" spans="1:7" ht="15.75" customHeight="1" x14ac:dyDescent="0.25">
      <c r="A474" s="323"/>
      <c r="B474" s="323"/>
      <c r="C474" s="413"/>
      <c r="D474" s="325"/>
      <c r="E474" s="324"/>
      <c r="F474" s="324"/>
      <c r="G474" s="323"/>
    </row>
    <row r="475" spans="1:7" ht="15.75" customHeight="1" x14ac:dyDescent="0.25">
      <c r="A475" s="323"/>
      <c r="B475" s="323"/>
      <c r="C475" s="413"/>
      <c r="D475" s="325"/>
      <c r="E475" s="324"/>
      <c r="F475" s="324"/>
      <c r="G475" s="323"/>
    </row>
    <row r="476" spans="1:7" ht="15.75" customHeight="1" x14ac:dyDescent="0.25">
      <c r="A476" s="323"/>
      <c r="B476" s="323"/>
      <c r="C476" s="413"/>
      <c r="D476" s="325"/>
      <c r="E476" s="324"/>
      <c r="F476" s="324"/>
      <c r="G476" s="323"/>
    </row>
    <row r="477" spans="1:7" ht="15.75" customHeight="1" x14ac:dyDescent="0.25">
      <c r="A477" s="323"/>
      <c r="B477" s="323"/>
      <c r="C477" s="413"/>
      <c r="D477" s="325"/>
      <c r="E477" s="324"/>
      <c r="F477" s="324"/>
      <c r="G477" s="323"/>
    </row>
    <row r="478" spans="1:7" ht="15.75" customHeight="1" x14ac:dyDescent="0.25">
      <c r="A478" s="323"/>
      <c r="B478" s="323"/>
      <c r="C478" s="413"/>
      <c r="D478" s="325"/>
      <c r="E478" s="324"/>
      <c r="F478" s="324"/>
      <c r="G478" s="323"/>
    </row>
    <row r="479" spans="1:7" ht="15.75" customHeight="1" x14ac:dyDescent="0.25">
      <c r="A479" s="323"/>
      <c r="B479" s="323"/>
      <c r="C479" s="413"/>
      <c r="D479" s="325"/>
      <c r="E479" s="324"/>
      <c r="F479" s="324"/>
      <c r="G479" s="323"/>
    </row>
    <row r="480" spans="1:7" ht="15.75" customHeight="1" x14ac:dyDescent="0.25">
      <c r="A480" s="323"/>
      <c r="B480" s="323"/>
      <c r="C480" s="413"/>
      <c r="D480" s="325"/>
      <c r="E480" s="324"/>
      <c r="F480" s="324"/>
      <c r="G480" s="323"/>
    </row>
    <row r="481" spans="1:7" ht="15.75" customHeight="1" x14ac:dyDescent="0.25">
      <c r="A481" s="323"/>
      <c r="B481" s="323"/>
      <c r="C481" s="413"/>
      <c r="D481" s="325"/>
      <c r="E481" s="324"/>
      <c r="F481" s="324"/>
      <c r="G481" s="323"/>
    </row>
    <row r="482" spans="1:7" ht="15.75" customHeight="1" x14ac:dyDescent="0.25">
      <c r="A482" s="323"/>
      <c r="B482" s="323"/>
      <c r="C482" s="413"/>
      <c r="D482" s="325"/>
      <c r="E482" s="324"/>
      <c r="F482" s="324"/>
      <c r="G482" s="323"/>
    </row>
    <row r="483" spans="1:7" ht="15.75" customHeight="1" x14ac:dyDescent="0.25">
      <c r="A483" s="323"/>
      <c r="B483" s="323"/>
      <c r="C483" s="413"/>
      <c r="D483" s="325"/>
      <c r="E483" s="324"/>
      <c r="F483" s="324"/>
      <c r="G483" s="323"/>
    </row>
    <row r="484" spans="1:7" ht="15.75" customHeight="1" x14ac:dyDescent="0.25">
      <c r="A484" s="323"/>
      <c r="B484" s="323"/>
      <c r="C484" s="413"/>
      <c r="D484" s="325"/>
      <c r="E484" s="324"/>
      <c r="F484" s="324"/>
      <c r="G484" s="323"/>
    </row>
    <row r="485" spans="1:7" ht="15.75" customHeight="1" x14ac:dyDescent="0.25">
      <c r="A485" s="323"/>
      <c r="B485" s="323"/>
      <c r="C485" s="413"/>
      <c r="D485" s="325"/>
      <c r="E485" s="324"/>
      <c r="F485" s="324"/>
      <c r="G485" s="323"/>
    </row>
    <row r="486" spans="1:7" ht="15.75" customHeight="1" x14ac:dyDescent="0.25">
      <c r="A486" s="323"/>
      <c r="B486" s="323"/>
      <c r="C486" s="413"/>
      <c r="D486" s="325"/>
      <c r="E486" s="324"/>
      <c r="F486" s="324"/>
      <c r="G486" s="323"/>
    </row>
    <row r="487" spans="1:7" ht="15.75" customHeight="1" x14ac:dyDescent="0.25">
      <c r="A487" s="323"/>
      <c r="B487" s="323"/>
      <c r="C487" s="413"/>
      <c r="D487" s="325"/>
      <c r="E487" s="324"/>
      <c r="F487" s="324"/>
      <c r="G487" s="323"/>
    </row>
    <row r="488" spans="1:7" ht="15.75" customHeight="1" x14ac:dyDescent="0.25">
      <c r="A488" s="323"/>
      <c r="B488" s="323"/>
      <c r="C488" s="413"/>
      <c r="D488" s="325"/>
      <c r="E488" s="324"/>
      <c r="F488" s="324"/>
      <c r="G488" s="323"/>
    </row>
    <row r="489" spans="1:7" ht="15.75" customHeight="1" x14ac:dyDescent="0.25">
      <c r="A489" s="323"/>
      <c r="B489" s="323"/>
      <c r="C489" s="413"/>
      <c r="D489" s="325"/>
      <c r="E489" s="324"/>
      <c r="F489" s="324"/>
      <c r="G489" s="323"/>
    </row>
    <row r="490" spans="1:7" ht="15.75" customHeight="1" x14ac:dyDescent="0.25">
      <c r="A490" s="323"/>
      <c r="B490" s="323"/>
      <c r="C490" s="413"/>
      <c r="D490" s="325"/>
      <c r="E490" s="324"/>
      <c r="F490" s="324"/>
      <c r="G490" s="323"/>
    </row>
    <row r="491" spans="1:7" ht="15.75" customHeight="1" x14ac:dyDescent="0.25">
      <c r="A491" s="323"/>
      <c r="B491" s="323"/>
      <c r="C491" s="413"/>
      <c r="D491" s="325"/>
      <c r="E491" s="324"/>
      <c r="F491" s="324"/>
      <c r="G491" s="323"/>
    </row>
    <row r="492" spans="1:7" ht="15.75" customHeight="1" x14ac:dyDescent="0.25">
      <c r="A492" s="323"/>
      <c r="B492" s="323"/>
      <c r="C492" s="413"/>
      <c r="D492" s="325"/>
      <c r="E492" s="324"/>
      <c r="F492" s="324"/>
      <c r="G492" s="323"/>
    </row>
    <row r="493" spans="1:7" ht="15.75" customHeight="1" x14ac:dyDescent="0.25">
      <c r="A493" s="323"/>
      <c r="B493" s="323"/>
      <c r="C493" s="413"/>
      <c r="D493" s="325"/>
      <c r="E493" s="324"/>
      <c r="F493" s="324"/>
      <c r="G493" s="323"/>
    </row>
    <row r="494" spans="1:7" ht="15.75" customHeight="1" x14ac:dyDescent="0.25">
      <c r="A494" s="323"/>
      <c r="B494" s="323"/>
      <c r="C494" s="413"/>
      <c r="D494" s="325"/>
      <c r="E494" s="324"/>
      <c r="F494" s="324"/>
      <c r="G494" s="323"/>
    </row>
    <row r="495" spans="1:7" ht="15.75" customHeight="1" x14ac:dyDescent="0.25">
      <c r="A495" s="323"/>
      <c r="B495" s="323"/>
      <c r="C495" s="413"/>
      <c r="D495" s="325"/>
      <c r="E495" s="324"/>
      <c r="F495" s="324"/>
      <c r="G495" s="323"/>
    </row>
    <row r="496" spans="1:7" ht="15.75" customHeight="1" x14ac:dyDescent="0.25">
      <c r="A496" s="323"/>
      <c r="B496" s="323"/>
      <c r="C496" s="413"/>
      <c r="D496" s="325"/>
      <c r="E496" s="324"/>
      <c r="F496" s="324"/>
      <c r="G496" s="323"/>
    </row>
    <row r="497" spans="1:7" ht="15.75" customHeight="1" x14ac:dyDescent="0.25">
      <c r="A497" s="323"/>
      <c r="B497" s="323"/>
      <c r="C497" s="413"/>
      <c r="D497" s="325"/>
      <c r="E497" s="324"/>
      <c r="F497" s="324"/>
      <c r="G497" s="323"/>
    </row>
    <row r="498" spans="1:7" ht="15.75" customHeight="1" x14ac:dyDescent="0.25">
      <c r="A498" s="323"/>
      <c r="B498" s="323"/>
      <c r="C498" s="413"/>
      <c r="D498" s="325"/>
      <c r="E498" s="324"/>
      <c r="F498" s="324"/>
      <c r="G498" s="323"/>
    </row>
    <row r="499" spans="1:7" ht="15.75" customHeight="1" x14ac:dyDescent="0.25">
      <c r="A499" s="323"/>
      <c r="B499" s="323"/>
      <c r="C499" s="413"/>
      <c r="D499" s="325"/>
      <c r="E499" s="324"/>
      <c r="F499" s="324"/>
      <c r="G499" s="323"/>
    </row>
    <row r="500" spans="1:7" ht="15.75" customHeight="1" x14ac:dyDescent="0.25">
      <c r="A500" s="323"/>
      <c r="B500" s="323"/>
      <c r="C500" s="413"/>
      <c r="D500" s="325"/>
      <c r="E500" s="324"/>
      <c r="F500" s="324"/>
      <c r="G500" s="323"/>
    </row>
    <row r="501" spans="1:7" ht="15.75" customHeight="1" x14ac:dyDescent="0.25">
      <c r="A501" s="323"/>
      <c r="B501" s="323"/>
      <c r="C501" s="413"/>
      <c r="D501" s="325"/>
      <c r="E501" s="324"/>
      <c r="F501" s="324"/>
      <c r="G501" s="323"/>
    </row>
    <row r="502" spans="1:7" ht="15.75" customHeight="1" x14ac:dyDescent="0.25">
      <c r="A502" s="323"/>
      <c r="B502" s="323"/>
      <c r="C502" s="413"/>
      <c r="D502" s="325"/>
      <c r="E502" s="324"/>
      <c r="F502" s="324"/>
      <c r="G502" s="323"/>
    </row>
    <row r="503" spans="1:7" ht="15.75" customHeight="1" x14ac:dyDescent="0.25">
      <c r="A503" s="323"/>
      <c r="B503" s="323"/>
      <c r="C503" s="413"/>
      <c r="D503" s="325"/>
      <c r="E503" s="324"/>
      <c r="F503" s="324"/>
      <c r="G503" s="323"/>
    </row>
    <row r="504" spans="1:7" ht="15.75" customHeight="1" x14ac:dyDescent="0.25">
      <c r="A504" s="323"/>
      <c r="B504" s="323"/>
      <c r="C504" s="413"/>
      <c r="D504" s="325"/>
      <c r="E504" s="324"/>
      <c r="F504" s="324"/>
      <c r="G504" s="323"/>
    </row>
    <row r="505" spans="1:7" ht="15.75" customHeight="1" x14ac:dyDescent="0.25">
      <c r="A505" s="323"/>
      <c r="B505" s="323"/>
      <c r="C505" s="413"/>
      <c r="D505" s="325"/>
      <c r="E505" s="324"/>
      <c r="F505" s="324"/>
      <c r="G505" s="323"/>
    </row>
    <row r="506" spans="1:7" ht="15.75" customHeight="1" x14ac:dyDescent="0.25">
      <c r="A506" s="323"/>
      <c r="B506" s="323"/>
      <c r="C506" s="413"/>
      <c r="D506" s="325"/>
      <c r="E506" s="324"/>
      <c r="F506" s="324"/>
      <c r="G506" s="323"/>
    </row>
    <row r="507" spans="1:7" ht="15.75" customHeight="1" x14ac:dyDescent="0.25">
      <c r="A507" s="323"/>
      <c r="B507" s="323"/>
      <c r="C507" s="413"/>
      <c r="D507" s="325"/>
      <c r="E507" s="324"/>
      <c r="F507" s="324"/>
      <c r="G507" s="323"/>
    </row>
    <row r="508" spans="1:7" ht="15.75" customHeight="1" x14ac:dyDescent="0.25">
      <c r="A508" s="323"/>
      <c r="B508" s="323"/>
      <c r="C508" s="413"/>
      <c r="D508" s="325"/>
      <c r="E508" s="324"/>
      <c r="F508" s="324"/>
      <c r="G508" s="323"/>
    </row>
    <row r="509" spans="1:7" ht="15.75" customHeight="1" x14ac:dyDescent="0.25">
      <c r="A509" s="323"/>
      <c r="B509" s="323"/>
      <c r="C509" s="413"/>
      <c r="D509" s="325"/>
      <c r="E509" s="324"/>
      <c r="F509" s="324"/>
      <c r="G509" s="323"/>
    </row>
    <row r="510" spans="1:7" ht="15.75" customHeight="1" x14ac:dyDescent="0.25">
      <c r="A510" s="323"/>
      <c r="B510" s="323"/>
      <c r="C510" s="413"/>
      <c r="D510" s="325"/>
      <c r="E510" s="324"/>
      <c r="F510" s="324"/>
      <c r="G510" s="323"/>
    </row>
    <row r="511" spans="1:7" ht="15.75" customHeight="1" x14ac:dyDescent="0.25">
      <c r="A511" s="323"/>
      <c r="B511" s="323"/>
      <c r="C511" s="413"/>
      <c r="D511" s="325"/>
      <c r="E511" s="324"/>
      <c r="F511" s="324"/>
      <c r="G511" s="323"/>
    </row>
    <row r="512" spans="1:7" ht="15.75" customHeight="1" x14ac:dyDescent="0.25">
      <c r="A512" s="323"/>
      <c r="B512" s="323"/>
      <c r="C512" s="413"/>
      <c r="D512" s="325"/>
      <c r="E512" s="324"/>
      <c r="F512" s="324"/>
      <c r="G512" s="323"/>
    </row>
    <row r="513" spans="1:7" ht="15.75" customHeight="1" x14ac:dyDescent="0.25">
      <c r="A513" s="323"/>
      <c r="B513" s="323"/>
      <c r="C513" s="413"/>
      <c r="D513" s="325"/>
      <c r="E513" s="324"/>
      <c r="F513" s="324"/>
      <c r="G513" s="323"/>
    </row>
    <row r="514" spans="1:7" ht="15.75" customHeight="1" x14ac:dyDescent="0.25">
      <c r="A514" s="323"/>
      <c r="B514" s="323"/>
      <c r="C514" s="413"/>
      <c r="D514" s="325"/>
      <c r="E514" s="324"/>
      <c r="F514" s="324"/>
      <c r="G514" s="323"/>
    </row>
    <row r="515" spans="1:7" ht="15.75" customHeight="1" x14ac:dyDescent="0.25">
      <c r="A515" s="323"/>
      <c r="B515" s="323"/>
      <c r="C515" s="413"/>
      <c r="D515" s="325"/>
      <c r="E515" s="324"/>
      <c r="F515" s="324"/>
      <c r="G515" s="323"/>
    </row>
    <row r="516" spans="1:7" ht="15.75" customHeight="1" x14ac:dyDescent="0.25">
      <c r="A516" s="323"/>
      <c r="B516" s="323"/>
      <c r="C516" s="413"/>
      <c r="D516" s="325"/>
      <c r="E516" s="324"/>
      <c r="F516" s="324"/>
      <c r="G516" s="323"/>
    </row>
    <row r="517" spans="1:7" ht="15.75" customHeight="1" x14ac:dyDescent="0.25">
      <c r="A517" s="323"/>
      <c r="B517" s="323"/>
      <c r="C517" s="413"/>
      <c r="D517" s="325"/>
      <c r="E517" s="324"/>
      <c r="F517" s="324"/>
      <c r="G517" s="323"/>
    </row>
    <row r="518" spans="1:7" ht="15.75" customHeight="1" x14ac:dyDescent="0.25">
      <c r="A518" s="323"/>
      <c r="B518" s="323"/>
      <c r="C518" s="413"/>
      <c r="D518" s="325"/>
      <c r="E518" s="324"/>
      <c r="F518" s="324"/>
      <c r="G518" s="323"/>
    </row>
    <row r="519" spans="1:7" ht="15.75" customHeight="1" x14ac:dyDescent="0.25">
      <c r="A519" s="323"/>
      <c r="B519" s="323"/>
      <c r="C519" s="413"/>
      <c r="D519" s="325"/>
      <c r="E519" s="324"/>
      <c r="F519" s="324"/>
      <c r="G519" s="323"/>
    </row>
    <row r="520" spans="1:7" ht="15.75" customHeight="1" x14ac:dyDescent="0.25">
      <c r="A520" s="323"/>
      <c r="B520" s="323"/>
      <c r="C520" s="413"/>
      <c r="D520" s="325"/>
      <c r="E520" s="324"/>
      <c r="F520" s="324"/>
      <c r="G520" s="323"/>
    </row>
    <row r="521" spans="1:7" ht="15.75" customHeight="1" x14ac:dyDescent="0.25">
      <c r="A521" s="323"/>
      <c r="B521" s="323"/>
      <c r="C521" s="413"/>
      <c r="D521" s="325"/>
      <c r="E521" s="324"/>
      <c r="F521" s="324"/>
      <c r="G521" s="323"/>
    </row>
    <row r="522" spans="1:7" ht="15.75" customHeight="1" x14ac:dyDescent="0.25">
      <c r="A522" s="323"/>
      <c r="B522" s="323"/>
      <c r="C522" s="413"/>
      <c r="D522" s="325"/>
      <c r="E522" s="324"/>
      <c r="F522" s="324"/>
      <c r="G522" s="323"/>
    </row>
    <row r="523" spans="1:7" ht="15.75" customHeight="1" x14ac:dyDescent="0.25">
      <c r="A523" s="323"/>
      <c r="B523" s="323"/>
      <c r="C523" s="413"/>
      <c r="D523" s="325"/>
      <c r="E523" s="324"/>
      <c r="F523" s="324"/>
      <c r="G523" s="323"/>
    </row>
    <row r="524" spans="1:7" ht="15.75" customHeight="1" x14ac:dyDescent="0.25">
      <c r="A524" s="323"/>
      <c r="B524" s="323"/>
      <c r="C524" s="413"/>
      <c r="D524" s="325"/>
      <c r="E524" s="324"/>
      <c r="F524" s="324"/>
      <c r="G524" s="323"/>
    </row>
    <row r="525" spans="1:7" ht="15.75" customHeight="1" x14ac:dyDescent="0.25">
      <c r="A525" s="323"/>
      <c r="B525" s="323"/>
      <c r="C525" s="413"/>
      <c r="D525" s="325"/>
      <c r="E525" s="324"/>
      <c r="F525" s="324"/>
      <c r="G525" s="323"/>
    </row>
    <row r="526" spans="1:7" ht="15.75" customHeight="1" x14ac:dyDescent="0.25">
      <c r="A526" s="323"/>
      <c r="B526" s="323"/>
      <c r="C526" s="413"/>
      <c r="D526" s="325"/>
      <c r="E526" s="324"/>
      <c r="F526" s="324"/>
      <c r="G526" s="323"/>
    </row>
    <row r="527" spans="1:7" ht="15.75" customHeight="1" x14ac:dyDescent="0.25">
      <c r="A527" s="323"/>
      <c r="B527" s="323"/>
      <c r="C527" s="413"/>
      <c r="D527" s="325"/>
      <c r="E527" s="324"/>
      <c r="F527" s="324"/>
      <c r="G527" s="323"/>
    </row>
    <row r="528" spans="1:7" ht="15.75" customHeight="1" x14ac:dyDescent="0.25">
      <c r="A528" s="323"/>
      <c r="B528" s="323"/>
      <c r="C528" s="413"/>
      <c r="D528" s="325"/>
      <c r="E528" s="324"/>
      <c r="F528" s="324"/>
      <c r="G528" s="323"/>
    </row>
    <row r="529" spans="1:7" ht="15.75" customHeight="1" x14ac:dyDescent="0.25">
      <c r="A529" s="323"/>
      <c r="B529" s="323"/>
      <c r="C529" s="413"/>
      <c r="D529" s="325"/>
      <c r="E529" s="324"/>
      <c r="F529" s="324"/>
      <c r="G529" s="323"/>
    </row>
    <row r="530" spans="1:7" ht="15.75" customHeight="1" x14ac:dyDescent="0.25">
      <c r="A530" s="323"/>
      <c r="B530" s="323"/>
      <c r="C530" s="413"/>
      <c r="D530" s="325"/>
      <c r="E530" s="324"/>
      <c r="F530" s="324"/>
      <c r="G530" s="323"/>
    </row>
    <row r="531" spans="1:7" ht="15.75" customHeight="1" x14ac:dyDescent="0.25">
      <c r="A531" s="323"/>
      <c r="B531" s="323"/>
      <c r="C531" s="413"/>
      <c r="D531" s="325"/>
      <c r="E531" s="324"/>
      <c r="F531" s="324"/>
      <c r="G531" s="323"/>
    </row>
    <row r="532" spans="1:7" ht="15.75" customHeight="1" x14ac:dyDescent="0.25">
      <c r="A532" s="323"/>
      <c r="B532" s="323"/>
      <c r="C532" s="413"/>
      <c r="D532" s="325"/>
      <c r="E532" s="324"/>
      <c r="F532" s="324"/>
      <c r="G532" s="323"/>
    </row>
    <row r="533" spans="1:7" ht="15.75" customHeight="1" x14ac:dyDescent="0.25">
      <c r="A533" s="323"/>
      <c r="B533" s="323"/>
      <c r="C533" s="413"/>
      <c r="D533" s="325"/>
      <c r="E533" s="324"/>
      <c r="F533" s="324"/>
      <c r="G533" s="323"/>
    </row>
    <row r="534" spans="1:7" ht="15.75" customHeight="1" x14ac:dyDescent="0.25">
      <c r="A534" s="323"/>
      <c r="B534" s="323"/>
      <c r="C534" s="413"/>
      <c r="D534" s="325"/>
      <c r="E534" s="324"/>
      <c r="F534" s="324"/>
      <c r="G534" s="323"/>
    </row>
    <row r="535" spans="1:7" ht="15.75" customHeight="1" x14ac:dyDescent="0.25">
      <c r="A535" s="323"/>
      <c r="B535" s="323"/>
      <c r="C535" s="413"/>
      <c r="D535" s="325"/>
      <c r="E535" s="324"/>
      <c r="F535" s="324"/>
      <c r="G535" s="323"/>
    </row>
    <row r="536" spans="1:7" ht="15.75" customHeight="1" x14ac:dyDescent="0.25">
      <c r="A536" s="323"/>
      <c r="B536" s="323"/>
      <c r="C536" s="413"/>
      <c r="D536" s="325"/>
      <c r="E536" s="324"/>
      <c r="F536" s="324"/>
      <c r="G536" s="323"/>
    </row>
    <row r="537" spans="1:7" ht="15.75" customHeight="1" x14ac:dyDescent="0.25">
      <c r="A537" s="323"/>
      <c r="B537" s="323"/>
      <c r="C537" s="413"/>
      <c r="D537" s="325"/>
      <c r="E537" s="324"/>
      <c r="F537" s="324"/>
      <c r="G537" s="323"/>
    </row>
    <row r="538" spans="1:7" ht="15.75" customHeight="1" x14ac:dyDescent="0.25">
      <c r="A538" s="323"/>
      <c r="B538" s="323"/>
      <c r="C538" s="413"/>
      <c r="D538" s="325"/>
      <c r="E538" s="324"/>
      <c r="F538" s="324"/>
      <c r="G538" s="323"/>
    </row>
    <row r="539" spans="1:7" ht="15.75" customHeight="1" x14ac:dyDescent="0.25">
      <c r="A539" s="323"/>
      <c r="B539" s="323"/>
      <c r="C539" s="413"/>
      <c r="D539" s="325"/>
      <c r="E539" s="324"/>
      <c r="F539" s="324"/>
      <c r="G539" s="323"/>
    </row>
    <row r="540" spans="1:7" ht="15.75" customHeight="1" x14ac:dyDescent="0.25">
      <c r="A540" s="323"/>
      <c r="B540" s="323"/>
      <c r="C540" s="413"/>
      <c r="D540" s="325"/>
      <c r="E540" s="324"/>
      <c r="F540" s="324"/>
      <c r="G540" s="323"/>
    </row>
    <row r="541" spans="1:7" ht="15.75" customHeight="1" x14ac:dyDescent="0.25">
      <c r="A541" s="323"/>
      <c r="B541" s="323"/>
      <c r="C541" s="413"/>
      <c r="D541" s="325"/>
      <c r="E541" s="324"/>
      <c r="F541" s="324"/>
      <c r="G541" s="323"/>
    </row>
    <row r="542" spans="1:7" ht="15.75" customHeight="1" x14ac:dyDescent="0.25">
      <c r="A542" s="323"/>
      <c r="B542" s="323"/>
      <c r="C542" s="413"/>
      <c r="D542" s="325"/>
      <c r="E542" s="324"/>
      <c r="F542" s="324"/>
      <c r="G542" s="323"/>
    </row>
    <row r="543" spans="1:7" ht="15.75" customHeight="1" x14ac:dyDescent="0.25">
      <c r="A543" s="323"/>
      <c r="B543" s="323"/>
      <c r="C543" s="413"/>
      <c r="D543" s="325"/>
      <c r="E543" s="324"/>
      <c r="F543" s="324"/>
      <c r="G543" s="323"/>
    </row>
    <row r="544" spans="1:7" ht="15.75" customHeight="1" x14ac:dyDescent="0.25">
      <c r="A544" s="323"/>
      <c r="B544" s="323"/>
      <c r="C544" s="413"/>
      <c r="D544" s="325"/>
      <c r="E544" s="324"/>
      <c r="F544" s="324"/>
      <c r="G544" s="323"/>
    </row>
    <row r="545" spans="1:7" ht="15.75" customHeight="1" x14ac:dyDescent="0.25">
      <c r="A545" s="323"/>
      <c r="B545" s="323"/>
      <c r="C545" s="413"/>
      <c r="D545" s="325"/>
      <c r="E545" s="324"/>
      <c r="F545" s="324"/>
      <c r="G545" s="323"/>
    </row>
    <row r="546" spans="1:7" ht="15.75" customHeight="1" x14ac:dyDescent="0.25">
      <c r="A546" s="323"/>
      <c r="B546" s="323"/>
      <c r="C546" s="413"/>
      <c r="D546" s="325"/>
      <c r="E546" s="324"/>
      <c r="F546" s="324"/>
      <c r="G546" s="323"/>
    </row>
    <row r="547" spans="1:7" ht="15.75" customHeight="1" x14ac:dyDescent="0.25">
      <c r="A547" s="323"/>
      <c r="B547" s="323"/>
      <c r="C547" s="413"/>
      <c r="D547" s="325"/>
      <c r="E547" s="324"/>
      <c r="F547" s="324"/>
      <c r="G547" s="323"/>
    </row>
    <row r="548" spans="1:7" ht="15.75" customHeight="1" x14ac:dyDescent="0.25">
      <c r="A548" s="323"/>
      <c r="B548" s="323"/>
      <c r="C548" s="413"/>
      <c r="D548" s="325"/>
      <c r="E548" s="324"/>
      <c r="F548" s="324"/>
      <c r="G548" s="323"/>
    </row>
    <row r="549" spans="1:7" ht="15.75" customHeight="1" x14ac:dyDescent="0.25">
      <c r="A549" s="323"/>
      <c r="B549" s="323"/>
      <c r="C549" s="413"/>
      <c r="D549" s="325"/>
      <c r="E549" s="324"/>
      <c r="F549" s="324"/>
      <c r="G549" s="323"/>
    </row>
    <row r="550" spans="1:7" ht="15.75" customHeight="1" x14ac:dyDescent="0.25">
      <c r="A550" s="323"/>
      <c r="B550" s="323"/>
      <c r="C550" s="413"/>
      <c r="D550" s="325"/>
      <c r="E550" s="324"/>
      <c r="F550" s="324"/>
      <c r="G550" s="323"/>
    </row>
    <row r="551" spans="1:7" ht="15.75" customHeight="1" x14ac:dyDescent="0.25">
      <c r="A551" s="323"/>
      <c r="B551" s="323"/>
      <c r="C551" s="413"/>
      <c r="D551" s="325"/>
      <c r="E551" s="324"/>
      <c r="F551" s="324"/>
      <c r="G551" s="323"/>
    </row>
    <row r="552" spans="1:7" ht="15.75" customHeight="1" x14ac:dyDescent="0.25">
      <c r="A552" s="323"/>
      <c r="B552" s="323"/>
      <c r="C552" s="413"/>
      <c r="D552" s="325"/>
      <c r="E552" s="324"/>
      <c r="F552" s="324"/>
      <c r="G552" s="323"/>
    </row>
    <row r="553" spans="1:7" ht="15.75" customHeight="1" x14ac:dyDescent="0.25">
      <c r="A553" s="323"/>
      <c r="B553" s="323"/>
      <c r="C553" s="413"/>
      <c r="D553" s="325"/>
      <c r="E553" s="324"/>
      <c r="F553" s="324"/>
      <c r="G553" s="323"/>
    </row>
    <row r="554" spans="1:7" ht="15.75" customHeight="1" x14ac:dyDescent="0.25">
      <c r="A554" s="323"/>
      <c r="B554" s="323"/>
      <c r="C554" s="413"/>
      <c r="D554" s="325"/>
      <c r="E554" s="324"/>
      <c r="F554" s="324"/>
      <c r="G554" s="323"/>
    </row>
    <row r="555" spans="1:7" ht="15.75" customHeight="1" x14ac:dyDescent="0.25">
      <c r="A555" s="323"/>
      <c r="B555" s="323"/>
      <c r="C555" s="413"/>
      <c r="D555" s="325"/>
      <c r="E555" s="324"/>
      <c r="F555" s="324"/>
      <c r="G555" s="323"/>
    </row>
    <row r="556" spans="1:7" ht="15.75" customHeight="1" x14ac:dyDescent="0.25">
      <c r="A556" s="323"/>
      <c r="B556" s="323"/>
      <c r="C556" s="413"/>
      <c r="D556" s="325"/>
      <c r="E556" s="324"/>
      <c r="F556" s="324"/>
      <c r="G556" s="323"/>
    </row>
    <row r="557" spans="1:7" ht="15.75" customHeight="1" x14ac:dyDescent="0.25">
      <c r="A557" s="323"/>
      <c r="B557" s="323"/>
      <c r="C557" s="413"/>
      <c r="D557" s="325"/>
      <c r="E557" s="324"/>
      <c r="F557" s="324"/>
      <c r="G557" s="323"/>
    </row>
    <row r="558" spans="1:7" ht="15.75" customHeight="1" x14ac:dyDescent="0.25">
      <c r="A558" s="323"/>
      <c r="B558" s="323"/>
      <c r="C558" s="413"/>
      <c r="D558" s="325"/>
      <c r="E558" s="324"/>
      <c r="F558" s="324"/>
      <c r="G558" s="323"/>
    </row>
    <row r="559" spans="1:7" ht="15.75" customHeight="1" x14ac:dyDescent="0.25">
      <c r="A559" s="323"/>
      <c r="B559" s="323"/>
      <c r="C559" s="413"/>
      <c r="D559" s="325"/>
      <c r="E559" s="324"/>
      <c r="F559" s="324"/>
      <c r="G559" s="323"/>
    </row>
    <row r="560" spans="1:7" ht="15.75" customHeight="1" x14ac:dyDescent="0.25">
      <c r="A560" s="323"/>
      <c r="B560" s="323"/>
      <c r="C560" s="413"/>
      <c r="D560" s="325"/>
      <c r="E560" s="324"/>
      <c r="F560" s="324"/>
      <c r="G560" s="323"/>
    </row>
    <row r="561" spans="1:7" ht="15.75" customHeight="1" x14ac:dyDescent="0.25">
      <c r="A561" s="323"/>
      <c r="B561" s="323"/>
      <c r="C561" s="413"/>
      <c r="D561" s="325"/>
      <c r="E561" s="324"/>
      <c r="F561" s="324"/>
      <c r="G561" s="323"/>
    </row>
    <row r="562" spans="1:7" ht="15.75" customHeight="1" x14ac:dyDescent="0.25">
      <c r="A562" s="323"/>
      <c r="B562" s="323"/>
      <c r="C562" s="413"/>
      <c r="D562" s="325"/>
      <c r="E562" s="324"/>
      <c r="F562" s="324"/>
      <c r="G562" s="323"/>
    </row>
    <row r="563" spans="1:7" ht="15.75" customHeight="1" x14ac:dyDescent="0.25">
      <c r="A563" s="323"/>
      <c r="B563" s="323"/>
      <c r="C563" s="413"/>
      <c r="D563" s="325"/>
      <c r="E563" s="324"/>
      <c r="F563" s="324"/>
      <c r="G563" s="323"/>
    </row>
    <row r="564" spans="1:7" ht="15.75" customHeight="1" x14ac:dyDescent="0.25">
      <c r="A564" s="323"/>
      <c r="B564" s="323"/>
      <c r="C564" s="413"/>
      <c r="D564" s="325"/>
      <c r="E564" s="324"/>
      <c r="F564" s="324"/>
      <c r="G564" s="323"/>
    </row>
    <row r="565" spans="1:7" ht="15.75" customHeight="1" x14ac:dyDescent="0.25">
      <c r="A565" s="323"/>
      <c r="B565" s="323"/>
      <c r="C565" s="413"/>
      <c r="D565" s="325"/>
      <c r="E565" s="324"/>
      <c r="F565" s="324"/>
      <c r="G565" s="323"/>
    </row>
    <row r="566" spans="1:7" ht="15.75" customHeight="1" x14ac:dyDescent="0.25">
      <c r="A566" s="323"/>
      <c r="B566" s="323"/>
      <c r="C566" s="413"/>
      <c r="D566" s="325"/>
      <c r="E566" s="324"/>
      <c r="F566" s="324"/>
      <c r="G566" s="323"/>
    </row>
    <row r="567" spans="1:7" ht="15.75" customHeight="1" x14ac:dyDescent="0.25">
      <c r="A567" s="323"/>
      <c r="B567" s="323"/>
      <c r="C567" s="413"/>
      <c r="D567" s="325"/>
      <c r="E567" s="324"/>
      <c r="F567" s="324"/>
      <c r="G567" s="323"/>
    </row>
    <row r="568" spans="1:7" ht="15.75" customHeight="1" x14ac:dyDescent="0.25">
      <c r="A568" s="323"/>
      <c r="B568" s="323"/>
      <c r="C568" s="413"/>
      <c r="D568" s="325"/>
      <c r="E568" s="324"/>
      <c r="F568" s="324"/>
      <c r="G568" s="323"/>
    </row>
    <row r="569" spans="1:7" ht="15.75" customHeight="1" x14ac:dyDescent="0.25">
      <c r="A569" s="323"/>
      <c r="B569" s="323"/>
      <c r="C569" s="413"/>
      <c r="D569" s="325"/>
      <c r="E569" s="324"/>
      <c r="F569" s="324"/>
      <c r="G569" s="323"/>
    </row>
    <row r="570" spans="1:7" ht="15.75" customHeight="1" x14ac:dyDescent="0.25">
      <c r="A570" s="323"/>
      <c r="B570" s="323"/>
      <c r="C570" s="413"/>
      <c r="D570" s="325"/>
      <c r="E570" s="324"/>
      <c r="F570" s="324"/>
      <c r="G570" s="323"/>
    </row>
    <row r="571" spans="1:7" ht="15.75" customHeight="1" x14ac:dyDescent="0.25">
      <c r="A571" s="323"/>
      <c r="B571" s="323"/>
      <c r="C571" s="413"/>
      <c r="D571" s="325"/>
      <c r="E571" s="324"/>
      <c r="F571" s="324"/>
      <c r="G571" s="323"/>
    </row>
    <row r="572" spans="1:7" ht="15.75" customHeight="1" x14ac:dyDescent="0.25">
      <c r="A572" s="323"/>
      <c r="B572" s="323"/>
      <c r="C572" s="413"/>
      <c r="D572" s="325"/>
      <c r="E572" s="324"/>
      <c r="F572" s="324"/>
      <c r="G572" s="323"/>
    </row>
    <row r="573" spans="1:7" ht="15.75" customHeight="1" x14ac:dyDescent="0.25">
      <c r="A573" s="323"/>
      <c r="B573" s="323"/>
      <c r="C573" s="413"/>
      <c r="D573" s="325"/>
      <c r="E573" s="324"/>
      <c r="F573" s="324"/>
      <c r="G573" s="323"/>
    </row>
    <row r="574" spans="1:7" ht="15.75" customHeight="1" x14ac:dyDescent="0.25">
      <c r="A574" s="323"/>
      <c r="B574" s="323"/>
      <c r="C574" s="413"/>
      <c r="D574" s="325"/>
      <c r="E574" s="324"/>
      <c r="F574" s="324"/>
      <c r="G574" s="323"/>
    </row>
    <row r="575" spans="1:7" ht="15.75" customHeight="1" x14ac:dyDescent="0.25">
      <c r="A575" s="323"/>
      <c r="B575" s="323"/>
      <c r="C575" s="413"/>
      <c r="D575" s="325"/>
      <c r="E575" s="324"/>
      <c r="F575" s="324"/>
      <c r="G575" s="323"/>
    </row>
    <row r="576" spans="1:7" ht="15.75" customHeight="1" x14ac:dyDescent="0.25">
      <c r="A576" s="323"/>
      <c r="B576" s="323"/>
      <c r="C576" s="413"/>
      <c r="D576" s="325"/>
      <c r="E576" s="324"/>
      <c r="F576" s="324"/>
      <c r="G576" s="323"/>
    </row>
    <row r="577" spans="1:7" ht="15.75" customHeight="1" x14ac:dyDescent="0.25">
      <c r="A577" s="323"/>
      <c r="B577" s="323"/>
      <c r="C577" s="413"/>
      <c r="D577" s="325"/>
      <c r="E577" s="324"/>
      <c r="F577" s="324"/>
      <c r="G577" s="323"/>
    </row>
    <row r="578" spans="1:7" ht="15.75" customHeight="1" x14ac:dyDescent="0.25">
      <c r="A578" s="323"/>
      <c r="B578" s="323"/>
      <c r="C578" s="413"/>
      <c r="D578" s="325"/>
      <c r="E578" s="324"/>
      <c r="F578" s="324"/>
      <c r="G578" s="323"/>
    </row>
    <row r="579" spans="1:7" ht="15.75" customHeight="1" x14ac:dyDescent="0.25">
      <c r="A579" s="323"/>
      <c r="B579" s="323"/>
      <c r="C579" s="413"/>
      <c r="D579" s="325"/>
      <c r="E579" s="324"/>
      <c r="F579" s="324"/>
      <c r="G579" s="323"/>
    </row>
    <row r="580" spans="1:7" ht="15.75" customHeight="1" x14ac:dyDescent="0.25">
      <c r="A580" s="323"/>
      <c r="B580" s="323"/>
      <c r="C580" s="413"/>
      <c r="D580" s="325"/>
      <c r="E580" s="324"/>
      <c r="F580" s="324"/>
      <c r="G580" s="323"/>
    </row>
    <row r="581" spans="1:7" ht="15.75" customHeight="1" x14ac:dyDescent="0.25">
      <c r="A581" s="323"/>
      <c r="B581" s="323"/>
      <c r="C581" s="413"/>
      <c r="D581" s="325"/>
      <c r="E581" s="324"/>
      <c r="F581" s="324"/>
      <c r="G581" s="323"/>
    </row>
    <row r="582" spans="1:7" ht="15.75" customHeight="1" x14ac:dyDescent="0.25">
      <c r="A582" s="323"/>
      <c r="B582" s="323"/>
      <c r="C582" s="413"/>
      <c r="D582" s="325"/>
      <c r="E582" s="324"/>
      <c r="F582" s="324"/>
      <c r="G582" s="323"/>
    </row>
    <row r="583" spans="1:7" ht="15.75" customHeight="1" x14ac:dyDescent="0.25">
      <c r="A583" s="323"/>
      <c r="B583" s="323"/>
      <c r="C583" s="413"/>
      <c r="D583" s="325"/>
      <c r="E583" s="324"/>
      <c r="F583" s="324"/>
      <c r="G583" s="323"/>
    </row>
    <row r="584" spans="1:7" ht="15.75" customHeight="1" x14ac:dyDescent="0.25">
      <c r="A584" s="323"/>
      <c r="B584" s="323"/>
      <c r="C584" s="413"/>
      <c r="D584" s="325"/>
      <c r="E584" s="324"/>
      <c r="F584" s="324"/>
      <c r="G584" s="323"/>
    </row>
    <row r="585" spans="1:7" ht="15.75" customHeight="1" x14ac:dyDescent="0.25">
      <c r="A585" s="323"/>
      <c r="B585" s="323"/>
      <c r="C585" s="413"/>
      <c r="D585" s="325"/>
      <c r="E585" s="324"/>
      <c r="F585" s="324"/>
      <c r="G585" s="323"/>
    </row>
    <row r="586" spans="1:7" ht="15.75" customHeight="1" x14ac:dyDescent="0.25">
      <c r="A586" s="323"/>
      <c r="B586" s="323"/>
      <c r="C586" s="413"/>
      <c r="D586" s="325"/>
      <c r="E586" s="324"/>
      <c r="F586" s="324"/>
      <c r="G586" s="323"/>
    </row>
    <row r="587" spans="1:7" ht="15.75" customHeight="1" x14ac:dyDescent="0.25">
      <c r="A587" s="323"/>
      <c r="B587" s="323"/>
      <c r="C587" s="413"/>
      <c r="D587" s="325"/>
      <c r="E587" s="324"/>
      <c r="F587" s="324"/>
      <c r="G587" s="323"/>
    </row>
    <row r="588" spans="1:7" ht="15.75" customHeight="1" x14ac:dyDescent="0.25">
      <c r="A588" s="323"/>
      <c r="B588" s="323"/>
      <c r="C588" s="413"/>
      <c r="D588" s="325"/>
      <c r="E588" s="324"/>
      <c r="F588" s="324"/>
      <c r="G588" s="323"/>
    </row>
    <row r="589" spans="1:7" ht="15.75" customHeight="1" x14ac:dyDescent="0.25">
      <c r="A589" s="323"/>
      <c r="B589" s="323"/>
      <c r="C589" s="413"/>
      <c r="D589" s="325"/>
      <c r="E589" s="324"/>
      <c r="F589" s="324"/>
      <c r="G589" s="323"/>
    </row>
    <row r="590" spans="1:7" ht="15.75" customHeight="1" x14ac:dyDescent="0.25">
      <c r="A590" s="323"/>
      <c r="B590" s="323"/>
      <c r="C590" s="413"/>
      <c r="D590" s="325"/>
      <c r="E590" s="324"/>
      <c r="F590" s="324"/>
      <c r="G590" s="323"/>
    </row>
    <row r="591" spans="1:7" ht="15.75" customHeight="1" x14ac:dyDescent="0.25">
      <c r="A591" s="323"/>
      <c r="B591" s="323"/>
      <c r="C591" s="413"/>
      <c r="D591" s="325"/>
      <c r="E591" s="324"/>
      <c r="F591" s="324"/>
      <c r="G591" s="323"/>
    </row>
    <row r="592" spans="1:7" ht="15.75" customHeight="1" x14ac:dyDescent="0.25">
      <c r="A592" s="323"/>
      <c r="B592" s="323"/>
      <c r="C592" s="413"/>
      <c r="D592" s="325"/>
      <c r="E592" s="324"/>
      <c r="F592" s="324"/>
      <c r="G592" s="323"/>
    </row>
    <row r="593" spans="1:7" ht="15.75" customHeight="1" x14ac:dyDescent="0.25">
      <c r="A593" s="323"/>
      <c r="B593" s="323"/>
      <c r="C593" s="413"/>
      <c r="D593" s="325"/>
      <c r="E593" s="324"/>
      <c r="F593" s="324"/>
      <c r="G593" s="323"/>
    </row>
    <row r="594" spans="1:7" ht="15.75" customHeight="1" x14ac:dyDescent="0.25">
      <c r="A594" s="323"/>
      <c r="B594" s="323"/>
      <c r="C594" s="413"/>
      <c r="D594" s="325"/>
      <c r="E594" s="324"/>
      <c r="F594" s="324"/>
      <c r="G594" s="323"/>
    </row>
    <row r="595" spans="1:7" ht="15.75" customHeight="1" x14ac:dyDescent="0.25">
      <c r="A595" s="323"/>
      <c r="B595" s="323"/>
      <c r="C595" s="413"/>
      <c r="D595" s="325"/>
      <c r="E595" s="324"/>
      <c r="F595" s="324"/>
      <c r="G595" s="323"/>
    </row>
    <row r="596" spans="1:7" ht="15.75" customHeight="1" x14ac:dyDescent="0.25">
      <c r="A596" s="323"/>
      <c r="B596" s="323"/>
      <c r="C596" s="413"/>
      <c r="D596" s="325"/>
      <c r="E596" s="324"/>
      <c r="F596" s="324"/>
      <c r="G596" s="323"/>
    </row>
    <row r="597" spans="1:7" ht="15.75" customHeight="1" x14ac:dyDescent="0.25">
      <c r="A597" s="323"/>
      <c r="B597" s="323"/>
      <c r="C597" s="413"/>
      <c r="D597" s="325"/>
      <c r="E597" s="324"/>
      <c r="F597" s="324"/>
      <c r="G597" s="323"/>
    </row>
    <row r="598" spans="1:7" ht="15.75" customHeight="1" x14ac:dyDescent="0.25">
      <c r="A598" s="323"/>
      <c r="B598" s="323"/>
      <c r="C598" s="413"/>
      <c r="D598" s="325"/>
      <c r="E598" s="324"/>
      <c r="F598" s="324"/>
      <c r="G598" s="323"/>
    </row>
    <row r="599" spans="1:7" ht="15.75" customHeight="1" x14ac:dyDescent="0.25">
      <c r="A599" s="323"/>
      <c r="B599" s="323"/>
      <c r="C599" s="413"/>
      <c r="D599" s="325"/>
      <c r="E599" s="324"/>
      <c r="F599" s="324"/>
      <c r="G599" s="323"/>
    </row>
    <row r="600" spans="1:7" ht="15.75" customHeight="1" x14ac:dyDescent="0.25">
      <c r="A600" s="323"/>
      <c r="B600" s="323"/>
      <c r="C600" s="413"/>
      <c r="D600" s="325"/>
      <c r="E600" s="324"/>
      <c r="F600" s="324"/>
      <c r="G600" s="323"/>
    </row>
    <row r="601" spans="1:7" ht="15.75" customHeight="1" x14ac:dyDescent="0.25">
      <c r="A601" s="323"/>
      <c r="B601" s="323"/>
      <c r="C601" s="413"/>
      <c r="D601" s="325"/>
      <c r="E601" s="324"/>
      <c r="F601" s="324"/>
      <c r="G601" s="323"/>
    </row>
    <row r="602" spans="1:7" ht="15.75" customHeight="1" x14ac:dyDescent="0.25">
      <c r="A602" s="323"/>
      <c r="B602" s="323"/>
      <c r="C602" s="413"/>
      <c r="D602" s="325"/>
      <c r="E602" s="324"/>
      <c r="F602" s="324"/>
      <c r="G602" s="323"/>
    </row>
    <row r="603" spans="1:7" ht="15.75" customHeight="1" x14ac:dyDescent="0.25">
      <c r="A603" s="323"/>
      <c r="B603" s="323"/>
      <c r="C603" s="413"/>
      <c r="D603" s="325"/>
      <c r="E603" s="324"/>
      <c r="F603" s="324"/>
      <c r="G603" s="323"/>
    </row>
    <row r="604" spans="1:7" ht="15.75" customHeight="1" x14ac:dyDescent="0.25">
      <c r="A604" s="323"/>
      <c r="B604" s="323"/>
      <c r="C604" s="413"/>
      <c r="D604" s="325"/>
      <c r="E604" s="324"/>
      <c r="F604" s="324"/>
      <c r="G604" s="323"/>
    </row>
    <row r="605" spans="1:7" ht="15.75" customHeight="1" x14ac:dyDescent="0.25">
      <c r="A605" s="323"/>
      <c r="B605" s="323"/>
      <c r="C605" s="413"/>
      <c r="D605" s="325"/>
      <c r="E605" s="324"/>
      <c r="F605" s="324"/>
      <c r="G605" s="323"/>
    </row>
    <row r="606" spans="1:7" ht="15.75" customHeight="1" x14ac:dyDescent="0.25">
      <c r="A606" s="323"/>
      <c r="B606" s="323"/>
      <c r="C606" s="413"/>
      <c r="D606" s="325"/>
      <c r="E606" s="324"/>
      <c r="F606" s="324"/>
      <c r="G606" s="323"/>
    </row>
    <row r="607" spans="1:7" ht="15.75" customHeight="1" x14ac:dyDescent="0.25">
      <c r="A607" s="323"/>
      <c r="B607" s="323"/>
      <c r="C607" s="413"/>
      <c r="D607" s="325"/>
      <c r="E607" s="324"/>
      <c r="F607" s="324"/>
      <c r="G607" s="323"/>
    </row>
    <row r="608" spans="1:7" ht="15.75" customHeight="1" x14ac:dyDescent="0.25">
      <c r="A608" s="323"/>
      <c r="B608" s="323"/>
      <c r="C608" s="413"/>
      <c r="D608" s="325"/>
      <c r="E608" s="324"/>
      <c r="F608" s="324"/>
      <c r="G608" s="323"/>
    </row>
    <row r="609" spans="1:7" ht="15.75" customHeight="1" x14ac:dyDescent="0.25">
      <c r="A609" s="323"/>
      <c r="B609" s="323"/>
      <c r="C609" s="413"/>
      <c r="D609" s="325"/>
      <c r="E609" s="324"/>
      <c r="F609" s="324"/>
      <c r="G609" s="323"/>
    </row>
    <row r="610" spans="1:7" ht="15.75" customHeight="1" x14ac:dyDescent="0.25">
      <c r="A610" s="323"/>
      <c r="B610" s="323"/>
      <c r="C610" s="413"/>
      <c r="D610" s="325"/>
      <c r="E610" s="324"/>
      <c r="F610" s="324"/>
      <c r="G610" s="323"/>
    </row>
    <row r="611" spans="1:7" ht="15.75" customHeight="1" x14ac:dyDescent="0.25">
      <c r="A611" s="323"/>
      <c r="B611" s="323"/>
      <c r="C611" s="413"/>
      <c r="D611" s="325"/>
      <c r="E611" s="324"/>
      <c r="F611" s="324"/>
      <c r="G611" s="323"/>
    </row>
    <row r="612" spans="1:7" ht="15.75" customHeight="1" x14ac:dyDescent="0.25">
      <c r="A612" s="323"/>
      <c r="B612" s="323"/>
      <c r="C612" s="413"/>
      <c r="D612" s="325"/>
      <c r="E612" s="324"/>
      <c r="F612" s="324"/>
      <c r="G612" s="323"/>
    </row>
    <row r="613" spans="1:7" ht="15.75" customHeight="1" x14ac:dyDescent="0.25">
      <c r="A613" s="323"/>
      <c r="B613" s="323"/>
      <c r="C613" s="413"/>
      <c r="D613" s="325"/>
      <c r="E613" s="324"/>
      <c r="F613" s="324"/>
      <c r="G613" s="323"/>
    </row>
    <row r="614" spans="1:7" ht="15.75" customHeight="1" x14ac:dyDescent="0.25">
      <c r="A614" s="323"/>
      <c r="B614" s="323"/>
      <c r="C614" s="413"/>
      <c r="D614" s="325"/>
      <c r="E614" s="324"/>
      <c r="F614" s="324"/>
      <c r="G614" s="323"/>
    </row>
    <row r="615" spans="1:7" ht="15.75" customHeight="1" x14ac:dyDescent="0.25">
      <c r="A615" s="323"/>
      <c r="B615" s="323"/>
      <c r="C615" s="413"/>
      <c r="D615" s="325"/>
      <c r="E615" s="324"/>
      <c r="F615" s="324"/>
      <c r="G615" s="323"/>
    </row>
    <row r="616" spans="1:7" ht="15.75" customHeight="1" x14ac:dyDescent="0.25">
      <c r="A616" s="323"/>
      <c r="B616" s="323"/>
      <c r="C616" s="413"/>
      <c r="D616" s="325"/>
      <c r="E616" s="324"/>
      <c r="F616" s="324"/>
      <c r="G616" s="323"/>
    </row>
    <row r="617" spans="1:7" ht="15.75" customHeight="1" x14ac:dyDescent="0.25">
      <c r="A617" s="323"/>
      <c r="B617" s="323"/>
      <c r="C617" s="413"/>
      <c r="D617" s="325"/>
      <c r="E617" s="324"/>
      <c r="F617" s="324"/>
      <c r="G617" s="323"/>
    </row>
    <row r="618" spans="1:7" ht="15.75" customHeight="1" x14ac:dyDescent="0.25">
      <c r="A618" s="323"/>
      <c r="B618" s="323"/>
      <c r="C618" s="413"/>
      <c r="D618" s="325"/>
      <c r="E618" s="324"/>
      <c r="F618" s="324"/>
      <c r="G618" s="323"/>
    </row>
    <row r="619" spans="1:7" ht="15.75" customHeight="1" x14ac:dyDescent="0.25">
      <c r="A619" s="323"/>
      <c r="B619" s="323"/>
      <c r="C619" s="413"/>
      <c r="D619" s="325"/>
      <c r="E619" s="324"/>
      <c r="F619" s="324"/>
      <c r="G619" s="323"/>
    </row>
    <row r="620" spans="1:7" ht="15.75" customHeight="1" x14ac:dyDescent="0.25">
      <c r="A620" s="323"/>
      <c r="B620" s="323"/>
      <c r="C620" s="413"/>
      <c r="D620" s="325"/>
      <c r="E620" s="324"/>
      <c r="F620" s="324"/>
      <c r="G620" s="323"/>
    </row>
    <row r="621" spans="1:7" ht="15.75" customHeight="1" x14ac:dyDescent="0.25">
      <c r="A621" s="323"/>
      <c r="B621" s="323"/>
      <c r="C621" s="413"/>
      <c r="D621" s="325"/>
      <c r="E621" s="324"/>
      <c r="F621" s="324"/>
      <c r="G621" s="323"/>
    </row>
    <row r="622" spans="1:7" ht="15.75" customHeight="1" x14ac:dyDescent="0.25">
      <c r="A622" s="323"/>
      <c r="B622" s="323"/>
      <c r="C622" s="413"/>
      <c r="D622" s="325"/>
      <c r="E622" s="324"/>
      <c r="F622" s="324"/>
      <c r="G622" s="323"/>
    </row>
    <row r="623" spans="1:7" ht="15.75" customHeight="1" x14ac:dyDescent="0.25">
      <c r="A623" s="323"/>
      <c r="B623" s="323"/>
      <c r="C623" s="413"/>
      <c r="D623" s="325"/>
      <c r="E623" s="324"/>
      <c r="F623" s="324"/>
      <c r="G623" s="323"/>
    </row>
    <row r="624" spans="1:7" ht="15.75" customHeight="1" x14ac:dyDescent="0.25">
      <c r="A624" s="323"/>
      <c r="B624" s="323"/>
      <c r="C624" s="413"/>
      <c r="D624" s="325"/>
      <c r="E624" s="324"/>
      <c r="F624" s="324"/>
      <c r="G624" s="323"/>
    </row>
    <row r="625" spans="1:7" ht="15.75" customHeight="1" x14ac:dyDescent="0.25">
      <c r="A625" s="323"/>
      <c r="B625" s="323"/>
      <c r="C625" s="413"/>
      <c r="D625" s="325"/>
      <c r="E625" s="324"/>
      <c r="F625" s="324"/>
      <c r="G625" s="323"/>
    </row>
    <row r="626" spans="1:7" ht="15.75" customHeight="1" x14ac:dyDescent="0.25">
      <c r="A626" s="323"/>
      <c r="B626" s="323"/>
      <c r="C626" s="413"/>
      <c r="D626" s="325"/>
      <c r="E626" s="324"/>
      <c r="F626" s="324"/>
      <c r="G626" s="323"/>
    </row>
    <row r="627" spans="1:7" ht="15.75" customHeight="1" x14ac:dyDescent="0.25">
      <c r="A627" s="323"/>
      <c r="B627" s="323"/>
      <c r="C627" s="413"/>
      <c r="D627" s="325"/>
      <c r="E627" s="324"/>
      <c r="F627" s="324"/>
      <c r="G627" s="323"/>
    </row>
    <row r="628" spans="1:7" ht="15.75" customHeight="1" x14ac:dyDescent="0.25">
      <c r="A628" s="323"/>
      <c r="B628" s="323"/>
      <c r="C628" s="413"/>
      <c r="D628" s="325"/>
      <c r="E628" s="324"/>
      <c r="F628" s="324"/>
      <c r="G628" s="323"/>
    </row>
    <row r="629" spans="1:7" ht="15.75" customHeight="1" x14ac:dyDescent="0.25">
      <c r="A629" s="323"/>
      <c r="B629" s="323"/>
      <c r="C629" s="413"/>
      <c r="D629" s="325"/>
      <c r="E629" s="324"/>
      <c r="F629" s="324"/>
      <c r="G629" s="323"/>
    </row>
    <row r="630" spans="1:7" ht="15.75" customHeight="1" x14ac:dyDescent="0.25">
      <c r="A630" s="323"/>
      <c r="B630" s="323"/>
      <c r="C630" s="413"/>
      <c r="D630" s="325"/>
      <c r="E630" s="324"/>
      <c r="F630" s="324"/>
      <c r="G630" s="323"/>
    </row>
    <row r="631" spans="1:7" ht="15.75" customHeight="1" x14ac:dyDescent="0.25">
      <c r="A631" s="323"/>
      <c r="B631" s="323"/>
      <c r="C631" s="413"/>
      <c r="D631" s="325"/>
      <c r="E631" s="324"/>
      <c r="F631" s="324"/>
      <c r="G631" s="323"/>
    </row>
    <row r="632" spans="1:7" ht="15.75" customHeight="1" x14ac:dyDescent="0.25">
      <c r="A632" s="323"/>
      <c r="B632" s="323"/>
      <c r="C632" s="413"/>
      <c r="D632" s="325"/>
      <c r="E632" s="324"/>
      <c r="F632" s="324"/>
      <c r="G632" s="323"/>
    </row>
    <row r="633" spans="1:7" ht="15.75" customHeight="1" x14ac:dyDescent="0.25">
      <c r="A633" s="323"/>
      <c r="B633" s="323"/>
      <c r="C633" s="413"/>
      <c r="D633" s="325"/>
      <c r="E633" s="324"/>
      <c r="F633" s="324"/>
      <c r="G633" s="323"/>
    </row>
    <row r="634" spans="1:7" ht="15.75" customHeight="1" x14ac:dyDescent="0.25">
      <c r="A634" s="323"/>
      <c r="B634" s="323"/>
      <c r="C634" s="413"/>
      <c r="D634" s="325"/>
      <c r="E634" s="324"/>
      <c r="F634" s="324"/>
      <c r="G634" s="323"/>
    </row>
    <row r="635" spans="1:7" ht="15.75" customHeight="1" x14ac:dyDescent="0.25">
      <c r="A635" s="323"/>
      <c r="B635" s="323"/>
      <c r="C635" s="413"/>
      <c r="D635" s="325"/>
      <c r="E635" s="324"/>
      <c r="F635" s="324"/>
      <c r="G635" s="323"/>
    </row>
    <row r="636" spans="1:7" ht="15.75" customHeight="1" x14ac:dyDescent="0.25">
      <c r="A636" s="323"/>
      <c r="B636" s="323"/>
      <c r="C636" s="413"/>
      <c r="D636" s="325"/>
      <c r="E636" s="324"/>
      <c r="F636" s="324"/>
      <c r="G636" s="323"/>
    </row>
    <row r="637" spans="1:7" ht="15.75" customHeight="1" x14ac:dyDescent="0.25">
      <c r="A637" s="323"/>
      <c r="B637" s="323"/>
      <c r="C637" s="413"/>
      <c r="D637" s="325"/>
      <c r="E637" s="324"/>
      <c r="F637" s="324"/>
      <c r="G637" s="323"/>
    </row>
    <row r="638" spans="1:7" ht="15.75" customHeight="1" x14ac:dyDescent="0.25">
      <c r="A638" s="323"/>
      <c r="B638" s="323"/>
      <c r="C638" s="413"/>
      <c r="D638" s="325"/>
      <c r="E638" s="324"/>
      <c r="F638" s="324"/>
      <c r="G638" s="323"/>
    </row>
    <row r="639" spans="1:7" ht="15.75" customHeight="1" x14ac:dyDescent="0.25">
      <c r="A639" s="323"/>
      <c r="B639" s="323"/>
      <c r="C639" s="413"/>
      <c r="D639" s="325"/>
      <c r="E639" s="324"/>
      <c r="F639" s="324"/>
      <c r="G639" s="323"/>
    </row>
    <row r="640" spans="1:7" ht="15.75" customHeight="1" x14ac:dyDescent="0.25">
      <c r="A640" s="323"/>
      <c r="B640" s="323"/>
      <c r="C640" s="413"/>
      <c r="D640" s="325"/>
      <c r="E640" s="324"/>
      <c r="F640" s="324"/>
      <c r="G640" s="323"/>
    </row>
    <row r="641" spans="1:7" ht="15.75" customHeight="1" x14ac:dyDescent="0.25">
      <c r="A641" s="323"/>
      <c r="B641" s="323"/>
      <c r="C641" s="413"/>
      <c r="D641" s="325"/>
      <c r="E641" s="324"/>
      <c r="F641" s="324"/>
      <c r="G641" s="323"/>
    </row>
    <row r="642" spans="1:7" ht="15.75" customHeight="1" x14ac:dyDescent="0.25">
      <c r="A642" s="323"/>
      <c r="B642" s="323"/>
      <c r="C642" s="413"/>
      <c r="D642" s="325"/>
      <c r="E642" s="324"/>
      <c r="F642" s="324"/>
      <c r="G642" s="323"/>
    </row>
    <row r="643" spans="1:7" ht="15.75" customHeight="1" x14ac:dyDescent="0.25">
      <c r="A643" s="323"/>
      <c r="B643" s="323"/>
      <c r="C643" s="413"/>
      <c r="D643" s="325"/>
      <c r="E643" s="324"/>
      <c r="F643" s="324"/>
      <c r="G643" s="323"/>
    </row>
    <row r="644" spans="1:7" ht="15.75" customHeight="1" x14ac:dyDescent="0.25">
      <c r="A644" s="323"/>
      <c r="B644" s="323"/>
      <c r="C644" s="413"/>
      <c r="D644" s="325"/>
      <c r="E644" s="324"/>
      <c r="F644" s="324"/>
      <c r="G644" s="323"/>
    </row>
    <row r="645" spans="1:7" ht="15.75" customHeight="1" x14ac:dyDescent="0.25">
      <c r="A645" s="323"/>
      <c r="B645" s="323"/>
      <c r="C645" s="413"/>
      <c r="D645" s="325"/>
      <c r="E645" s="324"/>
      <c r="F645" s="324"/>
      <c r="G645" s="323"/>
    </row>
    <row r="646" spans="1:7" ht="15.75" customHeight="1" x14ac:dyDescent="0.25">
      <c r="A646" s="323"/>
      <c r="B646" s="323"/>
      <c r="C646" s="413"/>
      <c r="D646" s="325"/>
      <c r="E646" s="324"/>
      <c r="F646" s="324"/>
      <c r="G646" s="323"/>
    </row>
    <row r="647" spans="1:7" ht="15.75" customHeight="1" x14ac:dyDescent="0.25">
      <c r="A647" s="323"/>
      <c r="B647" s="323"/>
      <c r="C647" s="413"/>
      <c r="D647" s="325"/>
      <c r="E647" s="324"/>
      <c r="F647" s="324"/>
      <c r="G647" s="323"/>
    </row>
    <row r="648" spans="1:7" ht="15.75" customHeight="1" x14ac:dyDescent="0.25">
      <c r="A648" s="323"/>
      <c r="B648" s="323"/>
      <c r="C648" s="413"/>
      <c r="D648" s="325"/>
      <c r="E648" s="324"/>
      <c r="F648" s="324"/>
      <c r="G648" s="323"/>
    </row>
    <row r="649" spans="1:7" ht="15.75" customHeight="1" x14ac:dyDescent="0.25">
      <c r="A649" s="323"/>
      <c r="B649" s="323"/>
      <c r="C649" s="413"/>
      <c r="D649" s="325"/>
      <c r="E649" s="324"/>
      <c r="F649" s="324"/>
      <c r="G649" s="323"/>
    </row>
    <row r="650" spans="1:7" ht="15.75" customHeight="1" x14ac:dyDescent="0.25">
      <c r="A650" s="323"/>
      <c r="B650" s="323"/>
      <c r="C650" s="413"/>
      <c r="D650" s="325"/>
      <c r="E650" s="324"/>
      <c r="F650" s="324"/>
      <c r="G650" s="323"/>
    </row>
    <row r="651" spans="1:7" ht="15.75" customHeight="1" x14ac:dyDescent="0.25">
      <c r="A651" s="323"/>
      <c r="B651" s="323"/>
      <c r="C651" s="413"/>
      <c r="D651" s="325"/>
      <c r="E651" s="324"/>
      <c r="F651" s="324"/>
      <c r="G651" s="323"/>
    </row>
    <row r="652" spans="1:7" ht="15.75" customHeight="1" x14ac:dyDescent="0.25">
      <c r="A652" s="323"/>
      <c r="B652" s="323"/>
      <c r="C652" s="413"/>
      <c r="D652" s="325"/>
      <c r="E652" s="324"/>
      <c r="F652" s="324"/>
      <c r="G652" s="323"/>
    </row>
    <row r="653" spans="1:7" ht="15.75" customHeight="1" x14ac:dyDescent="0.25">
      <c r="A653" s="323"/>
      <c r="B653" s="323"/>
      <c r="C653" s="413"/>
      <c r="D653" s="325"/>
      <c r="E653" s="324"/>
      <c r="F653" s="324"/>
      <c r="G653" s="323"/>
    </row>
    <row r="654" spans="1:7" ht="15.75" customHeight="1" x14ac:dyDescent="0.25">
      <c r="A654" s="323"/>
      <c r="B654" s="323"/>
      <c r="C654" s="413"/>
      <c r="D654" s="325"/>
      <c r="E654" s="324"/>
      <c r="F654" s="324"/>
      <c r="G654" s="323"/>
    </row>
    <row r="655" spans="1:7" ht="15.75" customHeight="1" x14ac:dyDescent="0.25">
      <c r="A655" s="323"/>
      <c r="B655" s="323"/>
      <c r="C655" s="413"/>
      <c r="D655" s="325"/>
      <c r="E655" s="324"/>
      <c r="F655" s="324"/>
      <c r="G655" s="323"/>
    </row>
    <row r="656" spans="1:7" ht="15.75" customHeight="1" x14ac:dyDescent="0.25">
      <c r="A656" s="323"/>
      <c r="B656" s="323"/>
      <c r="C656" s="413"/>
      <c r="D656" s="325"/>
      <c r="E656" s="324"/>
      <c r="F656" s="324"/>
      <c r="G656" s="323"/>
    </row>
    <row r="657" spans="1:7" ht="15.75" customHeight="1" x14ac:dyDescent="0.25">
      <c r="A657" s="323"/>
      <c r="B657" s="323"/>
      <c r="C657" s="413"/>
      <c r="D657" s="325"/>
      <c r="E657" s="324"/>
      <c r="F657" s="324"/>
      <c r="G657" s="323"/>
    </row>
    <row r="658" spans="1:7" ht="15.75" customHeight="1" x14ac:dyDescent="0.25">
      <c r="A658" s="323"/>
      <c r="B658" s="323"/>
      <c r="C658" s="413"/>
      <c r="D658" s="325"/>
      <c r="E658" s="324"/>
      <c r="F658" s="324"/>
      <c r="G658" s="323"/>
    </row>
    <row r="659" spans="1:7" ht="15.75" customHeight="1" x14ac:dyDescent="0.25">
      <c r="A659" s="323"/>
      <c r="B659" s="323"/>
      <c r="C659" s="413"/>
      <c r="D659" s="325"/>
      <c r="E659" s="324"/>
      <c r="F659" s="324"/>
      <c r="G659" s="323"/>
    </row>
    <row r="660" spans="1:7" ht="15.75" customHeight="1" x14ac:dyDescent="0.25">
      <c r="A660" s="323"/>
      <c r="B660" s="323"/>
      <c r="C660" s="413"/>
      <c r="D660" s="325"/>
      <c r="E660" s="324"/>
      <c r="F660" s="324"/>
      <c r="G660" s="323"/>
    </row>
    <row r="661" spans="1:7" ht="15.75" customHeight="1" x14ac:dyDescent="0.25">
      <c r="A661" s="323"/>
      <c r="B661" s="323"/>
      <c r="C661" s="413"/>
      <c r="D661" s="325"/>
      <c r="E661" s="324"/>
      <c r="F661" s="324"/>
      <c r="G661" s="323"/>
    </row>
    <row r="662" spans="1:7" ht="15.75" customHeight="1" x14ac:dyDescent="0.25">
      <c r="A662" s="323"/>
      <c r="B662" s="323"/>
      <c r="C662" s="413"/>
      <c r="D662" s="325"/>
      <c r="E662" s="324"/>
      <c r="F662" s="324"/>
      <c r="G662" s="323"/>
    </row>
    <row r="663" spans="1:7" ht="15.75" customHeight="1" x14ac:dyDescent="0.25">
      <c r="A663" s="323"/>
      <c r="B663" s="323"/>
      <c r="C663" s="413"/>
      <c r="D663" s="325"/>
      <c r="E663" s="324"/>
      <c r="F663" s="324"/>
      <c r="G663" s="323"/>
    </row>
    <row r="664" spans="1:7" ht="15.75" customHeight="1" x14ac:dyDescent="0.25">
      <c r="A664" s="323"/>
      <c r="B664" s="323"/>
      <c r="C664" s="413"/>
      <c r="D664" s="325"/>
      <c r="E664" s="324"/>
      <c r="F664" s="324"/>
      <c r="G664" s="323"/>
    </row>
    <row r="665" spans="1:7" ht="15.75" customHeight="1" x14ac:dyDescent="0.25">
      <c r="A665" s="323"/>
      <c r="B665" s="323"/>
      <c r="C665" s="413"/>
      <c r="D665" s="325"/>
      <c r="E665" s="324"/>
      <c r="F665" s="324"/>
      <c r="G665" s="323"/>
    </row>
    <row r="666" spans="1:7" ht="15.75" customHeight="1" x14ac:dyDescent="0.25">
      <c r="A666" s="323"/>
      <c r="B666" s="323"/>
      <c r="C666" s="413"/>
      <c r="D666" s="325"/>
      <c r="E666" s="324"/>
      <c r="F666" s="324"/>
      <c r="G666" s="323"/>
    </row>
    <row r="667" spans="1:7" ht="15.75" customHeight="1" x14ac:dyDescent="0.25">
      <c r="A667" s="323"/>
      <c r="B667" s="323"/>
      <c r="C667" s="413"/>
      <c r="D667" s="325"/>
      <c r="E667" s="324"/>
      <c r="F667" s="324"/>
      <c r="G667" s="323"/>
    </row>
    <row r="668" spans="1:7" ht="15.75" customHeight="1" x14ac:dyDescent="0.25">
      <c r="A668" s="323"/>
      <c r="B668" s="323"/>
      <c r="C668" s="413"/>
      <c r="D668" s="325"/>
      <c r="E668" s="324"/>
      <c r="F668" s="324"/>
      <c r="G668" s="323"/>
    </row>
    <row r="669" spans="1:7" ht="15.75" customHeight="1" x14ac:dyDescent="0.25">
      <c r="A669" s="323"/>
      <c r="B669" s="323"/>
      <c r="C669" s="413"/>
      <c r="D669" s="325"/>
      <c r="E669" s="324"/>
      <c r="F669" s="324"/>
      <c r="G669" s="323"/>
    </row>
    <row r="670" spans="1:7" ht="15.75" customHeight="1" x14ac:dyDescent="0.25">
      <c r="A670" s="323"/>
      <c r="B670" s="323"/>
      <c r="C670" s="413"/>
      <c r="D670" s="325"/>
      <c r="E670" s="324"/>
      <c r="F670" s="324"/>
      <c r="G670" s="323"/>
    </row>
    <row r="671" spans="1:7" ht="15.75" customHeight="1" x14ac:dyDescent="0.25">
      <c r="A671" s="323"/>
      <c r="B671" s="323"/>
      <c r="C671" s="413"/>
      <c r="D671" s="325"/>
      <c r="E671" s="324"/>
      <c r="F671" s="324"/>
      <c r="G671" s="323"/>
    </row>
    <row r="672" spans="1:7" ht="15.75" customHeight="1" x14ac:dyDescent="0.25">
      <c r="A672" s="323"/>
      <c r="B672" s="323"/>
      <c r="C672" s="413"/>
      <c r="D672" s="325"/>
      <c r="E672" s="324"/>
      <c r="F672" s="324"/>
      <c r="G672" s="323"/>
    </row>
    <row r="673" spans="1:7" ht="15.75" customHeight="1" x14ac:dyDescent="0.25">
      <c r="A673" s="323"/>
      <c r="B673" s="323"/>
      <c r="C673" s="413"/>
      <c r="D673" s="325"/>
      <c r="E673" s="324"/>
      <c r="F673" s="324"/>
      <c r="G673" s="323"/>
    </row>
    <row r="674" spans="1:7" ht="15.75" customHeight="1" x14ac:dyDescent="0.25">
      <c r="A674" s="323"/>
      <c r="B674" s="323"/>
      <c r="C674" s="413"/>
      <c r="D674" s="325"/>
      <c r="E674" s="324"/>
      <c r="F674" s="324"/>
      <c r="G674" s="323"/>
    </row>
    <row r="675" spans="1:7" ht="15.75" customHeight="1" x14ac:dyDescent="0.25">
      <c r="A675" s="323"/>
      <c r="B675" s="323"/>
      <c r="C675" s="413"/>
      <c r="D675" s="325"/>
      <c r="E675" s="324"/>
      <c r="F675" s="324"/>
      <c r="G675" s="323"/>
    </row>
    <row r="676" spans="1:7" ht="15.75" customHeight="1" x14ac:dyDescent="0.25">
      <c r="A676" s="323"/>
      <c r="B676" s="323"/>
      <c r="C676" s="413"/>
      <c r="D676" s="325"/>
      <c r="E676" s="324"/>
      <c r="F676" s="324"/>
      <c r="G676" s="323"/>
    </row>
    <row r="677" spans="1:7" ht="15.75" customHeight="1" x14ac:dyDescent="0.25">
      <c r="A677" s="323"/>
      <c r="B677" s="323"/>
      <c r="C677" s="413"/>
      <c r="D677" s="325"/>
      <c r="E677" s="324"/>
      <c r="F677" s="324"/>
      <c r="G677" s="323"/>
    </row>
    <row r="678" spans="1:7" ht="15.75" customHeight="1" x14ac:dyDescent="0.25">
      <c r="A678" s="323"/>
      <c r="B678" s="323"/>
      <c r="C678" s="413"/>
      <c r="D678" s="325"/>
      <c r="E678" s="324"/>
      <c r="F678" s="324"/>
      <c r="G678" s="323"/>
    </row>
    <row r="679" spans="1:7" ht="15.75" customHeight="1" x14ac:dyDescent="0.25">
      <c r="A679" s="323"/>
      <c r="B679" s="323"/>
      <c r="C679" s="413"/>
      <c r="D679" s="325"/>
      <c r="E679" s="324"/>
      <c r="F679" s="324"/>
      <c r="G679" s="323"/>
    </row>
    <row r="680" spans="1:7" ht="15.75" customHeight="1" x14ac:dyDescent="0.25">
      <c r="A680" s="323"/>
      <c r="B680" s="323"/>
      <c r="C680" s="413"/>
      <c r="D680" s="325"/>
      <c r="E680" s="324"/>
      <c r="F680" s="324"/>
      <c r="G680" s="323"/>
    </row>
    <row r="681" spans="1:7" ht="15.75" customHeight="1" x14ac:dyDescent="0.25">
      <c r="A681" s="323"/>
      <c r="B681" s="323"/>
      <c r="C681" s="413"/>
      <c r="D681" s="325"/>
      <c r="E681" s="324"/>
      <c r="F681" s="324"/>
      <c r="G681" s="323"/>
    </row>
    <row r="682" spans="1:7" ht="15.75" customHeight="1" x14ac:dyDescent="0.25">
      <c r="A682" s="323"/>
      <c r="B682" s="323"/>
      <c r="C682" s="413"/>
      <c r="D682" s="325"/>
      <c r="E682" s="324"/>
      <c r="F682" s="324"/>
      <c r="G682" s="323"/>
    </row>
    <row r="683" spans="1:7" ht="15.75" customHeight="1" x14ac:dyDescent="0.25">
      <c r="A683" s="323"/>
      <c r="B683" s="323"/>
      <c r="C683" s="413"/>
      <c r="D683" s="325"/>
      <c r="E683" s="324"/>
      <c r="F683" s="324"/>
      <c r="G683" s="323"/>
    </row>
    <row r="684" spans="1:7" ht="15.75" customHeight="1" x14ac:dyDescent="0.25">
      <c r="A684" s="323"/>
      <c r="B684" s="323"/>
      <c r="C684" s="413"/>
      <c r="D684" s="325"/>
      <c r="E684" s="324"/>
      <c r="F684" s="324"/>
      <c r="G684" s="323"/>
    </row>
    <row r="685" spans="1:7" ht="15.75" customHeight="1" x14ac:dyDescent="0.25">
      <c r="A685" s="323"/>
      <c r="B685" s="323"/>
      <c r="C685" s="413"/>
      <c r="D685" s="325"/>
      <c r="E685" s="324"/>
      <c r="F685" s="324"/>
      <c r="G685" s="323"/>
    </row>
    <row r="686" spans="1:7" ht="15.75" customHeight="1" x14ac:dyDescent="0.25">
      <c r="A686" s="323"/>
      <c r="B686" s="323"/>
      <c r="C686" s="413"/>
      <c r="D686" s="325"/>
      <c r="E686" s="324"/>
      <c r="F686" s="324"/>
      <c r="G686" s="323"/>
    </row>
    <row r="687" spans="1:7" ht="15.75" customHeight="1" x14ac:dyDescent="0.25">
      <c r="A687" s="323"/>
      <c r="B687" s="323"/>
      <c r="C687" s="413"/>
      <c r="D687" s="325"/>
      <c r="E687" s="324"/>
      <c r="F687" s="324"/>
      <c r="G687" s="323"/>
    </row>
    <row r="688" spans="1:7" ht="15.75" customHeight="1" x14ac:dyDescent="0.25">
      <c r="A688" s="323"/>
      <c r="B688" s="323"/>
      <c r="C688" s="413"/>
      <c r="D688" s="325"/>
      <c r="E688" s="324"/>
      <c r="F688" s="324"/>
      <c r="G688" s="323"/>
    </row>
    <row r="689" spans="1:7" ht="15.75" customHeight="1" x14ac:dyDescent="0.25">
      <c r="A689" s="323"/>
      <c r="B689" s="323"/>
      <c r="C689" s="413"/>
      <c r="D689" s="325"/>
      <c r="E689" s="324"/>
      <c r="F689" s="324"/>
      <c r="G689" s="323"/>
    </row>
    <row r="690" spans="1:7" ht="15.75" customHeight="1" x14ac:dyDescent="0.25">
      <c r="A690" s="323"/>
      <c r="B690" s="323"/>
      <c r="C690" s="413"/>
      <c r="D690" s="325"/>
      <c r="E690" s="324"/>
      <c r="F690" s="324"/>
      <c r="G690" s="323"/>
    </row>
    <row r="691" spans="1:7" ht="15.75" customHeight="1" x14ac:dyDescent="0.25">
      <c r="A691" s="323"/>
      <c r="B691" s="323"/>
      <c r="C691" s="413"/>
      <c r="D691" s="325"/>
      <c r="E691" s="324"/>
      <c r="F691" s="324"/>
      <c r="G691" s="323"/>
    </row>
    <row r="692" spans="1:7" ht="15.75" customHeight="1" x14ac:dyDescent="0.25">
      <c r="A692" s="323"/>
      <c r="B692" s="323"/>
      <c r="C692" s="413"/>
      <c r="D692" s="325"/>
      <c r="E692" s="324"/>
      <c r="F692" s="324"/>
      <c r="G692" s="323"/>
    </row>
    <row r="693" spans="1:7" ht="15.75" customHeight="1" x14ac:dyDescent="0.25">
      <c r="A693" s="323"/>
      <c r="B693" s="323"/>
      <c r="C693" s="413"/>
      <c r="D693" s="325"/>
      <c r="E693" s="324"/>
      <c r="F693" s="324"/>
      <c r="G693" s="323"/>
    </row>
    <row r="694" spans="1:7" ht="15.75" customHeight="1" x14ac:dyDescent="0.25">
      <c r="A694" s="323"/>
      <c r="B694" s="323"/>
      <c r="C694" s="413"/>
      <c r="D694" s="325"/>
      <c r="E694" s="324"/>
      <c r="F694" s="324"/>
      <c r="G694" s="323"/>
    </row>
    <row r="695" spans="1:7" ht="15.75" customHeight="1" x14ac:dyDescent="0.25">
      <c r="A695" s="323"/>
      <c r="B695" s="323"/>
      <c r="C695" s="413"/>
      <c r="D695" s="325"/>
      <c r="E695" s="324"/>
      <c r="F695" s="324"/>
      <c r="G695" s="323"/>
    </row>
    <row r="696" spans="1:7" ht="15.75" customHeight="1" x14ac:dyDescent="0.25">
      <c r="A696" s="323"/>
      <c r="B696" s="323"/>
      <c r="C696" s="413"/>
      <c r="D696" s="325"/>
      <c r="E696" s="324"/>
      <c r="F696" s="324"/>
      <c r="G696" s="323"/>
    </row>
    <row r="697" spans="1:7" ht="15.75" customHeight="1" x14ac:dyDescent="0.25">
      <c r="A697" s="323"/>
      <c r="B697" s="323"/>
      <c r="C697" s="413"/>
      <c r="D697" s="325"/>
      <c r="E697" s="324"/>
      <c r="F697" s="324"/>
      <c r="G697" s="323"/>
    </row>
    <row r="698" spans="1:7" ht="15.75" customHeight="1" x14ac:dyDescent="0.25">
      <c r="A698" s="323"/>
      <c r="B698" s="323"/>
      <c r="C698" s="413"/>
      <c r="D698" s="325"/>
      <c r="E698" s="324"/>
      <c r="F698" s="324"/>
      <c r="G698" s="323"/>
    </row>
    <row r="699" spans="1:7" ht="15.75" customHeight="1" x14ac:dyDescent="0.25">
      <c r="A699" s="323"/>
      <c r="B699" s="323"/>
      <c r="C699" s="413"/>
      <c r="D699" s="325"/>
      <c r="E699" s="324"/>
      <c r="F699" s="324"/>
      <c r="G699" s="323"/>
    </row>
    <row r="700" spans="1:7" ht="15.75" customHeight="1" x14ac:dyDescent="0.25">
      <c r="A700" s="323"/>
      <c r="B700" s="323"/>
      <c r="C700" s="413"/>
      <c r="D700" s="325"/>
      <c r="E700" s="324"/>
      <c r="F700" s="324"/>
      <c r="G700" s="323"/>
    </row>
    <row r="701" spans="1:7" ht="15.75" customHeight="1" x14ac:dyDescent="0.25">
      <c r="A701" s="323"/>
      <c r="B701" s="323"/>
      <c r="C701" s="413"/>
      <c r="D701" s="325"/>
      <c r="E701" s="324"/>
      <c r="F701" s="324"/>
      <c r="G701" s="323"/>
    </row>
    <row r="702" spans="1:7" ht="15.75" customHeight="1" x14ac:dyDescent="0.25">
      <c r="A702" s="323"/>
      <c r="B702" s="323"/>
      <c r="C702" s="413"/>
      <c r="D702" s="325"/>
      <c r="E702" s="324"/>
      <c r="F702" s="324"/>
      <c r="G702" s="323"/>
    </row>
    <row r="703" spans="1:7" ht="15.75" customHeight="1" x14ac:dyDescent="0.25">
      <c r="A703" s="323"/>
      <c r="B703" s="323"/>
      <c r="C703" s="413"/>
      <c r="D703" s="325"/>
      <c r="E703" s="324"/>
      <c r="F703" s="324"/>
      <c r="G703" s="323"/>
    </row>
    <row r="704" spans="1:7" ht="15.75" customHeight="1" x14ac:dyDescent="0.25">
      <c r="A704" s="323"/>
      <c r="B704" s="323"/>
      <c r="C704" s="413"/>
      <c r="D704" s="325"/>
      <c r="E704" s="324"/>
      <c r="F704" s="324"/>
      <c r="G704" s="323"/>
    </row>
    <row r="705" spans="1:7" ht="15.75" customHeight="1" x14ac:dyDescent="0.25">
      <c r="A705" s="323"/>
      <c r="B705" s="323"/>
      <c r="C705" s="413"/>
      <c r="D705" s="325"/>
      <c r="E705" s="324"/>
      <c r="F705" s="324"/>
      <c r="G705" s="323"/>
    </row>
    <row r="706" spans="1:7" ht="15.75" customHeight="1" x14ac:dyDescent="0.25">
      <c r="A706" s="323"/>
      <c r="B706" s="323"/>
      <c r="C706" s="413"/>
      <c r="D706" s="325"/>
      <c r="E706" s="324"/>
      <c r="F706" s="324"/>
      <c r="G706" s="323"/>
    </row>
    <row r="707" spans="1:7" ht="15.75" customHeight="1" x14ac:dyDescent="0.25">
      <c r="A707" s="323"/>
      <c r="B707" s="323"/>
      <c r="C707" s="413"/>
      <c r="D707" s="325"/>
      <c r="E707" s="324"/>
      <c r="F707" s="324"/>
      <c r="G707" s="323"/>
    </row>
    <row r="708" spans="1:7" ht="15.75" customHeight="1" x14ac:dyDescent="0.25">
      <c r="A708" s="323"/>
      <c r="B708" s="323"/>
      <c r="C708" s="413"/>
      <c r="D708" s="325"/>
      <c r="E708" s="324"/>
      <c r="F708" s="324"/>
      <c r="G708" s="323"/>
    </row>
    <row r="709" spans="1:7" ht="15.75" customHeight="1" x14ac:dyDescent="0.25">
      <c r="A709" s="323"/>
      <c r="B709" s="323"/>
      <c r="C709" s="413"/>
      <c r="D709" s="325"/>
      <c r="E709" s="324"/>
      <c r="F709" s="324"/>
      <c r="G709" s="323"/>
    </row>
    <row r="710" spans="1:7" ht="15.75" customHeight="1" x14ac:dyDescent="0.25">
      <c r="A710" s="323"/>
      <c r="B710" s="323"/>
      <c r="C710" s="413"/>
      <c r="D710" s="325"/>
      <c r="E710" s="324"/>
      <c r="F710" s="324"/>
      <c r="G710" s="323"/>
    </row>
    <row r="711" spans="1:7" ht="15.75" customHeight="1" x14ac:dyDescent="0.25">
      <c r="A711" s="323"/>
      <c r="B711" s="323"/>
      <c r="C711" s="413"/>
      <c r="D711" s="325"/>
      <c r="E711" s="324"/>
      <c r="F711" s="324"/>
      <c r="G711" s="323"/>
    </row>
    <row r="712" spans="1:7" ht="15.75" customHeight="1" x14ac:dyDescent="0.25">
      <c r="A712" s="323"/>
      <c r="B712" s="323"/>
      <c r="C712" s="413"/>
      <c r="D712" s="325"/>
      <c r="E712" s="324"/>
      <c r="F712" s="324"/>
      <c r="G712" s="323"/>
    </row>
    <row r="713" spans="1:7" ht="15.75" customHeight="1" x14ac:dyDescent="0.25">
      <c r="A713" s="323"/>
      <c r="B713" s="323"/>
      <c r="C713" s="413"/>
      <c r="D713" s="325"/>
      <c r="E713" s="324"/>
      <c r="F713" s="324"/>
      <c r="G713" s="323"/>
    </row>
    <row r="714" spans="1:7" ht="15.75" customHeight="1" x14ac:dyDescent="0.25">
      <c r="A714" s="323"/>
      <c r="B714" s="323"/>
      <c r="C714" s="413"/>
      <c r="D714" s="325"/>
      <c r="E714" s="324"/>
      <c r="F714" s="324"/>
      <c r="G714" s="323"/>
    </row>
    <row r="715" spans="1:7" ht="15.75" customHeight="1" x14ac:dyDescent="0.25">
      <c r="A715" s="323"/>
      <c r="B715" s="323"/>
      <c r="C715" s="413"/>
      <c r="D715" s="325"/>
      <c r="E715" s="324"/>
      <c r="F715" s="324"/>
      <c r="G715" s="323"/>
    </row>
    <row r="716" spans="1:7" ht="15.75" customHeight="1" x14ac:dyDescent="0.25">
      <c r="A716" s="323"/>
      <c r="B716" s="323"/>
      <c r="C716" s="413"/>
      <c r="D716" s="325"/>
      <c r="E716" s="324"/>
      <c r="F716" s="324"/>
      <c r="G716" s="323"/>
    </row>
    <row r="717" spans="1:7" ht="15.75" customHeight="1" x14ac:dyDescent="0.25">
      <c r="A717" s="323"/>
      <c r="B717" s="323"/>
      <c r="C717" s="413"/>
      <c r="D717" s="325"/>
      <c r="E717" s="324"/>
      <c r="F717" s="324"/>
      <c r="G717" s="323"/>
    </row>
    <row r="718" spans="1:7" ht="15.75" customHeight="1" x14ac:dyDescent="0.25">
      <c r="A718" s="323"/>
      <c r="B718" s="323"/>
      <c r="C718" s="413"/>
      <c r="D718" s="325"/>
      <c r="E718" s="324"/>
      <c r="F718" s="324"/>
      <c r="G718" s="323"/>
    </row>
    <row r="719" spans="1:7" ht="15.75" customHeight="1" x14ac:dyDescent="0.25">
      <c r="A719" s="323"/>
      <c r="B719" s="323"/>
      <c r="C719" s="413"/>
      <c r="D719" s="325"/>
      <c r="E719" s="324"/>
      <c r="F719" s="324"/>
      <c r="G719" s="323"/>
    </row>
    <row r="720" spans="1:7" ht="15.75" customHeight="1" x14ac:dyDescent="0.25">
      <c r="A720" s="323"/>
      <c r="B720" s="323"/>
      <c r="C720" s="413"/>
      <c r="D720" s="325"/>
      <c r="E720" s="324"/>
      <c r="F720" s="324"/>
      <c r="G720" s="323"/>
    </row>
    <row r="721" spans="1:7" ht="15.75" customHeight="1" x14ac:dyDescent="0.25">
      <c r="A721" s="323"/>
      <c r="B721" s="323"/>
      <c r="C721" s="413"/>
      <c r="D721" s="325"/>
      <c r="E721" s="324"/>
      <c r="F721" s="324"/>
      <c r="G721" s="323"/>
    </row>
    <row r="722" spans="1:7" ht="15.75" customHeight="1" x14ac:dyDescent="0.25">
      <c r="A722" s="323"/>
      <c r="B722" s="323"/>
      <c r="C722" s="413"/>
      <c r="D722" s="325"/>
      <c r="E722" s="324"/>
      <c r="F722" s="324"/>
      <c r="G722" s="323"/>
    </row>
    <row r="723" spans="1:7" ht="15.75" customHeight="1" x14ac:dyDescent="0.25">
      <c r="A723" s="323"/>
      <c r="B723" s="323"/>
      <c r="C723" s="413"/>
      <c r="D723" s="325"/>
      <c r="E723" s="324"/>
      <c r="F723" s="324"/>
      <c r="G723" s="323"/>
    </row>
    <row r="724" spans="1:7" ht="15.75" customHeight="1" x14ac:dyDescent="0.25">
      <c r="A724" s="323"/>
      <c r="B724" s="323"/>
      <c r="C724" s="413"/>
      <c r="D724" s="325"/>
      <c r="E724" s="324"/>
      <c r="F724" s="324"/>
      <c r="G724" s="323"/>
    </row>
    <row r="725" spans="1:7" ht="15.75" customHeight="1" x14ac:dyDescent="0.25">
      <c r="A725" s="323"/>
      <c r="B725" s="323"/>
      <c r="C725" s="413"/>
      <c r="D725" s="325"/>
      <c r="E725" s="324"/>
      <c r="F725" s="324"/>
      <c r="G725" s="323"/>
    </row>
    <row r="726" spans="1:7" ht="15.75" customHeight="1" x14ac:dyDescent="0.25">
      <c r="A726" s="323"/>
      <c r="B726" s="323"/>
      <c r="C726" s="413"/>
      <c r="D726" s="325"/>
      <c r="E726" s="324"/>
      <c r="F726" s="324"/>
      <c r="G726" s="323"/>
    </row>
    <row r="727" spans="1:7" ht="15.75" customHeight="1" x14ac:dyDescent="0.25">
      <c r="A727" s="323"/>
      <c r="B727" s="323"/>
      <c r="C727" s="413"/>
      <c r="D727" s="325"/>
      <c r="E727" s="324"/>
      <c r="F727" s="324"/>
      <c r="G727" s="323"/>
    </row>
    <row r="728" spans="1:7" ht="15.75" customHeight="1" x14ac:dyDescent="0.25">
      <c r="A728" s="323"/>
      <c r="B728" s="323"/>
      <c r="C728" s="413"/>
      <c r="D728" s="325"/>
      <c r="E728" s="324"/>
      <c r="F728" s="324"/>
      <c r="G728" s="323"/>
    </row>
    <row r="729" spans="1:7" ht="15.75" customHeight="1" x14ac:dyDescent="0.25">
      <c r="A729" s="323"/>
      <c r="B729" s="323"/>
      <c r="C729" s="413"/>
      <c r="D729" s="325"/>
      <c r="E729" s="324"/>
      <c r="F729" s="324"/>
      <c r="G729" s="323"/>
    </row>
    <row r="730" spans="1:7" ht="15.75" customHeight="1" x14ac:dyDescent="0.25">
      <c r="A730" s="323"/>
      <c r="B730" s="323"/>
      <c r="C730" s="413"/>
      <c r="D730" s="325"/>
      <c r="E730" s="324"/>
      <c r="F730" s="324"/>
      <c r="G730" s="323"/>
    </row>
    <row r="731" spans="1:7" ht="15.75" customHeight="1" x14ac:dyDescent="0.25">
      <c r="A731" s="323"/>
      <c r="B731" s="323"/>
      <c r="C731" s="413"/>
      <c r="D731" s="325"/>
      <c r="E731" s="324"/>
      <c r="F731" s="324"/>
      <c r="G731" s="323"/>
    </row>
    <row r="732" spans="1:7" ht="15.75" customHeight="1" x14ac:dyDescent="0.25">
      <c r="A732" s="323"/>
      <c r="B732" s="323"/>
      <c r="C732" s="413"/>
      <c r="D732" s="325"/>
      <c r="E732" s="324"/>
      <c r="F732" s="324"/>
      <c r="G732" s="323"/>
    </row>
    <row r="733" spans="1:7" ht="15.75" customHeight="1" x14ac:dyDescent="0.25">
      <c r="A733" s="323"/>
      <c r="B733" s="323"/>
      <c r="C733" s="413"/>
      <c r="D733" s="325"/>
      <c r="E733" s="324"/>
      <c r="F733" s="324"/>
      <c r="G733" s="323"/>
    </row>
    <row r="734" spans="1:7" ht="15.75" customHeight="1" x14ac:dyDescent="0.25">
      <c r="A734" s="323"/>
      <c r="B734" s="323"/>
      <c r="C734" s="413"/>
      <c r="D734" s="325"/>
      <c r="E734" s="324"/>
      <c r="F734" s="324"/>
      <c r="G734" s="323"/>
    </row>
    <row r="735" spans="1:7" ht="15.75" customHeight="1" x14ac:dyDescent="0.25">
      <c r="A735" s="323"/>
      <c r="B735" s="323"/>
      <c r="C735" s="413"/>
      <c r="D735" s="325"/>
      <c r="E735" s="324"/>
      <c r="F735" s="324"/>
      <c r="G735" s="323"/>
    </row>
    <row r="736" spans="1:7" ht="15.75" customHeight="1" x14ac:dyDescent="0.25">
      <c r="A736" s="323"/>
      <c r="B736" s="323"/>
      <c r="C736" s="413"/>
      <c r="D736" s="325"/>
      <c r="E736" s="324"/>
      <c r="F736" s="324"/>
      <c r="G736" s="323"/>
    </row>
    <row r="737" spans="1:7" ht="15.75" customHeight="1" x14ac:dyDescent="0.25">
      <c r="A737" s="323"/>
      <c r="B737" s="323"/>
      <c r="C737" s="413"/>
      <c r="D737" s="325"/>
      <c r="E737" s="324"/>
      <c r="F737" s="324"/>
      <c r="G737" s="323"/>
    </row>
    <row r="738" spans="1:7" ht="15.75" customHeight="1" x14ac:dyDescent="0.25">
      <c r="A738" s="323"/>
      <c r="B738" s="323"/>
      <c r="C738" s="413"/>
      <c r="D738" s="325"/>
      <c r="E738" s="324"/>
      <c r="F738" s="324"/>
      <c r="G738" s="323"/>
    </row>
    <row r="739" spans="1:7" ht="15.75" customHeight="1" x14ac:dyDescent="0.25">
      <c r="A739" s="323"/>
      <c r="B739" s="323"/>
      <c r="C739" s="413"/>
      <c r="D739" s="325"/>
      <c r="E739" s="324"/>
      <c r="F739" s="324"/>
      <c r="G739" s="323"/>
    </row>
    <row r="740" spans="1:7" ht="15.75" customHeight="1" x14ac:dyDescent="0.25">
      <c r="A740" s="323"/>
      <c r="B740" s="323"/>
      <c r="C740" s="413"/>
      <c r="D740" s="325"/>
      <c r="E740" s="324"/>
      <c r="F740" s="324"/>
      <c r="G740" s="323"/>
    </row>
    <row r="741" spans="1:7" ht="15.75" customHeight="1" x14ac:dyDescent="0.25">
      <c r="A741" s="323"/>
      <c r="B741" s="323"/>
      <c r="C741" s="413"/>
      <c r="D741" s="325"/>
      <c r="E741" s="324"/>
      <c r="F741" s="324"/>
      <c r="G741" s="323"/>
    </row>
    <row r="742" spans="1:7" ht="15.75" customHeight="1" x14ac:dyDescent="0.25">
      <c r="A742" s="323"/>
      <c r="B742" s="323"/>
      <c r="C742" s="413"/>
      <c r="D742" s="325"/>
      <c r="E742" s="324"/>
      <c r="F742" s="324"/>
      <c r="G742" s="323"/>
    </row>
    <row r="743" spans="1:7" ht="15.75" customHeight="1" x14ac:dyDescent="0.25">
      <c r="A743" s="323"/>
      <c r="B743" s="323"/>
      <c r="C743" s="413"/>
      <c r="D743" s="325"/>
      <c r="E743" s="324"/>
      <c r="F743" s="324"/>
      <c r="G743" s="323"/>
    </row>
    <row r="744" spans="1:7" ht="15.75" customHeight="1" x14ac:dyDescent="0.25">
      <c r="A744" s="323"/>
      <c r="B744" s="323"/>
      <c r="C744" s="413"/>
      <c r="D744" s="325"/>
      <c r="E744" s="324"/>
      <c r="F744" s="324"/>
      <c r="G744" s="323"/>
    </row>
    <row r="745" spans="1:7" ht="15.75" customHeight="1" x14ac:dyDescent="0.25">
      <c r="A745" s="323"/>
      <c r="B745" s="323"/>
      <c r="C745" s="413"/>
      <c r="D745" s="325"/>
      <c r="E745" s="324"/>
      <c r="F745" s="324"/>
      <c r="G745" s="323"/>
    </row>
    <row r="746" spans="1:7" ht="15.75" customHeight="1" x14ac:dyDescent="0.25">
      <c r="A746" s="323"/>
      <c r="B746" s="323"/>
      <c r="C746" s="413"/>
      <c r="D746" s="325"/>
      <c r="E746" s="324"/>
      <c r="F746" s="324"/>
      <c r="G746" s="323"/>
    </row>
    <row r="747" spans="1:7" ht="15.75" customHeight="1" x14ac:dyDescent="0.25">
      <c r="A747" s="323"/>
      <c r="B747" s="323"/>
      <c r="C747" s="413"/>
      <c r="D747" s="325"/>
      <c r="E747" s="324"/>
      <c r="F747" s="324"/>
      <c r="G747" s="323"/>
    </row>
    <row r="748" spans="1:7" ht="15.75" customHeight="1" x14ac:dyDescent="0.25">
      <c r="A748" s="323"/>
      <c r="B748" s="323"/>
      <c r="C748" s="413"/>
      <c r="D748" s="325"/>
      <c r="E748" s="324"/>
      <c r="F748" s="324"/>
      <c r="G748" s="323"/>
    </row>
    <row r="749" spans="1:7" ht="15.75" customHeight="1" x14ac:dyDescent="0.25">
      <c r="A749" s="323"/>
      <c r="B749" s="323"/>
      <c r="C749" s="413"/>
      <c r="D749" s="325"/>
      <c r="E749" s="324"/>
      <c r="F749" s="324"/>
      <c r="G749" s="323"/>
    </row>
    <row r="750" spans="1:7" ht="15.75" customHeight="1" x14ac:dyDescent="0.25">
      <c r="A750" s="323"/>
      <c r="B750" s="323"/>
      <c r="C750" s="413"/>
      <c r="D750" s="325"/>
      <c r="E750" s="324"/>
      <c r="F750" s="324"/>
      <c r="G750" s="323"/>
    </row>
    <row r="751" spans="1:7" ht="15.75" customHeight="1" x14ac:dyDescent="0.25">
      <c r="A751" s="323"/>
      <c r="B751" s="323"/>
      <c r="C751" s="413"/>
      <c r="D751" s="325"/>
      <c r="E751" s="324"/>
      <c r="F751" s="324"/>
      <c r="G751" s="323"/>
    </row>
    <row r="752" spans="1:7" ht="15.75" customHeight="1" x14ac:dyDescent="0.25">
      <c r="A752" s="323"/>
      <c r="B752" s="323"/>
      <c r="C752" s="413"/>
      <c r="D752" s="325"/>
      <c r="E752" s="324"/>
      <c r="F752" s="324"/>
      <c r="G752" s="323"/>
    </row>
    <row r="753" spans="1:7" ht="15.75" customHeight="1" x14ac:dyDescent="0.25">
      <c r="A753" s="323"/>
      <c r="B753" s="323"/>
      <c r="C753" s="413"/>
      <c r="D753" s="325"/>
      <c r="E753" s="324"/>
      <c r="F753" s="324"/>
      <c r="G753" s="323"/>
    </row>
    <row r="754" spans="1:7" ht="15.75" customHeight="1" x14ac:dyDescent="0.25">
      <c r="A754" s="323"/>
      <c r="B754" s="323"/>
      <c r="C754" s="413"/>
      <c r="D754" s="325"/>
      <c r="E754" s="324"/>
      <c r="F754" s="324"/>
      <c r="G754" s="323"/>
    </row>
    <row r="755" spans="1:7" ht="15.75" customHeight="1" x14ac:dyDescent="0.25">
      <c r="A755" s="323"/>
      <c r="B755" s="323"/>
      <c r="C755" s="413"/>
      <c r="D755" s="325"/>
      <c r="E755" s="324"/>
      <c r="F755" s="324"/>
      <c r="G755" s="323"/>
    </row>
    <row r="756" spans="1:7" ht="15.75" customHeight="1" x14ac:dyDescent="0.25">
      <c r="A756" s="323"/>
      <c r="B756" s="323"/>
      <c r="C756" s="413"/>
      <c r="D756" s="325"/>
      <c r="E756" s="324"/>
      <c r="F756" s="324"/>
      <c r="G756" s="323"/>
    </row>
    <row r="757" spans="1:7" ht="15.75" customHeight="1" x14ac:dyDescent="0.25">
      <c r="A757" s="323"/>
      <c r="B757" s="323"/>
      <c r="C757" s="413"/>
      <c r="D757" s="325"/>
      <c r="E757" s="324"/>
      <c r="F757" s="324"/>
      <c r="G757" s="323"/>
    </row>
    <row r="758" spans="1:7" ht="15.75" customHeight="1" x14ac:dyDescent="0.25">
      <c r="A758" s="323"/>
      <c r="B758" s="323"/>
      <c r="C758" s="413"/>
      <c r="D758" s="325"/>
      <c r="E758" s="324"/>
      <c r="F758" s="324"/>
      <c r="G758" s="323"/>
    </row>
    <row r="759" spans="1:7" ht="15.75" customHeight="1" x14ac:dyDescent="0.25">
      <c r="A759" s="323"/>
      <c r="B759" s="323"/>
      <c r="C759" s="413"/>
      <c r="D759" s="325"/>
      <c r="E759" s="324"/>
      <c r="F759" s="324"/>
      <c r="G759" s="323"/>
    </row>
    <row r="760" spans="1:7" ht="15.75" customHeight="1" x14ac:dyDescent="0.25">
      <c r="A760" s="323"/>
      <c r="B760" s="323"/>
      <c r="C760" s="413"/>
      <c r="D760" s="325"/>
      <c r="E760" s="324"/>
      <c r="F760" s="324"/>
      <c r="G760" s="323"/>
    </row>
    <row r="761" spans="1:7" ht="15.75" customHeight="1" x14ac:dyDescent="0.25">
      <c r="A761" s="323"/>
      <c r="B761" s="323"/>
      <c r="C761" s="413"/>
      <c r="D761" s="325"/>
      <c r="E761" s="324"/>
      <c r="F761" s="324"/>
      <c r="G761" s="323"/>
    </row>
    <row r="762" spans="1:7" ht="15.75" customHeight="1" x14ac:dyDescent="0.25">
      <c r="A762" s="323"/>
      <c r="B762" s="323"/>
      <c r="C762" s="413"/>
      <c r="D762" s="325"/>
      <c r="E762" s="324"/>
      <c r="F762" s="324"/>
      <c r="G762" s="323"/>
    </row>
    <row r="763" spans="1:7" ht="15.75" customHeight="1" x14ac:dyDescent="0.25">
      <c r="A763" s="323"/>
      <c r="B763" s="323"/>
      <c r="C763" s="413"/>
      <c r="D763" s="325"/>
      <c r="E763" s="324"/>
      <c r="F763" s="324"/>
      <c r="G763" s="323"/>
    </row>
    <row r="764" spans="1:7" ht="15.75" customHeight="1" x14ac:dyDescent="0.25">
      <c r="A764" s="323"/>
      <c r="B764" s="323"/>
      <c r="C764" s="413"/>
      <c r="D764" s="325"/>
      <c r="E764" s="324"/>
      <c r="F764" s="324"/>
      <c r="G764" s="323"/>
    </row>
    <row r="765" spans="1:7" ht="15.75" customHeight="1" x14ac:dyDescent="0.25">
      <c r="A765" s="323"/>
      <c r="B765" s="323"/>
      <c r="C765" s="413"/>
      <c r="D765" s="325"/>
      <c r="E765" s="324"/>
      <c r="F765" s="324"/>
      <c r="G765" s="323"/>
    </row>
    <row r="766" spans="1:7" ht="15.75" customHeight="1" x14ac:dyDescent="0.25">
      <c r="A766" s="323"/>
      <c r="B766" s="323"/>
      <c r="C766" s="413"/>
      <c r="D766" s="325"/>
      <c r="E766" s="324"/>
      <c r="F766" s="324"/>
      <c r="G766" s="323"/>
    </row>
    <row r="767" spans="1:7" ht="15.75" customHeight="1" x14ac:dyDescent="0.25">
      <c r="A767" s="323"/>
      <c r="B767" s="323"/>
      <c r="C767" s="413"/>
      <c r="D767" s="325"/>
      <c r="E767" s="324"/>
      <c r="F767" s="324"/>
      <c r="G767" s="323"/>
    </row>
    <row r="768" spans="1:7" ht="15.75" customHeight="1" x14ac:dyDescent="0.25">
      <c r="A768" s="323"/>
      <c r="B768" s="323"/>
      <c r="C768" s="413"/>
      <c r="D768" s="325"/>
      <c r="E768" s="324"/>
      <c r="F768" s="324"/>
      <c r="G768" s="323"/>
    </row>
    <row r="769" spans="1:7" ht="15.75" customHeight="1" x14ac:dyDescent="0.25">
      <c r="A769" s="323"/>
      <c r="B769" s="323"/>
      <c r="C769" s="413"/>
      <c r="D769" s="325"/>
      <c r="E769" s="324"/>
      <c r="F769" s="324"/>
      <c r="G769" s="323"/>
    </row>
    <row r="770" spans="1:7" ht="15.75" customHeight="1" x14ac:dyDescent="0.25">
      <c r="A770" s="323"/>
      <c r="B770" s="323"/>
      <c r="C770" s="413"/>
      <c r="D770" s="325"/>
      <c r="E770" s="324"/>
      <c r="F770" s="324"/>
      <c r="G770" s="323"/>
    </row>
    <row r="771" spans="1:7" ht="15.75" customHeight="1" x14ac:dyDescent="0.25">
      <c r="A771" s="323"/>
      <c r="B771" s="323"/>
      <c r="C771" s="413"/>
      <c r="D771" s="325"/>
      <c r="E771" s="324"/>
      <c r="F771" s="324"/>
      <c r="G771" s="323"/>
    </row>
    <row r="772" spans="1:7" ht="15.75" customHeight="1" x14ac:dyDescent="0.25">
      <c r="A772" s="323"/>
      <c r="B772" s="323"/>
      <c r="C772" s="413"/>
      <c r="D772" s="325"/>
      <c r="E772" s="324"/>
      <c r="F772" s="324"/>
      <c r="G772" s="323"/>
    </row>
    <row r="773" spans="1:7" ht="15.75" customHeight="1" x14ac:dyDescent="0.25">
      <c r="A773" s="323"/>
      <c r="B773" s="323"/>
      <c r="C773" s="413"/>
      <c r="D773" s="325"/>
      <c r="E773" s="324"/>
      <c r="F773" s="324"/>
      <c r="G773" s="323"/>
    </row>
    <row r="774" spans="1:7" ht="15.75" customHeight="1" x14ac:dyDescent="0.25">
      <c r="A774" s="323"/>
      <c r="B774" s="323"/>
      <c r="C774" s="413"/>
      <c r="D774" s="325"/>
      <c r="E774" s="324"/>
      <c r="F774" s="324"/>
      <c r="G774" s="323"/>
    </row>
    <row r="775" spans="1:7" ht="15.75" customHeight="1" x14ac:dyDescent="0.25">
      <c r="A775" s="323"/>
      <c r="B775" s="323"/>
      <c r="C775" s="413"/>
      <c r="D775" s="325"/>
      <c r="E775" s="324"/>
      <c r="F775" s="324"/>
      <c r="G775" s="323"/>
    </row>
    <row r="776" spans="1:7" ht="15.75" customHeight="1" x14ac:dyDescent="0.25">
      <c r="A776" s="323"/>
      <c r="B776" s="323"/>
      <c r="C776" s="413"/>
      <c r="D776" s="325"/>
      <c r="E776" s="324"/>
      <c r="F776" s="324"/>
      <c r="G776" s="323"/>
    </row>
    <row r="777" spans="1:7" ht="15.75" customHeight="1" x14ac:dyDescent="0.25">
      <c r="A777" s="323"/>
      <c r="B777" s="323"/>
      <c r="C777" s="413"/>
      <c r="D777" s="325"/>
      <c r="E777" s="324"/>
      <c r="F777" s="324"/>
      <c r="G777" s="323"/>
    </row>
    <row r="778" spans="1:7" ht="15.75" customHeight="1" x14ac:dyDescent="0.25">
      <c r="A778" s="323"/>
      <c r="B778" s="323"/>
      <c r="C778" s="413"/>
      <c r="D778" s="325"/>
      <c r="E778" s="324"/>
      <c r="F778" s="324"/>
      <c r="G778" s="323"/>
    </row>
    <row r="779" spans="1:7" ht="15.75" customHeight="1" x14ac:dyDescent="0.25">
      <c r="A779" s="323"/>
      <c r="B779" s="323"/>
      <c r="C779" s="413"/>
      <c r="D779" s="325"/>
      <c r="E779" s="324"/>
      <c r="F779" s="324"/>
      <c r="G779" s="323"/>
    </row>
    <row r="780" spans="1:7" ht="15.75" customHeight="1" x14ac:dyDescent="0.25">
      <c r="A780" s="323"/>
      <c r="B780" s="323"/>
      <c r="C780" s="413"/>
      <c r="D780" s="325"/>
      <c r="E780" s="324"/>
      <c r="F780" s="324"/>
      <c r="G780" s="323"/>
    </row>
    <row r="781" spans="1:7" ht="15.75" customHeight="1" x14ac:dyDescent="0.25">
      <c r="A781" s="323"/>
      <c r="B781" s="323"/>
      <c r="C781" s="413"/>
      <c r="D781" s="325"/>
      <c r="E781" s="324"/>
      <c r="F781" s="324"/>
      <c r="G781" s="323"/>
    </row>
    <row r="782" spans="1:7" ht="15.75" customHeight="1" x14ac:dyDescent="0.25">
      <c r="A782" s="323"/>
      <c r="B782" s="323"/>
      <c r="C782" s="413"/>
      <c r="D782" s="325"/>
      <c r="E782" s="324"/>
      <c r="F782" s="324"/>
      <c r="G782" s="323"/>
    </row>
    <row r="783" spans="1:7" ht="15.75" customHeight="1" x14ac:dyDescent="0.25">
      <c r="A783" s="323"/>
      <c r="B783" s="323"/>
      <c r="C783" s="413"/>
      <c r="D783" s="325"/>
      <c r="E783" s="324"/>
      <c r="F783" s="324"/>
      <c r="G783" s="323"/>
    </row>
    <row r="784" spans="1:7" ht="15.75" customHeight="1" x14ac:dyDescent="0.25">
      <c r="A784" s="323"/>
      <c r="B784" s="323"/>
      <c r="C784" s="413"/>
      <c r="D784" s="325"/>
      <c r="E784" s="324"/>
      <c r="F784" s="324"/>
      <c r="G784" s="323"/>
    </row>
    <row r="785" spans="1:7" ht="15.75" customHeight="1" x14ac:dyDescent="0.25">
      <c r="A785" s="323"/>
      <c r="B785" s="323"/>
      <c r="C785" s="413"/>
      <c r="D785" s="325"/>
      <c r="E785" s="324"/>
      <c r="F785" s="324"/>
      <c r="G785" s="323"/>
    </row>
    <row r="786" spans="1:7" ht="15.75" customHeight="1" x14ac:dyDescent="0.25">
      <c r="A786" s="323"/>
      <c r="B786" s="323"/>
      <c r="C786" s="413"/>
      <c r="D786" s="325"/>
      <c r="E786" s="324"/>
      <c r="F786" s="324"/>
      <c r="G786" s="323"/>
    </row>
    <row r="787" spans="1:7" ht="15.75" customHeight="1" x14ac:dyDescent="0.25">
      <c r="A787" s="323"/>
      <c r="B787" s="323"/>
      <c r="C787" s="413"/>
      <c r="D787" s="325"/>
      <c r="E787" s="324"/>
      <c r="F787" s="324"/>
      <c r="G787" s="323"/>
    </row>
    <row r="788" spans="1:7" ht="15.75" customHeight="1" x14ac:dyDescent="0.25">
      <c r="A788" s="323"/>
      <c r="B788" s="323"/>
      <c r="C788" s="413"/>
      <c r="D788" s="325"/>
      <c r="E788" s="324"/>
      <c r="F788" s="324"/>
      <c r="G788" s="323"/>
    </row>
    <row r="789" spans="1:7" ht="15.75" customHeight="1" x14ac:dyDescent="0.25">
      <c r="A789" s="323"/>
      <c r="B789" s="323"/>
      <c r="C789" s="413"/>
      <c r="D789" s="325"/>
      <c r="E789" s="324"/>
      <c r="F789" s="324"/>
      <c r="G789" s="323"/>
    </row>
    <row r="790" spans="1:7" ht="15.75" customHeight="1" x14ac:dyDescent="0.25">
      <c r="A790" s="323"/>
      <c r="B790" s="323"/>
      <c r="C790" s="413"/>
      <c r="D790" s="325"/>
      <c r="E790" s="324"/>
      <c r="F790" s="324"/>
      <c r="G790" s="323"/>
    </row>
    <row r="791" spans="1:7" ht="15.75" customHeight="1" x14ac:dyDescent="0.25">
      <c r="A791" s="323"/>
      <c r="B791" s="323"/>
      <c r="C791" s="413"/>
      <c r="D791" s="325"/>
      <c r="E791" s="324"/>
      <c r="F791" s="324"/>
      <c r="G791" s="323"/>
    </row>
    <row r="792" spans="1:7" ht="15.75" customHeight="1" x14ac:dyDescent="0.25">
      <c r="A792" s="323"/>
      <c r="B792" s="323"/>
      <c r="C792" s="413"/>
      <c r="D792" s="325"/>
      <c r="E792" s="324"/>
      <c r="F792" s="324"/>
      <c r="G792" s="323"/>
    </row>
    <row r="793" spans="1:7" ht="15.75" customHeight="1" x14ac:dyDescent="0.25">
      <c r="A793" s="323"/>
      <c r="B793" s="323"/>
      <c r="C793" s="413"/>
      <c r="D793" s="325"/>
      <c r="E793" s="324"/>
      <c r="F793" s="324"/>
      <c r="G793" s="323"/>
    </row>
    <row r="794" spans="1:7" ht="15.75" customHeight="1" x14ac:dyDescent="0.25">
      <c r="A794" s="323"/>
      <c r="B794" s="323"/>
      <c r="C794" s="413"/>
      <c r="D794" s="325"/>
      <c r="E794" s="324"/>
      <c r="F794" s="324"/>
      <c r="G794" s="323"/>
    </row>
    <row r="795" spans="1:7" ht="15.75" customHeight="1" x14ac:dyDescent="0.25">
      <c r="A795" s="323"/>
      <c r="B795" s="323"/>
      <c r="C795" s="413"/>
      <c r="D795" s="325"/>
      <c r="E795" s="324"/>
      <c r="F795" s="324"/>
      <c r="G795" s="323"/>
    </row>
    <row r="796" spans="1:7" ht="15.75" customHeight="1" x14ac:dyDescent="0.25">
      <c r="A796" s="323"/>
      <c r="B796" s="323"/>
      <c r="C796" s="413"/>
      <c r="D796" s="325"/>
      <c r="E796" s="324"/>
      <c r="F796" s="324"/>
      <c r="G796" s="323"/>
    </row>
    <row r="797" spans="1:7" ht="15.75" customHeight="1" x14ac:dyDescent="0.25">
      <c r="A797" s="323"/>
      <c r="B797" s="323"/>
      <c r="C797" s="413"/>
      <c r="D797" s="325"/>
      <c r="E797" s="324"/>
      <c r="F797" s="324"/>
      <c r="G797" s="323"/>
    </row>
    <row r="798" spans="1:7" ht="15.75" customHeight="1" x14ac:dyDescent="0.25">
      <c r="A798" s="323"/>
      <c r="B798" s="323"/>
      <c r="C798" s="413"/>
      <c r="D798" s="325"/>
      <c r="E798" s="324"/>
      <c r="F798" s="324"/>
      <c r="G798" s="323"/>
    </row>
    <row r="799" spans="1:7" ht="15.75" customHeight="1" x14ac:dyDescent="0.25">
      <c r="A799" s="323"/>
      <c r="B799" s="323"/>
      <c r="C799" s="413"/>
      <c r="D799" s="325"/>
      <c r="E799" s="324"/>
      <c r="F799" s="324"/>
      <c r="G799" s="323"/>
    </row>
    <row r="800" spans="1:7" ht="15.75" customHeight="1" x14ac:dyDescent="0.25">
      <c r="A800" s="323"/>
      <c r="B800" s="323"/>
      <c r="C800" s="413"/>
      <c r="D800" s="325"/>
      <c r="E800" s="324"/>
      <c r="F800" s="324"/>
      <c r="G800" s="323"/>
    </row>
    <row r="801" spans="1:7" ht="15.75" customHeight="1" x14ac:dyDescent="0.25">
      <c r="A801" s="323"/>
      <c r="B801" s="323"/>
      <c r="C801" s="413"/>
      <c r="D801" s="325"/>
      <c r="E801" s="324"/>
      <c r="F801" s="324"/>
      <c r="G801" s="323"/>
    </row>
    <row r="802" spans="1:7" ht="15.75" customHeight="1" x14ac:dyDescent="0.25">
      <c r="A802" s="323"/>
      <c r="B802" s="323"/>
      <c r="C802" s="413"/>
      <c r="D802" s="325"/>
      <c r="E802" s="324"/>
      <c r="F802" s="324"/>
      <c r="G802" s="323"/>
    </row>
    <row r="803" spans="1:7" ht="15.75" customHeight="1" x14ac:dyDescent="0.25">
      <c r="A803" s="323"/>
      <c r="B803" s="323"/>
      <c r="C803" s="413"/>
      <c r="D803" s="325"/>
      <c r="E803" s="324"/>
      <c r="F803" s="324"/>
      <c r="G803" s="323"/>
    </row>
    <row r="804" spans="1:7" ht="15.75" customHeight="1" x14ac:dyDescent="0.25">
      <c r="A804" s="323"/>
      <c r="B804" s="323"/>
      <c r="C804" s="413"/>
      <c r="D804" s="325"/>
      <c r="E804" s="324"/>
      <c r="F804" s="324"/>
      <c r="G804" s="323"/>
    </row>
    <row r="805" spans="1:7" ht="15.75" customHeight="1" x14ac:dyDescent="0.25">
      <c r="A805" s="323"/>
      <c r="B805" s="323"/>
      <c r="C805" s="413"/>
      <c r="D805" s="325"/>
      <c r="E805" s="324"/>
      <c r="F805" s="324"/>
      <c r="G805" s="323"/>
    </row>
    <row r="806" spans="1:7" ht="15.75" customHeight="1" x14ac:dyDescent="0.25">
      <c r="A806" s="323"/>
      <c r="B806" s="323"/>
      <c r="C806" s="413"/>
      <c r="D806" s="325"/>
      <c r="E806" s="324"/>
      <c r="F806" s="324"/>
      <c r="G806" s="323"/>
    </row>
    <row r="807" spans="1:7" ht="15.75" customHeight="1" x14ac:dyDescent="0.25">
      <c r="A807" s="323"/>
      <c r="B807" s="323"/>
      <c r="C807" s="413"/>
      <c r="D807" s="325"/>
      <c r="E807" s="324"/>
      <c r="F807" s="324"/>
      <c r="G807" s="323"/>
    </row>
    <row r="808" spans="1:7" ht="15.75" customHeight="1" x14ac:dyDescent="0.25">
      <c r="A808" s="323"/>
      <c r="B808" s="323"/>
      <c r="C808" s="413"/>
      <c r="D808" s="325"/>
      <c r="E808" s="324"/>
      <c r="F808" s="324"/>
      <c r="G808" s="323"/>
    </row>
    <row r="809" spans="1:7" ht="15.75" customHeight="1" x14ac:dyDescent="0.25">
      <c r="A809" s="323"/>
      <c r="B809" s="323"/>
      <c r="C809" s="413"/>
      <c r="D809" s="325"/>
      <c r="E809" s="324"/>
      <c r="F809" s="324"/>
      <c r="G809" s="323"/>
    </row>
    <row r="810" spans="1:7" ht="15.75" customHeight="1" x14ac:dyDescent="0.25">
      <c r="A810" s="323"/>
      <c r="B810" s="323"/>
      <c r="C810" s="413"/>
      <c r="D810" s="325"/>
      <c r="E810" s="324"/>
      <c r="F810" s="324"/>
      <c r="G810" s="323"/>
    </row>
    <row r="811" spans="1:7" ht="15.75" customHeight="1" x14ac:dyDescent="0.25">
      <c r="A811" s="323"/>
      <c r="B811" s="323"/>
      <c r="C811" s="413"/>
      <c r="D811" s="325"/>
      <c r="E811" s="324"/>
      <c r="F811" s="324"/>
      <c r="G811" s="323"/>
    </row>
    <row r="812" spans="1:7" ht="15.75" customHeight="1" x14ac:dyDescent="0.25">
      <c r="A812" s="323"/>
      <c r="B812" s="323"/>
      <c r="C812" s="413"/>
      <c r="D812" s="325"/>
      <c r="E812" s="324"/>
      <c r="F812" s="324"/>
      <c r="G812" s="323"/>
    </row>
    <row r="813" spans="1:7" ht="15.75" customHeight="1" x14ac:dyDescent="0.25">
      <c r="A813" s="323"/>
      <c r="B813" s="323"/>
      <c r="C813" s="413"/>
      <c r="D813" s="325"/>
      <c r="E813" s="324"/>
      <c r="F813" s="324"/>
      <c r="G813" s="323"/>
    </row>
    <row r="814" spans="1:7" ht="15.75" customHeight="1" x14ac:dyDescent="0.25">
      <c r="A814" s="323"/>
      <c r="B814" s="323"/>
      <c r="C814" s="413"/>
      <c r="D814" s="325"/>
      <c r="E814" s="324"/>
      <c r="F814" s="324"/>
      <c r="G814" s="323"/>
    </row>
    <row r="815" spans="1:7" ht="15.75" customHeight="1" x14ac:dyDescent="0.25">
      <c r="A815" s="323"/>
      <c r="B815" s="323"/>
      <c r="C815" s="413"/>
      <c r="D815" s="325"/>
      <c r="E815" s="324"/>
      <c r="F815" s="324"/>
      <c r="G815" s="323"/>
    </row>
    <row r="816" spans="1:7" ht="15.75" customHeight="1" x14ac:dyDescent="0.25">
      <c r="A816" s="323"/>
      <c r="B816" s="323"/>
      <c r="C816" s="413"/>
      <c r="D816" s="325"/>
      <c r="E816" s="324"/>
      <c r="F816" s="324"/>
      <c r="G816" s="323"/>
    </row>
    <row r="817" spans="1:7" ht="15.75" customHeight="1" x14ac:dyDescent="0.25">
      <c r="A817" s="323"/>
      <c r="B817" s="323"/>
      <c r="C817" s="413"/>
      <c r="D817" s="325"/>
      <c r="E817" s="324"/>
      <c r="F817" s="324"/>
      <c r="G817" s="323"/>
    </row>
    <row r="818" spans="1:7" ht="15.75" customHeight="1" x14ac:dyDescent="0.25">
      <c r="A818" s="323"/>
      <c r="B818" s="323"/>
      <c r="C818" s="413"/>
      <c r="D818" s="325"/>
      <c r="E818" s="324"/>
      <c r="F818" s="324"/>
      <c r="G818" s="323"/>
    </row>
    <row r="819" spans="1:7" ht="15.75" customHeight="1" x14ac:dyDescent="0.25">
      <c r="A819" s="323"/>
      <c r="B819" s="323"/>
      <c r="C819" s="413"/>
      <c r="D819" s="325"/>
      <c r="E819" s="324"/>
      <c r="F819" s="324"/>
      <c r="G819" s="323"/>
    </row>
    <row r="820" spans="1:7" ht="15.75" customHeight="1" x14ac:dyDescent="0.25">
      <c r="A820" s="323"/>
      <c r="B820" s="323"/>
      <c r="C820" s="413"/>
      <c r="D820" s="325"/>
      <c r="E820" s="324"/>
      <c r="F820" s="324"/>
      <c r="G820" s="323"/>
    </row>
    <row r="821" spans="1:7" ht="15.75" customHeight="1" x14ac:dyDescent="0.25">
      <c r="A821" s="323"/>
      <c r="B821" s="323"/>
      <c r="C821" s="413"/>
      <c r="D821" s="325"/>
      <c r="E821" s="324"/>
      <c r="F821" s="324"/>
      <c r="G821" s="323"/>
    </row>
    <row r="822" spans="1:7" ht="15.75" customHeight="1" x14ac:dyDescent="0.25">
      <c r="A822" s="323"/>
      <c r="B822" s="323"/>
      <c r="C822" s="413"/>
      <c r="D822" s="325"/>
      <c r="E822" s="324"/>
      <c r="F822" s="324"/>
      <c r="G822" s="323"/>
    </row>
    <row r="823" spans="1:7" ht="15.75" customHeight="1" x14ac:dyDescent="0.25">
      <c r="A823" s="323"/>
      <c r="B823" s="323"/>
      <c r="C823" s="413"/>
      <c r="D823" s="325"/>
      <c r="E823" s="324"/>
      <c r="F823" s="324"/>
      <c r="G823" s="323"/>
    </row>
    <row r="824" spans="1:7" ht="15.75" customHeight="1" x14ac:dyDescent="0.25">
      <c r="A824" s="323"/>
      <c r="B824" s="323"/>
      <c r="C824" s="413"/>
      <c r="D824" s="325"/>
      <c r="E824" s="324"/>
      <c r="F824" s="324"/>
      <c r="G824" s="323"/>
    </row>
    <row r="825" spans="1:7" ht="15.75" customHeight="1" x14ac:dyDescent="0.25">
      <c r="A825" s="323"/>
      <c r="B825" s="323"/>
      <c r="C825" s="413"/>
      <c r="D825" s="325"/>
      <c r="E825" s="324"/>
      <c r="F825" s="324"/>
      <c r="G825" s="323"/>
    </row>
    <row r="826" spans="1:7" ht="15.75" customHeight="1" x14ac:dyDescent="0.25">
      <c r="A826" s="323"/>
      <c r="B826" s="323"/>
      <c r="C826" s="413"/>
      <c r="D826" s="325"/>
      <c r="E826" s="324"/>
      <c r="F826" s="324"/>
      <c r="G826" s="323"/>
    </row>
    <row r="827" spans="1:7" ht="15.75" customHeight="1" x14ac:dyDescent="0.25">
      <c r="A827" s="323"/>
      <c r="B827" s="323"/>
      <c r="C827" s="413"/>
      <c r="D827" s="325"/>
      <c r="E827" s="324"/>
      <c r="F827" s="324"/>
      <c r="G827" s="323"/>
    </row>
    <row r="828" spans="1:7" ht="15.75" customHeight="1" x14ac:dyDescent="0.25">
      <c r="A828" s="323"/>
      <c r="B828" s="323"/>
      <c r="C828" s="413"/>
      <c r="D828" s="325"/>
      <c r="E828" s="324"/>
      <c r="F828" s="324"/>
      <c r="G828" s="323"/>
    </row>
    <row r="829" spans="1:7" ht="15.75" customHeight="1" x14ac:dyDescent="0.25">
      <c r="A829" s="323"/>
      <c r="B829" s="323"/>
      <c r="C829" s="413"/>
      <c r="D829" s="325"/>
      <c r="E829" s="324"/>
      <c r="F829" s="324"/>
      <c r="G829" s="323"/>
    </row>
    <row r="830" spans="1:7" ht="15.75" customHeight="1" x14ac:dyDescent="0.25">
      <c r="A830" s="323"/>
      <c r="B830" s="323"/>
      <c r="C830" s="413"/>
      <c r="D830" s="325"/>
      <c r="E830" s="324"/>
      <c r="F830" s="324"/>
      <c r="G830" s="323"/>
    </row>
    <row r="831" spans="1:7" ht="15.75" customHeight="1" x14ac:dyDescent="0.25">
      <c r="A831" s="323"/>
      <c r="B831" s="323"/>
      <c r="C831" s="413"/>
      <c r="D831" s="325"/>
      <c r="E831" s="324"/>
      <c r="F831" s="324"/>
      <c r="G831" s="323"/>
    </row>
    <row r="832" spans="1:7" ht="15.75" customHeight="1" x14ac:dyDescent="0.25">
      <c r="A832" s="323"/>
      <c r="B832" s="323"/>
      <c r="C832" s="413"/>
      <c r="D832" s="325"/>
      <c r="E832" s="324"/>
      <c r="F832" s="324"/>
      <c r="G832" s="323"/>
    </row>
    <row r="833" spans="1:7" ht="15.75" customHeight="1" x14ac:dyDescent="0.25">
      <c r="A833" s="323"/>
      <c r="B833" s="323"/>
      <c r="C833" s="413"/>
      <c r="D833" s="325"/>
      <c r="E833" s="324"/>
      <c r="F833" s="324"/>
      <c r="G833" s="323"/>
    </row>
    <row r="834" spans="1:7" ht="15.75" customHeight="1" x14ac:dyDescent="0.25">
      <c r="A834" s="323"/>
      <c r="B834" s="323"/>
      <c r="C834" s="413"/>
      <c r="D834" s="325"/>
      <c r="E834" s="324"/>
      <c r="F834" s="324"/>
      <c r="G834" s="323"/>
    </row>
    <row r="835" spans="1:7" ht="15.75" customHeight="1" x14ac:dyDescent="0.25">
      <c r="A835" s="323"/>
      <c r="B835" s="323"/>
      <c r="C835" s="413"/>
      <c r="D835" s="325"/>
      <c r="E835" s="324"/>
      <c r="F835" s="324"/>
      <c r="G835" s="323"/>
    </row>
    <row r="836" spans="1:7" ht="15.75" customHeight="1" x14ac:dyDescent="0.25">
      <c r="A836" s="323"/>
      <c r="B836" s="323"/>
      <c r="C836" s="413"/>
      <c r="D836" s="325"/>
      <c r="E836" s="324"/>
      <c r="F836" s="324"/>
      <c r="G836" s="323"/>
    </row>
    <row r="837" spans="1:7" ht="15.75" customHeight="1" x14ac:dyDescent="0.25">
      <c r="A837" s="323"/>
      <c r="B837" s="323"/>
      <c r="C837" s="413"/>
      <c r="D837" s="325"/>
      <c r="E837" s="324"/>
      <c r="F837" s="324"/>
      <c r="G837" s="323"/>
    </row>
    <row r="838" spans="1:7" ht="15.75" customHeight="1" x14ac:dyDescent="0.25">
      <c r="A838" s="323"/>
      <c r="B838" s="323"/>
      <c r="C838" s="413"/>
      <c r="D838" s="325"/>
      <c r="E838" s="324"/>
      <c r="F838" s="324"/>
      <c r="G838" s="323"/>
    </row>
    <row r="839" spans="1:7" ht="15.75" customHeight="1" x14ac:dyDescent="0.25">
      <c r="A839" s="323"/>
      <c r="B839" s="323"/>
      <c r="C839" s="413"/>
      <c r="D839" s="325"/>
      <c r="E839" s="324"/>
      <c r="F839" s="324"/>
      <c r="G839" s="323"/>
    </row>
    <row r="840" spans="1:7" ht="15.75" customHeight="1" x14ac:dyDescent="0.25">
      <c r="A840" s="323"/>
      <c r="B840" s="323"/>
      <c r="C840" s="413"/>
      <c r="D840" s="325"/>
      <c r="E840" s="324"/>
      <c r="F840" s="324"/>
      <c r="G840" s="323"/>
    </row>
    <row r="841" spans="1:7" ht="15.75" customHeight="1" x14ac:dyDescent="0.25">
      <c r="A841" s="323"/>
      <c r="B841" s="323"/>
      <c r="C841" s="413"/>
      <c r="D841" s="325"/>
      <c r="E841" s="324"/>
      <c r="F841" s="324"/>
      <c r="G841" s="323"/>
    </row>
    <row r="842" spans="1:7" ht="15.75" customHeight="1" x14ac:dyDescent="0.25">
      <c r="A842" s="323"/>
      <c r="B842" s="323"/>
      <c r="C842" s="413"/>
      <c r="D842" s="325"/>
      <c r="E842" s="324"/>
      <c r="F842" s="324"/>
      <c r="G842" s="323"/>
    </row>
    <row r="843" spans="1:7" ht="15.75" customHeight="1" x14ac:dyDescent="0.25">
      <c r="A843" s="323"/>
      <c r="B843" s="323"/>
      <c r="C843" s="413"/>
      <c r="D843" s="325"/>
      <c r="E843" s="324"/>
      <c r="F843" s="324"/>
      <c r="G843" s="323"/>
    </row>
    <row r="844" spans="1:7" ht="15.75" customHeight="1" x14ac:dyDescent="0.25">
      <c r="A844" s="323"/>
      <c r="B844" s="323"/>
      <c r="C844" s="413"/>
      <c r="D844" s="325"/>
      <c r="E844" s="324"/>
      <c r="F844" s="324"/>
      <c r="G844" s="323"/>
    </row>
    <row r="845" spans="1:7" ht="15.75" customHeight="1" x14ac:dyDescent="0.25">
      <c r="A845" s="323"/>
      <c r="B845" s="323"/>
      <c r="C845" s="413"/>
      <c r="D845" s="325"/>
      <c r="E845" s="324"/>
      <c r="F845" s="324"/>
      <c r="G845" s="323"/>
    </row>
    <row r="846" spans="1:7" ht="15.75" customHeight="1" x14ac:dyDescent="0.25">
      <c r="A846" s="323"/>
      <c r="B846" s="323"/>
      <c r="C846" s="413"/>
      <c r="D846" s="325"/>
      <c r="E846" s="324"/>
      <c r="F846" s="324"/>
      <c r="G846" s="323"/>
    </row>
    <row r="847" spans="1:7" ht="15.75" customHeight="1" x14ac:dyDescent="0.25">
      <c r="A847" s="323"/>
      <c r="B847" s="323"/>
      <c r="C847" s="413"/>
      <c r="D847" s="325"/>
      <c r="E847" s="324"/>
      <c r="F847" s="324"/>
      <c r="G847" s="323"/>
    </row>
    <row r="848" spans="1:7" ht="15.75" customHeight="1" x14ac:dyDescent="0.25">
      <c r="A848" s="323"/>
      <c r="B848" s="323"/>
      <c r="C848" s="413"/>
      <c r="D848" s="325"/>
      <c r="E848" s="324"/>
      <c r="F848" s="324"/>
      <c r="G848" s="323"/>
    </row>
    <row r="849" spans="1:7" ht="15.75" customHeight="1" x14ac:dyDescent="0.25">
      <c r="A849" s="323"/>
      <c r="B849" s="323"/>
      <c r="C849" s="413"/>
      <c r="D849" s="325"/>
      <c r="E849" s="324"/>
      <c r="F849" s="324"/>
      <c r="G849" s="323"/>
    </row>
    <row r="850" spans="1:7" ht="15.75" customHeight="1" x14ac:dyDescent="0.25">
      <c r="A850" s="323"/>
      <c r="B850" s="323"/>
      <c r="C850" s="413"/>
      <c r="D850" s="325"/>
      <c r="E850" s="324"/>
      <c r="F850" s="324"/>
      <c r="G850" s="323"/>
    </row>
    <row r="851" spans="1:7" ht="15.75" customHeight="1" x14ac:dyDescent="0.25">
      <c r="A851" s="323"/>
      <c r="B851" s="323"/>
      <c r="C851" s="413"/>
      <c r="D851" s="325"/>
      <c r="E851" s="324"/>
      <c r="F851" s="324"/>
      <c r="G851" s="323"/>
    </row>
    <row r="852" spans="1:7" ht="15.75" customHeight="1" x14ac:dyDescent="0.25">
      <c r="A852" s="323"/>
      <c r="B852" s="323"/>
      <c r="C852" s="413"/>
      <c r="D852" s="325"/>
      <c r="E852" s="324"/>
      <c r="F852" s="324"/>
      <c r="G852" s="323"/>
    </row>
    <row r="853" spans="1:7" ht="15.75" customHeight="1" x14ac:dyDescent="0.25">
      <c r="A853" s="323"/>
      <c r="B853" s="323"/>
      <c r="C853" s="413"/>
      <c r="D853" s="325"/>
      <c r="E853" s="324"/>
      <c r="F853" s="324"/>
      <c r="G853" s="323"/>
    </row>
    <row r="854" spans="1:7" ht="15.75" customHeight="1" x14ac:dyDescent="0.25">
      <c r="A854" s="323"/>
      <c r="B854" s="323"/>
      <c r="C854" s="413"/>
      <c r="D854" s="325"/>
      <c r="E854" s="324"/>
      <c r="F854" s="324"/>
      <c r="G854" s="323"/>
    </row>
    <row r="855" spans="1:7" ht="15.75" customHeight="1" x14ac:dyDescent="0.25">
      <c r="A855" s="323"/>
      <c r="B855" s="323"/>
      <c r="C855" s="413"/>
      <c r="D855" s="325"/>
      <c r="E855" s="324"/>
      <c r="F855" s="324"/>
      <c r="G855" s="323"/>
    </row>
    <row r="856" spans="1:7" ht="15.75" customHeight="1" x14ac:dyDescent="0.25">
      <c r="A856" s="323"/>
      <c r="B856" s="323"/>
      <c r="C856" s="413"/>
      <c r="D856" s="325"/>
      <c r="E856" s="324"/>
      <c r="F856" s="324"/>
      <c r="G856" s="323"/>
    </row>
    <row r="857" spans="1:7" ht="15.75" customHeight="1" x14ac:dyDescent="0.25">
      <c r="A857" s="323"/>
      <c r="B857" s="323"/>
      <c r="C857" s="413"/>
      <c r="D857" s="325"/>
      <c r="E857" s="324"/>
      <c r="F857" s="324"/>
      <c r="G857" s="323"/>
    </row>
    <row r="858" spans="1:7" ht="15.75" customHeight="1" x14ac:dyDescent="0.25">
      <c r="A858" s="323"/>
      <c r="B858" s="323"/>
      <c r="C858" s="413"/>
      <c r="D858" s="325"/>
      <c r="E858" s="324"/>
      <c r="F858" s="324"/>
      <c r="G858" s="323"/>
    </row>
    <row r="859" spans="1:7" ht="15.75" customHeight="1" x14ac:dyDescent="0.25">
      <c r="A859" s="323"/>
      <c r="B859" s="323"/>
      <c r="C859" s="413"/>
      <c r="D859" s="325"/>
      <c r="E859" s="324"/>
      <c r="F859" s="324"/>
      <c r="G859" s="323"/>
    </row>
    <row r="860" spans="1:7" ht="15.75" customHeight="1" x14ac:dyDescent="0.25">
      <c r="A860" s="323"/>
      <c r="B860" s="323"/>
      <c r="C860" s="413"/>
      <c r="D860" s="325"/>
      <c r="E860" s="324"/>
      <c r="F860" s="324"/>
      <c r="G860" s="323"/>
    </row>
    <row r="861" spans="1:7" ht="15.75" customHeight="1" x14ac:dyDescent="0.25">
      <c r="A861" s="323"/>
      <c r="B861" s="323"/>
      <c r="C861" s="413"/>
      <c r="D861" s="325"/>
      <c r="E861" s="324"/>
      <c r="F861" s="324"/>
      <c r="G861" s="323"/>
    </row>
    <row r="862" spans="1:7" ht="15.75" customHeight="1" x14ac:dyDescent="0.25">
      <c r="A862" s="323"/>
      <c r="B862" s="323"/>
      <c r="C862" s="413"/>
      <c r="D862" s="325"/>
      <c r="E862" s="324"/>
      <c r="F862" s="324"/>
      <c r="G862" s="323"/>
    </row>
    <row r="863" spans="1:7" ht="15.75" customHeight="1" x14ac:dyDescent="0.25">
      <c r="A863" s="323"/>
      <c r="B863" s="323"/>
      <c r="C863" s="413"/>
      <c r="D863" s="325"/>
      <c r="E863" s="324"/>
      <c r="F863" s="324"/>
      <c r="G863" s="323"/>
    </row>
    <row r="864" spans="1:7" ht="15.75" customHeight="1" x14ac:dyDescent="0.25">
      <c r="A864" s="323"/>
      <c r="B864" s="323"/>
      <c r="C864" s="413"/>
      <c r="D864" s="325"/>
      <c r="E864" s="324"/>
      <c r="F864" s="324"/>
      <c r="G864" s="323"/>
    </row>
    <row r="865" spans="1:7" ht="15.75" customHeight="1" x14ac:dyDescent="0.25">
      <c r="A865" s="323"/>
      <c r="B865" s="323"/>
      <c r="C865" s="413"/>
      <c r="D865" s="325"/>
      <c r="E865" s="324"/>
      <c r="F865" s="324"/>
      <c r="G865" s="323"/>
    </row>
    <row r="866" spans="1:7" ht="15.75" customHeight="1" x14ac:dyDescent="0.25">
      <c r="A866" s="323"/>
      <c r="B866" s="323"/>
      <c r="C866" s="413"/>
      <c r="D866" s="325"/>
      <c r="E866" s="324"/>
      <c r="F866" s="324"/>
      <c r="G866" s="323"/>
    </row>
    <row r="867" spans="1:7" ht="15.75" customHeight="1" x14ac:dyDescent="0.25">
      <c r="A867" s="323"/>
      <c r="B867" s="323"/>
      <c r="C867" s="413"/>
      <c r="D867" s="325"/>
      <c r="E867" s="324"/>
      <c r="F867" s="324"/>
      <c r="G867" s="323"/>
    </row>
    <row r="868" spans="1:7" ht="15.75" customHeight="1" x14ac:dyDescent="0.25">
      <c r="A868" s="323"/>
      <c r="B868" s="323"/>
      <c r="C868" s="413"/>
      <c r="D868" s="325"/>
      <c r="E868" s="324"/>
      <c r="F868" s="324"/>
      <c r="G868" s="323"/>
    </row>
    <row r="869" spans="1:7" ht="15.75" customHeight="1" x14ac:dyDescent="0.25">
      <c r="A869" s="323"/>
      <c r="B869" s="323"/>
      <c r="C869" s="413"/>
      <c r="D869" s="325"/>
      <c r="E869" s="324"/>
      <c r="F869" s="324"/>
      <c r="G869" s="323"/>
    </row>
    <row r="870" spans="1:7" ht="15.75" customHeight="1" x14ac:dyDescent="0.25">
      <c r="A870" s="323"/>
      <c r="B870" s="323"/>
      <c r="C870" s="413"/>
      <c r="D870" s="325"/>
      <c r="E870" s="324"/>
      <c r="F870" s="324"/>
      <c r="G870" s="323"/>
    </row>
    <row r="871" spans="1:7" ht="15.75" customHeight="1" x14ac:dyDescent="0.25">
      <c r="A871" s="323"/>
      <c r="B871" s="323"/>
      <c r="C871" s="413"/>
      <c r="D871" s="325"/>
      <c r="E871" s="324"/>
      <c r="F871" s="324"/>
      <c r="G871" s="323"/>
    </row>
    <row r="872" spans="1:7" ht="15.75" customHeight="1" x14ac:dyDescent="0.25">
      <c r="A872" s="323"/>
      <c r="B872" s="323"/>
      <c r="C872" s="413"/>
      <c r="D872" s="325"/>
      <c r="E872" s="324"/>
      <c r="F872" s="324"/>
      <c r="G872" s="323"/>
    </row>
    <row r="873" spans="1:7" ht="15.75" customHeight="1" x14ac:dyDescent="0.25">
      <c r="A873" s="323"/>
      <c r="B873" s="323"/>
      <c r="C873" s="413"/>
      <c r="D873" s="325"/>
      <c r="E873" s="324"/>
      <c r="F873" s="324"/>
      <c r="G873" s="323"/>
    </row>
    <row r="874" spans="1:7" ht="15.75" customHeight="1" x14ac:dyDescent="0.25">
      <c r="A874" s="323"/>
      <c r="B874" s="323"/>
      <c r="C874" s="413"/>
      <c r="D874" s="325"/>
      <c r="E874" s="324"/>
      <c r="F874" s="324"/>
      <c r="G874" s="323"/>
    </row>
    <row r="875" spans="1:7" ht="15.75" customHeight="1" x14ac:dyDescent="0.25">
      <c r="A875" s="323"/>
      <c r="B875" s="323"/>
      <c r="C875" s="413"/>
      <c r="D875" s="325"/>
      <c r="E875" s="324"/>
      <c r="F875" s="324"/>
      <c r="G875" s="323"/>
    </row>
    <row r="876" spans="1:7" ht="15.75" customHeight="1" x14ac:dyDescent="0.25">
      <c r="A876" s="323"/>
      <c r="B876" s="323"/>
      <c r="C876" s="413"/>
      <c r="D876" s="325"/>
      <c r="E876" s="324"/>
      <c r="F876" s="324"/>
      <c r="G876" s="323"/>
    </row>
    <row r="877" spans="1:7" ht="15.75" customHeight="1" x14ac:dyDescent="0.25">
      <c r="A877" s="323"/>
      <c r="B877" s="323"/>
      <c r="C877" s="413"/>
      <c r="D877" s="325"/>
      <c r="E877" s="324"/>
      <c r="F877" s="324"/>
      <c r="G877" s="323"/>
    </row>
    <row r="878" spans="1:7" ht="15.75" customHeight="1" x14ac:dyDescent="0.25">
      <c r="A878" s="323"/>
      <c r="B878" s="323"/>
      <c r="C878" s="413"/>
      <c r="D878" s="325"/>
      <c r="E878" s="324"/>
      <c r="F878" s="324"/>
      <c r="G878" s="323"/>
    </row>
    <row r="879" spans="1:7" ht="15.75" customHeight="1" x14ac:dyDescent="0.25">
      <c r="A879" s="323"/>
      <c r="B879" s="323"/>
      <c r="C879" s="413"/>
      <c r="D879" s="325"/>
      <c r="E879" s="324"/>
      <c r="F879" s="324"/>
      <c r="G879" s="323"/>
    </row>
    <row r="880" spans="1:7" ht="15.75" customHeight="1" x14ac:dyDescent="0.25">
      <c r="A880" s="323"/>
      <c r="B880" s="323"/>
      <c r="C880" s="413"/>
      <c r="D880" s="325"/>
      <c r="E880" s="324"/>
      <c r="F880" s="324"/>
      <c r="G880" s="323"/>
    </row>
    <row r="881" spans="1:7" ht="15.75" customHeight="1" x14ac:dyDescent="0.25">
      <c r="A881" s="323"/>
      <c r="B881" s="323"/>
      <c r="C881" s="413"/>
      <c r="D881" s="325"/>
      <c r="E881" s="324"/>
      <c r="F881" s="324"/>
      <c r="G881" s="323"/>
    </row>
    <row r="882" spans="1:7" ht="15.75" customHeight="1" x14ac:dyDescent="0.25">
      <c r="A882" s="323"/>
      <c r="B882" s="323"/>
      <c r="C882" s="413"/>
      <c r="D882" s="325"/>
      <c r="E882" s="324"/>
      <c r="F882" s="324"/>
      <c r="G882" s="323"/>
    </row>
    <row r="883" spans="1:7" ht="15.75" customHeight="1" x14ac:dyDescent="0.25">
      <c r="A883" s="323"/>
      <c r="B883" s="323"/>
      <c r="C883" s="413"/>
      <c r="D883" s="325"/>
      <c r="E883" s="324"/>
      <c r="F883" s="324"/>
      <c r="G883" s="323"/>
    </row>
    <row r="884" spans="1:7" ht="15.75" customHeight="1" x14ac:dyDescent="0.25">
      <c r="A884" s="323"/>
      <c r="B884" s="323"/>
      <c r="C884" s="413"/>
      <c r="D884" s="325"/>
      <c r="E884" s="324"/>
      <c r="F884" s="324"/>
      <c r="G884" s="323"/>
    </row>
    <row r="885" spans="1:7" ht="15.75" customHeight="1" x14ac:dyDescent="0.25">
      <c r="A885" s="323"/>
      <c r="B885" s="323"/>
      <c r="C885" s="413"/>
      <c r="D885" s="325"/>
      <c r="E885" s="324"/>
      <c r="F885" s="324"/>
      <c r="G885" s="323"/>
    </row>
    <row r="886" spans="1:7" ht="15.75" customHeight="1" x14ac:dyDescent="0.25">
      <c r="A886" s="323"/>
      <c r="B886" s="323"/>
      <c r="C886" s="413"/>
      <c r="D886" s="325"/>
      <c r="E886" s="324"/>
      <c r="F886" s="324"/>
      <c r="G886" s="323"/>
    </row>
    <row r="887" spans="1:7" ht="15.75" customHeight="1" x14ac:dyDescent="0.25">
      <c r="A887" s="323"/>
      <c r="B887" s="323"/>
      <c r="C887" s="413"/>
      <c r="D887" s="325"/>
      <c r="E887" s="324"/>
      <c r="F887" s="324"/>
      <c r="G887" s="323"/>
    </row>
    <row r="888" spans="1:7" ht="15.75" customHeight="1" x14ac:dyDescent="0.25">
      <c r="A888" s="323"/>
      <c r="B888" s="323"/>
      <c r="C888" s="413"/>
      <c r="D888" s="325"/>
      <c r="E888" s="324"/>
      <c r="F888" s="324"/>
      <c r="G888" s="323"/>
    </row>
    <row r="889" spans="1:7" ht="15.75" customHeight="1" x14ac:dyDescent="0.25">
      <c r="A889" s="323"/>
      <c r="B889" s="323"/>
      <c r="C889" s="413"/>
      <c r="D889" s="325"/>
      <c r="E889" s="324"/>
      <c r="F889" s="324"/>
      <c r="G889" s="323"/>
    </row>
    <row r="890" spans="1:7" ht="15.75" customHeight="1" x14ac:dyDescent="0.25">
      <c r="A890" s="323"/>
      <c r="B890" s="323"/>
      <c r="C890" s="413"/>
      <c r="D890" s="325"/>
      <c r="E890" s="324"/>
      <c r="F890" s="324"/>
      <c r="G890" s="323"/>
    </row>
    <row r="891" spans="1:7" ht="15.75" customHeight="1" x14ac:dyDescent="0.25">
      <c r="A891" s="323"/>
      <c r="B891" s="323"/>
      <c r="C891" s="413"/>
      <c r="D891" s="325"/>
      <c r="E891" s="324"/>
      <c r="F891" s="324"/>
      <c r="G891" s="323"/>
    </row>
    <row r="892" spans="1:7" ht="15.75" customHeight="1" x14ac:dyDescent="0.25">
      <c r="A892" s="323"/>
      <c r="B892" s="323"/>
      <c r="C892" s="413"/>
      <c r="D892" s="325"/>
      <c r="E892" s="324"/>
      <c r="F892" s="324"/>
      <c r="G892" s="323"/>
    </row>
    <row r="893" spans="1:7" ht="15.75" customHeight="1" x14ac:dyDescent="0.25">
      <c r="A893" s="323"/>
      <c r="B893" s="323"/>
      <c r="C893" s="413"/>
      <c r="D893" s="325"/>
      <c r="E893" s="324"/>
      <c r="F893" s="324"/>
      <c r="G893" s="323"/>
    </row>
    <row r="894" spans="1:7" ht="15.75" customHeight="1" x14ac:dyDescent="0.25">
      <c r="A894" s="323"/>
      <c r="B894" s="323"/>
      <c r="C894" s="413"/>
      <c r="D894" s="325"/>
      <c r="E894" s="324"/>
      <c r="F894" s="324"/>
      <c r="G894" s="323"/>
    </row>
    <row r="895" spans="1:7" ht="15.75" customHeight="1" x14ac:dyDescent="0.25">
      <c r="A895" s="323"/>
      <c r="B895" s="323"/>
      <c r="C895" s="413"/>
      <c r="D895" s="325"/>
      <c r="E895" s="324"/>
      <c r="F895" s="324"/>
      <c r="G895" s="323"/>
    </row>
    <row r="896" spans="1:7" ht="15.75" customHeight="1" x14ac:dyDescent="0.25">
      <c r="A896" s="323"/>
      <c r="B896" s="323"/>
      <c r="C896" s="413"/>
      <c r="D896" s="325"/>
      <c r="E896" s="324"/>
      <c r="F896" s="324"/>
      <c r="G896" s="323"/>
    </row>
    <row r="897" spans="1:7" ht="15.75" customHeight="1" x14ac:dyDescent="0.25">
      <c r="A897" s="323"/>
      <c r="B897" s="323"/>
      <c r="C897" s="413"/>
      <c r="D897" s="325"/>
      <c r="E897" s="324"/>
      <c r="F897" s="324"/>
      <c r="G897" s="323"/>
    </row>
    <row r="898" spans="1:7" ht="15.75" customHeight="1" x14ac:dyDescent="0.25">
      <c r="A898" s="323"/>
      <c r="B898" s="323"/>
      <c r="C898" s="413"/>
      <c r="D898" s="325"/>
      <c r="E898" s="324"/>
      <c r="F898" s="324"/>
      <c r="G898" s="323"/>
    </row>
    <row r="899" spans="1:7" ht="15.75" customHeight="1" x14ac:dyDescent="0.25">
      <c r="A899" s="323"/>
      <c r="B899" s="323"/>
      <c r="C899" s="413"/>
      <c r="D899" s="325"/>
      <c r="E899" s="324"/>
      <c r="F899" s="324"/>
      <c r="G899" s="323"/>
    </row>
    <row r="900" spans="1:7" ht="15.75" customHeight="1" x14ac:dyDescent="0.25">
      <c r="A900" s="323"/>
      <c r="B900" s="323"/>
      <c r="C900" s="413"/>
      <c r="D900" s="325"/>
      <c r="E900" s="324"/>
      <c r="F900" s="324"/>
      <c r="G900" s="323"/>
    </row>
    <row r="901" spans="1:7" ht="15.75" customHeight="1" x14ac:dyDescent="0.25">
      <c r="A901" s="323"/>
      <c r="B901" s="323"/>
      <c r="C901" s="413"/>
      <c r="D901" s="325"/>
      <c r="E901" s="324"/>
      <c r="F901" s="324"/>
      <c r="G901" s="323"/>
    </row>
    <row r="902" spans="1:7" ht="15.75" customHeight="1" x14ac:dyDescent="0.25">
      <c r="A902" s="323"/>
      <c r="B902" s="323"/>
      <c r="C902" s="413"/>
      <c r="D902" s="325"/>
      <c r="E902" s="324"/>
      <c r="F902" s="324"/>
      <c r="G902" s="323"/>
    </row>
    <row r="903" spans="1:7" ht="15.75" customHeight="1" x14ac:dyDescent="0.25">
      <c r="A903" s="323"/>
      <c r="B903" s="323"/>
      <c r="C903" s="413"/>
      <c r="D903" s="325"/>
      <c r="E903" s="324"/>
      <c r="F903" s="324"/>
      <c r="G903" s="323"/>
    </row>
    <row r="904" spans="1:7" ht="15.75" customHeight="1" x14ac:dyDescent="0.25">
      <c r="A904" s="323"/>
      <c r="B904" s="323"/>
      <c r="C904" s="413"/>
      <c r="D904" s="325"/>
      <c r="E904" s="324"/>
      <c r="F904" s="324"/>
      <c r="G904" s="323"/>
    </row>
    <row r="905" spans="1:7" ht="15.75" customHeight="1" x14ac:dyDescent="0.25">
      <c r="A905" s="323"/>
      <c r="B905" s="323"/>
      <c r="C905" s="413"/>
      <c r="D905" s="325"/>
      <c r="E905" s="324"/>
      <c r="F905" s="324"/>
      <c r="G905" s="323"/>
    </row>
    <row r="906" spans="1:7" ht="15.75" customHeight="1" x14ac:dyDescent="0.25">
      <c r="A906" s="323"/>
      <c r="B906" s="323"/>
      <c r="C906" s="413"/>
      <c r="D906" s="325"/>
      <c r="E906" s="324"/>
      <c r="F906" s="324"/>
      <c r="G906" s="323"/>
    </row>
    <row r="907" spans="1:7" ht="15.75" customHeight="1" x14ac:dyDescent="0.25">
      <c r="A907" s="323"/>
      <c r="B907" s="323"/>
      <c r="C907" s="413"/>
      <c r="D907" s="325"/>
      <c r="E907" s="324"/>
      <c r="F907" s="324"/>
      <c r="G907" s="323"/>
    </row>
    <row r="908" spans="1:7" ht="15.75" customHeight="1" x14ac:dyDescent="0.25">
      <c r="A908" s="323"/>
      <c r="B908" s="323"/>
      <c r="C908" s="413"/>
      <c r="D908" s="325"/>
      <c r="E908" s="324"/>
      <c r="F908" s="324"/>
      <c r="G908" s="323"/>
    </row>
    <row r="909" spans="1:7" ht="15.75" customHeight="1" x14ac:dyDescent="0.25">
      <c r="A909" s="323"/>
      <c r="B909" s="323"/>
      <c r="C909" s="413"/>
      <c r="D909" s="325"/>
      <c r="E909" s="324"/>
      <c r="F909" s="324"/>
      <c r="G909" s="323"/>
    </row>
    <row r="910" spans="1:7" ht="15.75" customHeight="1" x14ac:dyDescent="0.25">
      <c r="A910" s="323"/>
      <c r="B910" s="323"/>
      <c r="C910" s="413"/>
      <c r="D910" s="325"/>
      <c r="E910" s="324"/>
      <c r="F910" s="324"/>
      <c r="G910" s="323"/>
    </row>
    <row r="911" spans="1:7" ht="15.75" customHeight="1" x14ac:dyDescent="0.25">
      <c r="A911" s="323"/>
      <c r="B911" s="323"/>
      <c r="C911" s="413"/>
      <c r="D911" s="325"/>
      <c r="E911" s="324"/>
      <c r="F911" s="324"/>
      <c r="G911" s="323"/>
    </row>
    <row r="912" spans="1:7" ht="15.75" customHeight="1" x14ac:dyDescent="0.25">
      <c r="A912" s="323"/>
      <c r="B912" s="323"/>
      <c r="C912" s="413"/>
      <c r="D912" s="325"/>
      <c r="E912" s="324"/>
      <c r="F912" s="324"/>
      <c r="G912" s="323"/>
    </row>
    <row r="913" spans="1:7" ht="15.75" customHeight="1" x14ac:dyDescent="0.25">
      <c r="A913" s="323"/>
      <c r="B913" s="323"/>
      <c r="C913" s="413"/>
      <c r="D913" s="325"/>
      <c r="E913" s="324"/>
      <c r="F913" s="324"/>
      <c r="G913" s="323"/>
    </row>
    <row r="914" spans="1:7" ht="15.75" customHeight="1" x14ac:dyDescent="0.25">
      <c r="A914" s="323"/>
      <c r="B914" s="323"/>
      <c r="C914" s="413"/>
      <c r="D914" s="325"/>
      <c r="E914" s="324"/>
      <c r="F914" s="324"/>
      <c r="G914" s="323"/>
    </row>
    <row r="915" spans="1:7" ht="15.75" customHeight="1" x14ac:dyDescent="0.25">
      <c r="A915" s="323"/>
      <c r="B915" s="323"/>
      <c r="C915" s="413"/>
      <c r="D915" s="325"/>
      <c r="E915" s="324"/>
      <c r="F915" s="324"/>
      <c r="G915" s="323"/>
    </row>
    <row r="916" spans="1:7" ht="15.75" customHeight="1" x14ac:dyDescent="0.25">
      <c r="A916" s="323"/>
      <c r="B916" s="323"/>
      <c r="C916" s="413"/>
      <c r="D916" s="325"/>
      <c r="E916" s="324"/>
      <c r="F916" s="324"/>
      <c r="G916" s="323"/>
    </row>
    <row r="917" spans="1:7" ht="15.75" customHeight="1" x14ac:dyDescent="0.25">
      <c r="A917" s="323"/>
      <c r="B917" s="323"/>
      <c r="C917" s="413"/>
      <c r="D917" s="325"/>
      <c r="E917" s="324"/>
      <c r="F917" s="324"/>
      <c r="G917" s="323"/>
    </row>
    <row r="918" spans="1:7" ht="15.75" customHeight="1" x14ac:dyDescent="0.25">
      <c r="A918" s="323"/>
      <c r="B918" s="323"/>
      <c r="C918" s="413"/>
      <c r="D918" s="325"/>
      <c r="E918" s="324"/>
      <c r="F918" s="324"/>
      <c r="G918" s="323"/>
    </row>
    <row r="919" spans="1:7" ht="15.75" customHeight="1" x14ac:dyDescent="0.25">
      <c r="A919" s="323"/>
      <c r="B919" s="323"/>
      <c r="C919" s="413"/>
      <c r="D919" s="325"/>
      <c r="E919" s="324"/>
      <c r="F919" s="324"/>
      <c r="G919" s="323"/>
    </row>
    <row r="920" spans="1:7" ht="15.75" customHeight="1" x14ac:dyDescent="0.25">
      <c r="A920" s="323"/>
      <c r="B920" s="323"/>
      <c r="C920" s="413"/>
      <c r="D920" s="325"/>
      <c r="E920" s="324"/>
      <c r="F920" s="324"/>
      <c r="G920" s="323"/>
    </row>
    <row r="921" spans="1:7" ht="15.75" customHeight="1" x14ac:dyDescent="0.25">
      <c r="A921" s="323"/>
      <c r="B921" s="323"/>
      <c r="C921" s="413"/>
      <c r="D921" s="325"/>
      <c r="E921" s="324"/>
      <c r="F921" s="324"/>
      <c r="G921" s="323"/>
    </row>
    <row r="922" spans="1:7" ht="15.75" customHeight="1" x14ac:dyDescent="0.25">
      <c r="A922" s="323"/>
      <c r="B922" s="323"/>
      <c r="C922" s="413"/>
      <c r="D922" s="325"/>
      <c r="E922" s="324"/>
      <c r="F922" s="324"/>
      <c r="G922" s="323"/>
    </row>
    <row r="923" spans="1:7" ht="15.75" customHeight="1" x14ac:dyDescent="0.25">
      <c r="A923" s="323"/>
      <c r="B923" s="323"/>
      <c r="C923" s="413"/>
      <c r="D923" s="325"/>
      <c r="E923" s="324"/>
      <c r="F923" s="324"/>
      <c r="G923" s="323"/>
    </row>
    <row r="924" spans="1:7" ht="15.75" customHeight="1" x14ac:dyDescent="0.25">
      <c r="A924" s="323"/>
      <c r="B924" s="323"/>
      <c r="C924" s="413"/>
      <c r="D924" s="325"/>
      <c r="E924" s="324"/>
      <c r="F924" s="324"/>
      <c r="G924" s="323"/>
    </row>
    <row r="925" spans="1:7" ht="15.75" customHeight="1" x14ac:dyDescent="0.25">
      <c r="A925" s="323"/>
      <c r="B925" s="323"/>
      <c r="C925" s="413"/>
      <c r="D925" s="325"/>
      <c r="E925" s="324"/>
      <c r="F925" s="324"/>
      <c r="G925" s="323"/>
    </row>
    <row r="926" spans="1:7" ht="15.75" customHeight="1" x14ac:dyDescent="0.25">
      <c r="A926" s="323"/>
      <c r="B926" s="323"/>
      <c r="C926" s="413"/>
      <c r="D926" s="325"/>
      <c r="E926" s="324"/>
      <c r="F926" s="324"/>
      <c r="G926" s="323"/>
    </row>
    <row r="927" spans="1:7" ht="15.75" customHeight="1" x14ac:dyDescent="0.25">
      <c r="A927" s="323"/>
      <c r="B927" s="323"/>
      <c r="C927" s="413"/>
      <c r="D927" s="325"/>
      <c r="E927" s="324"/>
      <c r="F927" s="324"/>
      <c r="G927" s="323"/>
    </row>
    <row r="928" spans="1:7" ht="15.75" customHeight="1" x14ac:dyDescent="0.25">
      <c r="A928" s="323"/>
      <c r="B928" s="323"/>
      <c r="C928" s="413"/>
      <c r="D928" s="325"/>
      <c r="E928" s="324"/>
      <c r="F928" s="324"/>
      <c r="G928" s="323"/>
    </row>
    <row r="929" spans="1:7" ht="15.75" customHeight="1" x14ac:dyDescent="0.25">
      <c r="A929" s="323"/>
      <c r="B929" s="323"/>
      <c r="C929" s="413"/>
      <c r="D929" s="325"/>
      <c r="E929" s="324"/>
      <c r="F929" s="324"/>
      <c r="G929" s="323"/>
    </row>
    <row r="930" spans="1:7" ht="15.75" customHeight="1" x14ac:dyDescent="0.25">
      <c r="A930" s="323"/>
      <c r="B930" s="323"/>
      <c r="C930" s="413"/>
      <c r="D930" s="325"/>
      <c r="E930" s="324"/>
      <c r="F930" s="324"/>
      <c r="G930" s="323"/>
    </row>
    <row r="931" spans="1:7" ht="15.75" customHeight="1" x14ac:dyDescent="0.25">
      <c r="A931" s="323"/>
      <c r="B931" s="323"/>
      <c r="C931" s="413"/>
      <c r="D931" s="325"/>
      <c r="E931" s="324"/>
      <c r="F931" s="324"/>
      <c r="G931" s="323"/>
    </row>
    <row r="932" spans="1:7" ht="15.75" customHeight="1" x14ac:dyDescent="0.25">
      <c r="A932" s="323"/>
      <c r="B932" s="323"/>
      <c r="C932" s="413"/>
      <c r="D932" s="325"/>
      <c r="E932" s="324"/>
      <c r="F932" s="324"/>
      <c r="G932" s="323"/>
    </row>
    <row r="933" spans="1:7" ht="15.75" customHeight="1" x14ac:dyDescent="0.25">
      <c r="A933" s="323"/>
      <c r="B933" s="323"/>
      <c r="C933" s="413"/>
      <c r="D933" s="325"/>
      <c r="E933" s="324"/>
      <c r="F933" s="324"/>
      <c r="G933" s="323"/>
    </row>
    <row r="934" spans="1:7" ht="15.75" customHeight="1" x14ac:dyDescent="0.25">
      <c r="A934" s="323"/>
      <c r="B934" s="323"/>
      <c r="C934" s="413"/>
      <c r="D934" s="325"/>
      <c r="E934" s="324"/>
      <c r="F934" s="324"/>
      <c r="G934" s="323"/>
    </row>
    <row r="935" spans="1:7" ht="15.75" customHeight="1" x14ac:dyDescent="0.25">
      <c r="A935" s="323"/>
      <c r="B935" s="323"/>
      <c r="C935" s="413"/>
      <c r="D935" s="325"/>
      <c r="E935" s="324"/>
      <c r="F935" s="324"/>
      <c r="G935" s="323"/>
    </row>
    <row r="936" spans="1:7" ht="15.75" customHeight="1" x14ac:dyDescent="0.25">
      <c r="A936" s="323"/>
      <c r="B936" s="323"/>
      <c r="C936" s="413"/>
      <c r="D936" s="325"/>
      <c r="E936" s="324"/>
      <c r="F936" s="324"/>
      <c r="G936" s="323"/>
    </row>
    <row r="937" spans="1:7" ht="15.75" customHeight="1" x14ac:dyDescent="0.25">
      <c r="A937" s="323"/>
      <c r="B937" s="323"/>
      <c r="C937" s="413"/>
      <c r="D937" s="325"/>
      <c r="E937" s="324"/>
      <c r="F937" s="324"/>
      <c r="G937" s="323"/>
    </row>
    <row r="938" spans="1:7" ht="15.75" customHeight="1" x14ac:dyDescent="0.25">
      <c r="A938" s="323"/>
      <c r="B938" s="323"/>
      <c r="C938" s="413"/>
      <c r="D938" s="325"/>
      <c r="E938" s="324"/>
      <c r="F938" s="324"/>
      <c r="G938" s="323"/>
    </row>
    <row r="939" spans="1:7" ht="15.75" customHeight="1" x14ac:dyDescent="0.25">
      <c r="A939" s="323"/>
      <c r="B939" s="323"/>
      <c r="C939" s="413"/>
      <c r="D939" s="325"/>
      <c r="E939" s="324"/>
      <c r="F939" s="324"/>
      <c r="G939" s="323"/>
    </row>
    <row r="940" spans="1:7" ht="15.75" customHeight="1" x14ac:dyDescent="0.25">
      <c r="A940" s="323"/>
      <c r="B940" s="323"/>
      <c r="C940" s="413"/>
      <c r="D940" s="325"/>
      <c r="E940" s="324"/>
      <c r="F940" s="324"/>
      <c r="G940" s="323"/>
    </row>
    <row r="941" spans="1:7" ht="15.75" customHeight="1" x14ac:dyDescent="0.25">
      <c r="A941" s="323"/>
      <c r="B941" s="323"/>
      <c r="C941" s="413"/>
      <c r="D941" s="325"/>
      <c r="E941" s="324"/>
      <c r="F941" s="324"/>
      <c r="G941" s="323"/>
    </row>
    <row r="942" spans="1:7" ht="15.75" customHeight="1" x14ac:dyDescent="0.25">
      <c r="A942" s="323"/>
      <c r="B942" s="323"/>
      <c r="C942" s="413"/>
      <c r="D942" s="325"/>
      <c r="E942" s="324"/>
      <c r="F942" s="324"/>
      <c r="G942" s="323"/>
    </row>
    <row r="943" spans="1:7" ht="15.75" customHeight="1" x14ac:dyDescent="0.25">
      <c r="A943" s="323"/>
      <c r="B943" s="323"/>
      <c r="C943" s="413"/>
      <c r="D943" s="325"/>
      <c r="E943" s="324"/>
      <c r="F943" s="324"/>
      <c r="G943" s="323"/>
    </row>
    <row r="944" spans="1:7" ht="15.75" customHeight="1" x14ac:dyDescent="0.25">
      <c r="A944" s="323"/>
      <c r="B944" s="323"/>
      <c r="C944" s="413"/>
      <c r="D944" s="325"/>
      <c r="E944" s="324"/>
      <c r="F944" s="324"/>
      <c r="G944" s="323"/>
    </row>
    <row r="945" spans="1:7" ht="15.75" customHeight="1" x14ac:dyDescent="0.25">
      <c r="A945" s="323"/>
      <c r="B945" s="323"/>
      <c r="C945" s="413"/>
      <c r="D945" s="325"/>
      <c r="E945" s="324"/>
      <c r="F945" s="324"/>
      <c r="G945" s="323"/>
    </row>
    <row r="946" spans="1:7" ht="15.75" customHeight="1" x14ac:dyDescent="0.25">
      <c r="A946" s="323"/>
      <c r="B946" s="323"/>
      <c r="C946" s="413"/>
      <c r="D946" s="325"/>
      <c r="E946" s="324"/>
      <c r="F946" s="324"/>
      <c r="G946" s="323"/>
    </row>
    <row r="947" spans="1:7" ht="15.75" customHeight="1" x14ac:dyDescent="0.25">
      <c r="A947" s="323"/>
      <c r="B947" s="323"/>
      <c r="C947" s="413"/>
      <c r="D947" s="325"/>
      <c r="E947" s="324"/>
      <c r="F947" s="324"/>
      <c r="G947" s="323"/>
    </row>
    <row r="948" spans="1:7" ht="15.75" customHeight="1" x14ac:dyDescent="0.25">
      <c r="A948" s="323"/>
      <c r="B948" s="323"/>
      <c r="C948" s="413"/>
      <c r="D948" s="325"/>
      <c r="E948" s="324"/>
      <c r="F948" s="324"/>
      <c r="G948" s="323"/>
    </row>
    <row r="949" spans="1:7" ht="15.75" customHeight="1" x14ac:dyDescent="0.25">
      <c r="A949" s="323"/>
      <c r="B949" s="323"/>
      <c r="C949" s="413"/>
      <c r="D949" s="325"/>
      <c r="E949" s="324"/>
      <c r="F949" s="324"/>
      <c r="G949" s="323"/>
    </row>
    <row r="950" spans="1:7" ht="15.75" customHeight="1" x14ac:dyDescent="0.25">
      <c r="A950" s="323"/>
      <c r="B950" s="323"/>
      <c r="C950" s="413"/>
      <c r="D950" s="325"/>
      <c r="E950" s="324"/>
      <c r="F950" s="324"/>
      <c r="G950" s="323"/>
    </row>
    <row r="951" spans="1:7" ht="15.75" customHeight="1" x14ac:dyDescent="0.25">
      <c r="A951" s="323"/>
      <c r="B951" s="323"/>
      <c r="C951" s="413"/>
      <c r="D951" s="325"/>
      <c r="E951" s="324"/>
      <c r="F951" s="324"/>
      <c r="G951" s="323"/>
    </row>
    <row r="952" spans="1:7" ht="15.75" customHeight="1" x14ac:dyDescent="0.25">
      <c r="A952" s="323"/>
      <c r="B952" s="323"/>
      <c r="C952" s="413"/>
      <c r="D952" s="325"/>
      <c r="E952" s="324"/>
      <c r="F952" s="324"/>
      <c r="G952" s="323"/>
    </row>
    <row r="953" spans="1:7" ht="15.75" customHeight="1" x14ac:dyDescent="0.25">
      <c r="A953" s="323"/>
      <c r="B953" s="323"/>
      <c r="C953" s="413"/>
      <c r="D953" s="325"/>
      <c r="E953" s="324"/>
      <c r="F953" s="324"/>
      <c r="G953" s="323"/>
    </row>
    <row r="954" spans="1:7" ht="15.75" customHeight="1" x14ac:dyDescent="0.25">
      <c r="A954" s="323"/>
      <c r="B954" s="323"/>
      <c r="C954" s="413"/>
      <c r="D954" s="325"/>
      <c r="E954" s="324"/>
      <c r="F954" s="324"/>
      <c r="G954" s="323"/>
    </row>
    <row r="955" spans="1:7" ht="15.75" customHeight="1" x14ac:dyDescent="0.25">
      <c r="A955" s="323"/>
      <c r="B955" s="323"/>
      <c r="C955" s="413"/>
      <c r="D955" s="325"/>
      <c r="E955" s="324"/>
      <c r="F955" s="324"/>
      <c r="G955" s="323"/>
    </row>
    <row r="956" spans="1:7" ht="15.75" customHeight="1" x14ac:dyDescent="0.25">
      <c r="A956" s="323"/>
      <c r="B956" s="323"/>
      <c r="C956" s="413"/>
      <c r="D956" s="325"/>
      <c r="E956" s="324"/>
      <c r="F956" s="324"/>
      <c r="G956" s="323"/>
    </row>
    <row r="957" spans="1:7" ht="15.75" customHeight="1" x14ac:dyDescent="0.25">
      <c r="A957" s="323"/>
      <c r="B957" s="323"/>
      <c r="C957" s="413"/>
      <c r="D957" s="325"/>
      <c r="E957" s="324"/>
      <c r="F957" s="324"/>
      <c r="G957" s="323"/>
    </row>
    <row r="958" spans="1:7" ht="15.75" customHeight="1" x14ac:dyDescent="0.25">
      <c r="A958" s="323"/>
      <c r="B958" s="323"/>
      <c r="C958" s="413"/>
      <c r="D958" s="325"/>
      <c r="E958" s="324"/>
      <c r="F958" s="324"/>
      <c r="G958" s="323"/>
    </row>
    <row r="959" spans="1:7" ht="15.75" customHeight="1" x14ac:dyDescent="0.25">
      <c r="A959" s="323"/>
      <c r="B959" s="323"/>
      <c r="C959" s="413"/>
      <c r="D959" s="325"/>
      <c r="E959" s="324"/>
      <c r="F959" s="324"/>
      <c r="G959" s="323"/>
    </row>
    <row r="960" spans="1:7" ht="15.75" customHeight="1" x14ac:dyDescent="0.25">
      <c r="A960" s="323"/>
      <c r="B960" s="323"/>
      <c r="C960" s="413"/>
      <c r="D960" s="325"/>
      <c r="E960" s="324"/>
      <c r="F960" s="324"/>
      <c r="G960" s="323"/>
    </row>
    <row r="961" spans="1:7" ht="15.75" customHeight="1" x14ac:dyDescent="0.25">
      <c r="A961" s="323"/>
      <c r="B961" s="323"/>
      <c r="C961" s="413"/>
      <c r="D961" s="325"/>
      <c r="E961" s="324"/>
      <c r="F961" s="324"/>
      <c r="G961" s="323"/>
    </row>
    <row r="962" spans="1:7" ht="15.75" customHeight="1" x14ac:dyDescent="0.25">
      <c r="A962" s="323"/>
      <c r="B962" s="323"/>
      <c r="C962" s="413"/>
      <c r="D962" s="325"/>
      <c r="E962" s="324"/>
      <c r="F962" s="324"/>
      <c r="G962" s="323"/>
    </row>
    <row r="963" spans="1:7" ht="15.75" customHeight="1" x14ac:dyDescent="0.25">
      <c r="A963" s="323"/>
      <c r="B963" s="323"/>
      <c r="C963" s="413"/>
      <c r="D963" s="325"/>
      <c r="E963" s="324"/>
      <c r="F963" s="324"/>
      <c r="G963" s="323"/>
    </row>
    <row r="964" spans="1:7" ht="15.75" customHeight="1" x14ac:dyDescent="0.25">
      <c r="A964" s="323"/>
      <c r="B964" s="323"/>
      <c r="C964" s="413"/>
      <c r="D964" s="325"/>
      <c r="E964" s="324"/>
      <c r="F964" s="324"/>
      <c r="G964" s="323"/>
    </row>
    <row r="965" spans="1:7" ht="15.75" customHeight="1" x14ac:dyDescent="0.25">
      <c r="A965" s="323"/>
      <c r="B965" s="323"/>
      <c r="C965" s="413"/>
      <c r="D965" s="325"/>
      <c r="E965" s="324"/>
      <c r="F965" s="324"/>
      <c r="G965" s="323"/>
    </row>
    <row r="966" spans="1:7" ht="15.75" customHeight="1" x14ac:dyDescent="0.25">
      <c r="A966" s="323"/>
      <c r="B966" s="323"/>
      <c r="C966" s="413"/>
      <c r="D966" s="325"/>
      <c r="E966" s="324"/>
      <c r="F966" s="324"/>
      <c r="G966" s="323"/>
    </row>
    <row r="967" spans="1:7" ht="15.75" customHeight="1" x14ac:dyDescent="0.25">
      <c r="A967" s="323"/>
      <c r="B967" s="323"/>
      <c r="C967" s="413"/>
      <c r="D967" s="325"/>
      <c r="E967" s="324"/>
      <c r="F967" s="324"/>
      <c r="G967" s="323"/>
    </row>
    <row r="968" spans="1:7" ht="15.75" customHeight="1" x14ac:dyDescent="0.25">
      <c r="A968" s="323"/>
      <c r="B968" s="323"/>
      <c r="C968" s="413"/>
      <c r="D968" s="325"/>
      <c r="E968" s="324"/>
      <c r="F968" s="324"/>
      <c r="G968" s="323"/>
    </row>
    <row r="969" spans="1:7" ht="15.75" customHeight="1" x14ac:dyDescent="0.25">
      <c r="A969" s="323"/>
      <c r="B969" s="323"/>
      <c r="C969" s="413"/>
      <c r="D969" s="325"/>
      <c r="E969" s="324"/>
      <c r="F969" s="324"/>
      <c r="G969" s="323"/>
    </row>
    <row r="970" spans="1:7" ht="15.75" customHeight="1" x14ac:dyDescent="0.25">
      <c r="A970" s="323"/>
      <c r="B970" s="323"/>
      <c r="C970" s="413"/>
      <c r="D970" s="325"/>
      <c r="E970" s="324"/>
      <c r="F970" s="324"/>
      <c r="G970" s="323"/>
    </row>
    <row r="971" spans="1:7" ht="15.75" customHeight="1" x14ac:dyDescent="0.25">
      <c r="A971" s="323"/>
      <c r="B971" s="323"/>
      <c r="C971" s="413"/>
      <c r="D971" s="325"/>
      <c r="E971" s="324"/>
      <c r="F971" s="324"/>
      <c r="G971" s="323"/>
    </row>
    <row r="972" spans="1:7" ht="15.75" customHeight="1" x14ac:dyDescent="0.25">
      <c r="A972" s="323"/>
      <c r="B972" s="323"/>
      <c r="C972" s="413"/>
      <c r="D972" s="325"/>
      <c r="E972" s="324"/>
      <c r="F972" s="324"/>
      <c r="G972" s="323"/>
    </row>
    <row r="973" spans="1:7" ht="15.75" customHeight="1" x14ac:dyDescent="0.25">
      <c r="A973" s="323"/>
      <c r="B973" s="323"/>
      <c r="C973" s="413"/>
      <c r="D973" s="325"/>
      <c r="E973" s="324"/>
      <c r="F973" s="324"/>
      <c r="G973" s="323"/>
    </row>
    <row r="974" spans="1:7" ht="15.75" customHeight="1" x14ac:dyDescent="0.25">
      <c r="A974" s="323"/>
      <c r="B974" s="323"/>
      <c r="C974" s="413"/>
      <c r="D974" s="325"/>
      <c r="E974" s="324"/>
      <c r="F974" s="324"/>
      <c r="G974" s="323"/>
    </row>
    <row r="975" spans="1:7" ht="15.75" customHeight="1" x14ac:dyDescent="0.25">
      <c r="A975" s="323"/>
      <c r="B975" s="323"/>
      <c r="C975" s="413"/>
      <c r="D975" s="325"/>
      <c r="E975" s="324"/>
      <c r="F975" s="324"/>
      <c r="G975" s="323"/>
    </row>
    <row r="976" spans="1:7" ht="15.75" customHeight="1" x14ac:dyDescent="0.25">
      <c r="A976" s="323"/>
      <c r="B976" s="323"/>
      <c r="C976" s="413"/>
      <c r="D976" s="325"/>
      <c r="E976" s="324"/>
      <c r="F976" s="324"/>
      <c r="G976" s="323"/>
    </row>
    <row r="977" spans="1:7" ht="15.75" customHeight="1" x14ac:dyDescent="0.25">
      <c r="A977" s="323"/>
      <c r="B977" s="323"/>
      <c r="C977" s="413"/>
      <c r="D977" s="325"/>
      <c r="E977" s="324"/>
      <c r="F977" s="324"/>
      <c r="G977" s="323"/>
    </row>
    <row r="978" spans="1:7" ht="15.75" customHeight="1" x14ac:dyDescent="0.25">
      <c r="A978" s="323"/>
      <c r="B978" s="323"/>
      <c r="C978" s="413"/>
      <c r="D978" s="325"/>
      <c r="E978" s="324"/>
      <c r="F978" s="324"/>
      <c r="G978" s="323"/>
    </row>
    <row r="979" spans="1:7" ht="15.75" customHeight="1" x14ac:dyDescent="0.25">
      <c r="A979" s="323"/>
      <c r="B979" s="323"/>
      <c r="C979" s="413"/>
      <c r="D979" s="325"/>
      <c r="E979" s="324"/>
      <c r="F979" s="324"/>
      <c r="G979" s="323"/>
    </row>
    <row r="980" spans="1:7" ht="15.75" customHeight="1" x14ac:dyDescent="0.25">
      <c r="A980" s="323"/>
      <c r="B980" s="323"/>
      <c r="C980" s="413"/>
      <c r="D980" s="325"/>
      <c r="E980" s="324"/>
      <c r="F980" s="324"/>
      <c r="G980" s="323"/>
    </row>
    <row r="981" spans="1:7" ht="15.75" customHeight="1" x14ac:dyDescent="0.25">
      <c r="A981" s="323"/>
      <c r="B981" s="323"/>
      <c r="C981" s="413"/>
      <c r="D981" s="325"/>
      <c r="E981" s="324"/>
      <c r="F981" s="324"/>
      <c r="G981" s="323"/>
    </row>
    <row r="982" spans="1:7" ht="15.75" customHeight="1" x14ac:dyDescent="0.25">
      <c r="A982" s="323"/>
      <c r="B982" s="323"/>
      <c r="C982" s="413"/>
      <c r="D982" s="325"/>
      <c r="E982" s="324"/>
      <c r="F982" s="324"/>
      <c r="G982" s="323"/>
    </row>
    <row r="983" spans="1:7" ht="15.75" customHeight="1" x14ac:dyDescent="0.25">
      <c r="A983" s="323"/>
      <c r="B983" s="323"/>
      <c r="C983" s="413"/>
      <c r="D983" s="325"/>
      <c r="E983" s="324"/>
      <c r="F983" s="324"/>
      <c r="G983" s="323"/>
    </row>
    <row r="984" spans="1:7" ht="15.75" customHeight="1" x14ac:dyDescent="0.25">
      <c r="A984" s="323"/>
      <c r="B984" s="323"/>
      <c r="C984" s="413"/>
      <c r="D984" s="325"/>
      <c r="E984" s="324"/>
      <c r="F984" s="324"/>
      <c r="G984" s="323"/>
    </row>
    <row r="985" spans="1:7" ht="15.75" customHeight="1" x14ac:dyDescent="0.25">
      <c r="A985" s="323"/>
      <c r="B985" s="323"/>
      <c r="C985" s="413"/>
      <c r="D985" s="325"/>
      <c r="E985" s="324"/>
      <c r="F985" s="324"/>
      <c r="G985" s="323"/>
    </row>
    <row r="986" spans="1:7" ht="15.75" customHeight="1" x14ac:dyDescent="0.25">
      <c r="A986" s="323"/>
      <c r="B986" s="323"/>
      <c r="C986" s="413"/>
      <c r="D986" s="325"/>
      <c r="E986" s="324"/>
      <c r="F986" s="324"/>
      <c r="G986" s="323"/>
    </row>
    <row r="987" spans="1:7" ht="15.75" customHeight="1" x14ac:dyDescent="0.25">
      <c r="A987" s="323"/>
      <c r="B987" s="323"/>
      <c r="C987" s="413"/>
      <c r="D987" s="325"/>
      <c r="E987" s="324"/>
      <c r="F987" s="324"/>
      <c r="G987" s="323"/>
    </row>
    <row r="988" spans="1:7" ht="15.75" customHeight="1" x14ac:dyDescent="0.25">
      <c r="A988" s="323"/>
      <c r="B988" s="323"/>
      <c r="C988" s="413"/>
      <c r="D988" s="325"/>
      <c r="E988" s="324"/>
      <c r="F988" s="324"/>
      <c r="G988" s="323"/>
    </row>
    <row r="989" spans="1:7" ht="15.75" customHeight="1" x14ac:dyDescent="0.25">
      <c r="A989" s="323"/>
      <c r="B989" s="323"/>
      <c r="C989" s="413"/>
      <c r="D989" s="325"/>
      <c r="E989" s="324"/>
      <c r="F989" s="324"/>
      <c r="G989" s="323"/>
    </row>
    <row r="990" spans="1:7" ht="15.75" customHeight="1" x14ac:dyDescent="0.25">
      <c r="A990" s="323"/>
      <c r="B990" s="323"/>
      <c r="C990" s="413"/>
      <c r="D990" s="325"/>
      <c r="E990" s="324"/>
      <c r="F990" s="324"/>
      <c r="G990" s="323"/>
    </row>
    <row r="991" spans="1:7" ht="15.75" customHeight="1" x14ac:dyDescent="0.25">
      <c r="A991" s="323"/>
      <c r="B991" s="323"/>
      <c r="C991" s="413"/>
      <c r="D991" s="325"/>
      <c r="E991" s="324"/>
      <c r="F991" s="324"/>
      <c r="G991" s="323"/>
    </row>
    <row r="992" spans="1:7" ht="15.75" customHeight="1" x14ac:dyDescent="0.25">
      <c r="A992" s="323"/>
      <c r="B992" s="323"/>
      <c r="C992" s="413"/>
      <c r="D992" s="325"/>
      <c r="E992" s="324"/>
      <c r="F992" s="324"/>
      <c r="G992" s="323"/>
    </row>
    <row r="993" spans="1:7" ht="15.75" customHeight="1" x14ac:dyDescent="0.25">
      <c r="A993" s="323"/>
      <c r="B993" s="323"/>
      <c r="C993" s="413"/>
      <c r="D993" s="325"/>
      <c r="E993" s="324"/>
      <c r="F993" s="324"/>
      <c r="G993" s="323"/>
    </row>
    <row r="994" spans="1:7" ht="15.75" customHeight="1" x14ac:dyDescent="0.25">
      <c r="A994" s="323"/>
      <c r="B994" s="323"/>
      <c r="C994" s="413"/>
      <c r="D994" s="325"/>
      <c r="E994" s="324"/>
      <c r="F994" s="324"/>
      <c r="G994" s="323"/>
    </row>
    <row r="995" spans="1:7" ht="15.75" customHeight="1" x14ac:dyDescent="0.25">
      <c r="A995" s="323"/>
      <c r="B995" s="323"/>
      <c r="C995" s="413"/>
      <c r="D995" s="325"/>
      <c r="E995" s="324"/>
      <c r="F995" s="324"/>
      <c r="G995" s="323"/>
    </row>
    <row r="996" spans="1:7" ht="15.75" customHeight="1" x14ac:dyDescent="0.25">
      <c r="A996" s="323"/>
      <c r="B996" s="323"/>
      <c r="C996" s="413"/>
      <c r="D996" s="325"/>
      <c r="E996" s="324"/>
      <c r="F996" s="324"/>
      <c r="G996" s="323"/>
    </row>
    <row r="997" spans="1:7" ht="15.75" customHeight="1" x14ac:dyDescent="0.25">
      <c r="A997" s="323"/>
      <c r="B997" s="323"/>
      <c r="C997" s="413"/>
      <c r="D997" s="325"/>
      <c r="E997" s="324"/>
      <c r="F997" s="324"/>
      <c r="G997" s="323"/>
    </row>
  </sheetData>
  <pageMargins left="0.25" right="0.25" top="0.55000000000000004" bottom="0.56000000000000005" header="0" footer="0"/>
  <pageSetup scale="68"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12580-40D4-4C64-BEE2-FBAFD92D5834}">
  <dimension ref="A1:LC626"/>
  <sheetViews>
    <sheetView topLeftCell="A154" zoomScale="90" zoomScaleNormal="90" workbookViewId="0">
      <selection activeCell="I309" sqref="I309"/>
    </sheetView>
  </sheetViews>
  <sheetFormatPr defaultRowHeight="15" x14ac:dyDescent="0.25"/>
  <cols>
    <col min="1" max="1" width="18.28515625" style="252" customWidth="1"/>
    <col min="2" max="2" width="18.140625" customWidth="1"/>
    <col min="3" max="3" width="18" customWidth="1"/>
    <col min="4" max="7" width="18.28515625" customWidth="1"/>
    <col min="8" max="8" width="12.5703125" bestFit="1" customWidth="1"/>
    <col min="10" max="11" width="12.140625" customWidth="1"/>
    <col min="12" max="12" width="17.5703125" customWidth="1"/>
    <col min="13" max="13" width="3" customWidth="1"/>
    <col min="14" max="14" width="47" customWidth="1"/>
    <col min="15" max="15" width="18.5703125" customWidth="1"/>
    <col min="16" max="16" width="18.7109375" customWidth="1"/>
    <col min="26" max="26" width="6.7109375" customWidth="1"/>
  </cols>
  <sheetData>
    <row r="1" spans="1:15" ht="20.25" customHeight="1" x14ac:dyDescent="0.25">
      <c r="L1" t="s">
        <v>638</v>
      </c>
      <c r="O1" t="s">
        <v>639</v>
      </c>
    </row>
    <row r="2" spans="1:15" ht="20.25" customHeight="1" x14ac:dyDescent="0.25">
      <c r="A2" s="126" t="s">
        <v>641</v>
      </c>
      <c r="B2" s="126" t="s">
        <v>642</v>
      </c>
      <c r="C2" s="126" t="s">
        <v>643</v>
      </c>
      <c r="D2" s="126" t="s">
        <v>644</v>
      </c>
      <c r="E2" s="126" t="s">
        <v>645</v>
      </c>
      <c r="F2" s="126" t="s">
        <v>646</v>
      </c>
      <c r="G2" s="126" t="s">
        <v>640</v>
      </c>
      <c r="H2" s="246" t="s">
        <v>814</v>
      </c>
      <c r="N2" s="480" t="s">
        <v>345</v>
      </c>
      <c r="O2" t="s">
        <v>548</v>
      </c>
    </row>
    <row r="3" spans="1:15" ht="14.45" customHeight="1" x14ac:dyDescent="0.25">
      <c r="A3" s="475">
        <v>44704</v>
      </c>
      <c r="B3" s="475">
        <f>A3+1</f>
        <v>44705</v>
      </c>
      <c r="C3" s="475">
        <f t="shared" ref="C3:G3" si="0">B3+1</f>
        <v>44706</v>
      </c>
      <c r="D3" s="475">
        <f t="shared" si="0"/>
        <v>44707</v>
      </c>
      <c r="E3" s="475">
        <f t="shared" si="0"/>
        <v>44708</v>
      </c>
      <c r="F3" s="475">
        <f t="shared" si="0"/>
        <v>44709</v>
      </c>
      <c r="G3" s="475">
        <f t="shared" si="0"/>
        <v>44710</v>
      </c>
      <c r="H3" s="244"/>
      <c r="I3" s="639" t="s">
        <v>1697</v>
      </c>
      <c r="L3" t="s">
        <v>648</v>
      </c>
      <c r="N3" s="480" t="s">
        <v>649</v>
      </c>
      <c r="O3" t="s">
        <v>548</v>
      </c>
    </row>
    <row r="4" spans="1:15" x14ac:dyDescent="0.25">
      <c r="A4" s="479" t="s">
        <v>648</v>
      </c>
      <c r="B4" s="479" t="s">
        <v>648</v>
      </c>
      <c r="C4" s="479" t="s">
        <v>648</v>
      </c>
      <c r="D4" s="479" t="s">
        <v>648</v>
      </c>
      <c r="E4" s="479" t="s">
        <v>648</v>
      </c>
      <c r="F4" s="479" t="s">
        <v>648</v>
      </c>
      <c r="G4" s="479" t="s">
        <v>648</v>
      </c>
      <c r="H4" s="244">
        <v>40</v>
      </c>
      <c r="I4" s="639"/>
      <c r="L4" s="220"/>
    </row>
    <row r="5" spans="1:15" x14ac:dyDescent="0.25">
      <c r="A5" s="250"/>
      <c r="B5" s="250"/>
      <c r="C5" s="250"/>
      <c r="D5" s="250"/>
      <c r="E5" s="250"/>
      <c r="F5" s="250"/>
      <c r="G5" s="250"/>
      <c r="I5" s="639"/>
      <c r="L5" t="s">
        <v>654</v>
      </c>
      <c r="N5" s="229" t="s">
        <v>655</v>
      </c>
      <c r="O5" t="s">
        <v>656</v>
      </c>
    </row>
    <row r="6" spans="1:15" x14ac:dyDescent="0.25">
      <c r="A6" s="132"/>
      <c r="B6" s="132"/>
      <c r="C6" s="132"/>
      <c r="D6" s="132"/>
      <c r="E6" s="253" t="s">
        <v>820</v>
      </c>
      <c r="F6" s="132"/>
      <c r="G6" s="132"/>
      <c r="H6" s="244"/>
      <c r="I6" s="639"/>
    </row>
    <row r="7" spans="1:15" x14ac:dyDescent="0.25">
      <c r="A7" s="132"/>
      <c r="B7" s="132"/>
      <c r="C7" s="132"/>
      <c r="D7" s="132"/>
      <c r="E7" s="132"/>
      <c r="F7" s="132"/>
      <c r="G7" s="132"/>
      <c r="I7" s="639"/>
      <c r="L7" t="s">
        <v>661</v>
      </c>
      <c r="N7" s="230" t="s">
        <v>662</v>
      </c>
      <c r="O7" t="s">
        <v>663</v>
      </c>
    </row>
    <row r="8" spans="1:15" x14ac:dyDescent="0.25">
      <c r="A8" s="133"/>
      <c r="B8" s="133"/>
      <c r="C8" s="133"/>
      <c r="D8" s="133"/>
      <c r="E8" s="133"/>
      <c r="F8" s="133"/>
      <c r="G8" s="133"/>
      <c r="H8" s="244"/>
      <c r="I8" s="639"/>
      <c r="L8" t="s">
        <v>667</v>
      </c>
      <c r="N8" s="230" t="s">
        <v>668</v>
      </c>
      <c r="O8" t="s">
        <v>669</v>
      </c>
    </row>
    <row r="9" spans="1:15" x14ac:dyDescent="0.25">
      <c r="A9" s="476">
        <f>G3+1</f>
        <v>44711</v>
      </c>
      <c r="B9" s="475">
        <f>A9+1</f>
        <v>44712</v>
      </c>
      <c r="C9" s="475">
        <f t="shared" ref="C9:G9" si="1">B9+1</f>
        <v>44713</v>
      </c>
      <c r="D9" s="475">
        <f t="shared" si="1"/>
        <v>44714</v>
      </c>
      <c r="E9" s="475">
        <f t="shared" si="1"/>
        <v>44715</v>
      </c>
      <c r="F9" s="475">
        <f t="shared" si="1"/>
        <v>44716</v>
      </c>
      <c r="G9" s="477">
        <f t="shared" si="1"/>
        <v>44717</v>
      </c>
      <c r="H9" s="244"/>
      <c r="I9" s="639"/>
      <c r="L9" t="s">
        <v>672</v>
      </c>
      <c r="N9" s="230" t="s">
        <v>671</v>
      </c>
      <c r="O9" t="s">
        <v>669</v>
      </c>
    </row>
    <row r="10" spans="1:15" ht="15.75" customHeight="1" x14ac:dyDescent="0.25">
      <c r="A10" s="479" t="s">
        <v>648</v>
      </c>
      <c r="B10" s="479" t="s">
        <v>648</v>
      </c>
      <c r="C10" s="479" t="s">
        <v>648</v>
      </c>
      <c r="D10" s="479" t="s">
        <v>648</v>
      </c>
      <c r="E10" s="479" t="s">
        <v>648</v>
      </c>
      <c r="F10" s="479" t="s">
        <v>648</v>
      </c>
      <c r="G10" s="251" t="s">
        <v>654</v>
      </c>
      <c r="H10" s="244">
        <v>56</v>
      </c>
      <c r="I10" s="639"/>
      <c r="N10" s="231" t="s">
        <v>677</v>
      </c>
      <c r="O10" t="s">
        <v>669</v>
      </c>
    </row>
    <row r="11" spans="1:15" x14ac:dyDescent="0.25">
      <c r="A11" s="250"/>
      <c r="B11" s="250"/>
      <c r="C11" s="250"/>
      <c r="D11" s="250"/>
      <c r="E11" s="250"/>
      <c r="F11" s="250"/>
      <c r="G11" s="250"/>
      <c r="H11" s="255"/>
      <c r="I11" s="639"/>
      <c r="N11" s="231" t="s">
        <v>683</v>
      </c>
      <c r="O11" t="s">
        <v>669</v>
      </c>
    </row>
    <row r="12" spans="1:15" x14ac:dyDescent="0.25">
      <c r="A12" s="481"/>
      <c r="B12" s="481"/>
      <c r="C12" s="132"/>
      <c r="D12" s="481"/>
      <c r="E12" s="132"/>
      <c r="F12" s="253" t="s">
        <v>825</v>
      </c>
      <c r="G12" s="481"/>
      <c r="H12" s="255"/>
      <c r="I12" s="639"/>
      <c r="N12" s="231" t="s">
        <v>685</v>
      </c>
      <c r="O12" t="s">
        <v>669</v>
      </c>
    </row>
    <row r="13" spans="1:15" x14ac:dyDescent="0.25">
      <c r="A13" s="132"/>
      <c r="B13" s="132"/>
      <c r="C13" s="132"/>
      <c r="D13" s="132"/>
      <c r="E13" s="132"/>
      <c r="F13" s="132"/>
      <c r="G13" s="247"/>
      <c r="H13" s="255"/>
      <c r="I13" s="639"/>
      <c r="N13" s="231" t="s">
        <v>688</v>
      </c>
      <c r="O13" t="s">
        <v>669</v>
      </c>
    </row>
    <row r="14" spans="1:15" x14ac:dyDescent="0.25">
      <c r="A14" s="133"/>
      <c r="B14" s="133"/>
      <c r="C14" s="133"/>
      <c r="D14" s="133"/>
      <c r="E14" s="133"/>
      <c r="F14" s="133"/>
      <c r="G14" s="248"/>
      <c r="I14" s="639"/>
      <c r="L14" t="s">
        <v>826</v>
      </c>
      <c r="N14" s="231" t="s">
        <v>826</v>
      </c>
      <c r="O14" t="s">
        <v>827</v>
      </c>
    </row>
    <row r="15" spans="1:15" ht="14.45" customHeight="1" x14ac:dyDescent="0.25">
      <c r="A15" s="476">
        <f>G9+1</f>
        <v>44718</v>
      </c>
      <c r="B15" s="475">
        <f>A15+1</f>
        <v>44719</v>
      </c>
      <c r="C15" s="475">
        <f t="shared" ref="C15:G15" si="2">B15+1</f>
        <v>44720</v>
      </c>
      <c r="D15" s="475">
        <f t="shared" si="2"/>
        <v>44721</v>
      </c>
      <c r="E15" s="475">
        <f t="shared" si="2"/>
        <v>44722</v>
      </c>
      <c r="F15" s="475">
        <f t="shared" si="2"/>
        <v>44723</v>
      </c>
      <c r="G15" s="477">
        <f t="shared" si="2"/>
        <v>44724</v>
      </c>
      <c r="H15" s="244"/>
      <c r="I15" s="639"/>
    </row>
    <row r="16" spans="1:15" x14ac:dyDescent="0.25">
      <c r="A16" s="479" t="s">
        <v>648</v>
      </c>
      <c r="B16" s="479" t="s">
        <v>648</v>
      </c>
      <c r="C16" s="479" t="s">
        <v>648</v>
      </c>
      <c r="D16" s="479" t="s">
        <v>648</v>
      </c>
      <c r="E16" s="479" t="s">
        <v>648</v>
      </c>
      <c r="F16" s="479" t="s">
        <v>648</v>
      </c>
      <c r="G16" s="251" t="s">
        <v>654</v>
      </c>
      <c r="H16" s="244">
        <v>60</v>
      </c>
      <c r="I16" s="639"/>
      <c r="L16" t="s">
        <v>691</v>
      </c>
      <c r="N16" s="215" t="s">
        <v>692</v>
      </c>
      <c r="O16" t="s">
        <v>693</v>
      </c>
    </row>
    <row r="17" spans="1:15" x14ac:dyDescent="0.25">
      <c r="A17" s="250"/>
      <c r="B17" s="250"/>
      <c r="C17" s="250"/>
      <c r="D17" s="250"/>
      <c r="E17" s="250"/>
      <c r="F17" s="250"/>
      <c r="G17" s="250"/>
      <c r="H17" s="255"/>
      <c r="I17" s="639"/>
      <c r="L17" t="s">
        <v>696</v>
      </c>
      <c r="N17" s="215" t="s">
        <v>697</v>
      </c>
      <c r="O17" t="s">
        <v>693</v>
      </c>
    </row>
    <row r="18" spans="1:15" x14ac:dyDescent="0.25">
      <c r="A18" s="132"/>
      <c r="B18" s="132"/>
      <c r="C18" s="132"/>
      <c r="D18" s="132"/>
      <c r="E18" s="132"/>
      <c r="F18" s="253" t="s">
        <v>820</v>
      </c>
      <c r="G18" s="247"/>
      <c r="H18" s="255"/>
      <c r="I18" s="639"/>
      <c r="N18" s="215" t="s">
        <v>702</v>
      </c>
      <c r="O18" t="s">
        <v>693</v>
      </c>
    </row>
    <row r="19" spans="1:15" x14ac:dyDescent="0.25">
      <c r="A19" s="132"/>
      <c r="B19" s="132"/>
      <c r="C19" s="132"/>
      <c r="D19" s="132"/>
      <c r="E19" s="132"/>
      <c r="F19" s="132"/>
      <c r="G19" s="247"/>
      <c r="H19" s="255"/>
      <c r="I19" s="639"/>
      <c r="N19" s="215" t="s">
        <v>705</v>
      </c>
      <c r="O19" t="s">
        <v>706</v>
      </c>
    </row>
    <row r="20" spans="1:15" x14ac:dyDescent="0.25">
      <c r="A20" s="133"/>
      <c r="B20" s="133"/>
      <c r="C20" s="133"/>
      <c r="D20" s="133"/>
      <c r="E20" s="133"/>
      <c r="F20" s="133"/>
      <c r="G20" s="248"/>
      <c r="H20" s="244"/>
      <c r="I20" s="639"/>
    </row>
    <row r="21" spans="1:15" x14ac:dyDescent="0.25">
      <c r="A21" s="476">
        <f>G15+1</f>
        <v>44725</v>
      </c>
      <c r="B21" s="475">
        <f>A21+1</f>
        <v>44726</v>
      </c>
      <c r="C21" s="475">
        <f t="shared" ref="C21:G21" si="3">B21+1</f>
        <v>44727</v>
      </c>
      <c r="D21" s="475">
        <f t="shared" si="3"/>
        <v>44728</v>
      </c>
      <c r="E21" s="475">
        <f t="shared" si="3"/>
        <v>44729</v>
      </c>
      <c r="F21" s="475">
        <f t="shared" si="3"/>
        <v>44730</v>
      </c>
      <c r="G21" s="477">
        <f t="shared" si="3"/>
        <v>44731</v>
      </c>
      <c r="H21" s="244"/>
      <c r="I21" s="639"/>
      <c r="L21" t="s">
        <v>707</v>
      </c>
      <c r="N21" s="232" t="s">
        <v>708</v>
      </c>
      <c r="O21" t="s">
        <v>709</v>
      </c>
    </row>
    <row r="22" spans="1:15" x14ac:dyDescent="0.25">
      <c r="A22" s="479" t="s">
        <v>648</v>
      </c>
      <c r="B22" s="479" t="s">
        <v>648</v>
      </c>
      <c r="C22" s="479" t="s">
        <v>648</v>
      </c>
      <c r="D22" s="479" t="s">
        <v>648</v>
      </c>
      <c r="E22" s="479" t="s">
        <v>648</v>
      </c>
      <c r="F22" s="479" t="s">
        <v>648</v>
      </c>
      <c r="G22" s="251" t="s">
        <v>654</v>
      </c>
      <c r="H22" s="244">
        <v>65</v>
      </c>
      <c r="I22" s="639"/>
      <c r="L22" t="s">
        <v>710</v>
      </c>
      <c r="N22" s="232" t="s">
        <v>711</v>
      </c>
      <c r="O22" t="s">
        <v>709</v>
      </c>
    </row>
    <row r="23" spans="1:15" x14ac:dyDescent="0.25">
      <c r="A23" s="250"/>
      <c r="B23" s="250"/>
      <c r="C23" s="250"/>
      <c r="D23" s="250"/>
      <c r="E23" s="250"/>
      <c r="F23" s="250"/>
      <c r="G23" s="250"/>
      <c r="H23" s="255"/>
      <c r="I23" s="639"/>
      <c r="L23" t="s">
        <v>713</v>
      </c>
      <c r="N23" s="232" t="s">
        <v>714</v>
      </c>
      <c r="O23" t="s">
        <v>709</v>
      </c>
    </row>
    <row r="24" spans="1:15" x14ac:dyDescent="0.25">
      <c r="A24" s="132"/>
      <c r="B24" s="132"/>
      <c r="C24" s="250"/>
      <c r="D24" s="132"/>
      <c r="E24" s="132"/>
      <c r="F24" s="253" t="s">
        <v>825</v>
      </c>
      <c r="G24" s="247"/>
      <c r="H24" s="255"/>
      <c r="I24" s="639"/>
      <c r="L24" t="s">
        <v>720</v>
      </c>
      <c r="N24" s="232" t="s">
        <v>721</v>
      </c>
      <c r="O24" t="s">
        <v>709</v>
      </c>
    </row>
    <row r="25" spans="1:15" x14ac:dyDescent="0.25">
      <c r="A25" s="132"/>
      <c r="B25" s="132"/>
      <c r="C25" s="481"/>
      <c r="D25" s="132"/>
      <c r="E25" s="132"/>
      <c r="F25" s="132"/>
      <c r="G25" s="247"/>
      <c r="H25" s="255"/>
      <c r="I25" s="639"/>
      <c r="L25" t="s">
        <v>724</v>
      </c>
      <c r="N25" s="232" t="s">
        <v>725</v>
      </c>
      <c r="O25" t="s">
        <v>726</v>
      </c>
    </row>
    <row r="26" spans="1:15" x14ac:dyDescent="0.25">
      <c r="A26" s="133"/>
      <c r="B26" s="133"/>
      <c r="C26" s="133"/>
      <c r="D26" s="133"/>
      <c r="E26" s="133"/>
      <c r="F26" s="133"/>
      <c r="G26" s="248"/>
      <c r="H26" s="244"/>
      <c r="I26" s="639"/>
      <c r="L26" t="s">
        <v>728</v>
      </c>
      <c r="N26" s="232" t="s">
        <v>729</v>
      </c>
      <c r="O26" t="s">
        <v>709</v>
      </c>
    </row>
    <row r="27" spans="1:15" ht="15.75" x14ac:dyDescent="0.3">
      <c r="A27" s="476">
        <f>G21+1</f>
        <v>44732</v>
      </c>
      <c r="B27" s="475">
        <f>A27+1</f>
        <v>44733</v>
      </c>
      <c r="C27" s="475">
        <f t="shared" ref="C27:G27" si="4">B27+1</f>
        <v>44734</v>
      </c>
      <c r="D27" s="475">
        <f t="shared" si="4"/>
        <v>44735</v>
      </c>
      <c r="E27" s="475">
        <f t="shared" si="4"/>
        <v>44736</v>
      </c>
      <c r="F27" s="475">
        <f t="shared" si="4"/>
        <v>44737</v>
      </c>
      <c r="G27" s="477">
        <f t="shared" si="4"/>
        <v>44738</v>
      </c>
      <c r="H27" s="244"/>
      <c r="I27" s="639"/>
      <c r="J27" s="368" t="s">
        <v>107</v>
      </c>
      <c r="L27" t="s">
        <v>731</v>
      </c>
      <c r="N27" s="232" t="s">
        <v>732</v>
      </c>
      <c r="O27" t="s">
        <v>733</v>
      </c>
    </row>
    <row r="28" spans="1:15" x14ac:dyDescent="0.25">
      <c r="A28" s="479" t="s">
        <v>648</v>
      </c>
      <c r="B28" s="479" t="s">
        <v>648</v>
      </c>
      <c r="C28" s="479" t="s">
        <v>648</v>
      </c>
      <c r="D28" s="479" t="s">
        <v>648</v>
      </c>
      <c r="E28" s="479" t="s">
        <v>648</v>
      </c>
      <c r="F28" s="479" t="s">
        <v>648</v>
      </c>
      <c r="G28" s="251" t="s">
        <v>654</v>
      </c>
      <c r="H28" s="244">
        <v>67</v>
      </c>
      <c r="I28" s="639"/>
      <c r="L28" t="s">
        <v>735</v>
      </c>
      <c r="N28" s="232" t="s">
        <v>701</v>
      </c>
      <c r="O28" t="s">
        <v>736</v>
      </c>
    </row>
    <row r="29" spans="1:15" x14ac:dyDescent="0.25">
      <c r="A29" s="250"/>
      <c r="B29" s="250"/>
      <c r="C29" s="250"/>
      <c r="D29" s="250"/>
      <c r="E29" s="250"/>
      <c r="F29" s="250"/>
      <c r="G29" s="250"/>
      <c r="H29" s="255"/>
      <c r="I29" s="639"/>
      <c r="L29" t="s">
        <v>738</v>
      </c>
      <c r="N29" s="232" t="s">
        <v>739</v>
      </c>
      <c r="O29" t="s">
        <v>709</v>
      </c>
    </row>
    <row r="30" spans="1:15" x14ac:dyDescent="0.25">
      <c r="A30" s="132"/>
      <c r="B30" s="132"/>
      <c r="C30" s="250"/>
      <c r="D30" s="132"/>
      <c r="F30" s="253" t="s">
        <v>820</v>
      </c>
      <c r="G30" s="481"/>
      <c r="H30" s="255"/>
      <c r="I30" s="639"/>
    </row>
    <row r="31" spans="1:15" x14ac:dyDescent="0.25">
      <c r="A31" s="132"/>
      <c r="B31" s="132"/>
      <c r="C31" s="481"/>
      <c r="D31" s="132"/>
      <c r="E31" s="132"/>
      <c r="F31" s="132"/>
      <c r="G31" s="247"/>
      <c r="H31" s="255"/>
      <c r="I31" s="639"/>
      <c r="N31" s="478" t="s">
        <v>690</v>
      </c>
      <c r="O31" t="s">
        <v>744</v>
      </c>
    </row>
    <row r="32" spans="1:15" x14ac:dyDescent="0.25">
      <c r="A32" s="133"/>
      <c r="B32" s="133"/>
      <c r="C32" s="133"/>
      <c r="D32" s="133"/>
      <c r="E32" s="133"/>
      <c r="F32" s="133"/>
      <c r="G32" s="248"/>
      <c r="H32" s="244"/>
      <c r="I32" s="639"/>
      <c r="N32" s="478" t="s">
        <v>746</v>
      </c>
      <c r="O32" t="s">
        <v>747</v>
      </c>
    </row>
    <row r="33" spans="1:15" ht="15.75" x14ac:dyDescent="0.3">
      <c r="A33" s="476">
        <f>G27+1</f>
        <v>44739</v>
      </c>
      <c r="B33" s="475">
        <f>A33+1</f>
        <v>44740</v>
      </c>
      <c r="C33" s="475">
        <f t="shared" ref="C33:G33" si="5">B33+1</f>
        <v>44741</v>
      </c>
      <c r="D33" s="475">
        <f t="shared" si="5"/>
        <v>44742</v>
      </c>
      <c r="E33" s="475">
        <f t="shared" si="5"/>
        <v>44743</v>
      </c>
      <c r="F33" s="475">
        <f t="shared" si="5"/>
        <v>44744</v>
      </c>
      <c r="G33" s="477">
        <f t="shared" si="5"/>
        <v>44745</v>
      </c>
      <c r="H33" s="244"/>
      <c r="I33" s="639"/>
      <c r="J33" s="368" t="s">
        <v>108</v>
      </c>
      <c r="N33" s="478" t="s">
        <v>719</v>
      </c>
      <c r="O33" t="s">
        <v>747</v>
      </c>
    </row>
    <row r="34" spans="1:15" x14ac:dyDescent="0.25">
      <c r="A34" s="479" t="s">
        <v>648</v>
      </c>
      <c r="B34" s="479" t="s">
        <v>648</v>
      </c>
      <c r="C34" s="479" t="s">
        <v>648</v>
      </c>
      <c r="D34" s="479" t="s">
        <v>648</v>
      </c>
      <c r="E34" s="479" t="s">
        <v>648</v>
      </c>
      <c r="F34" s="479" t="s">
        <v>648</v>
      </c>
      <c r="G34" s="251" t="s">
        <v>654</v>
      </c>
      <c r="H34" s="244">
        <v>70</v>
      </c>
      <c r="I34" s="639"/>
      <c r="N34" s="478" t="s">
        <v>704</v>
      </c>
      <c r="O34" t="s">
        <v>749</v>
      </c>
    </row>
    <row r="35" spans="1:15" x14ac:dyDescent="0.25">
      <c r="A35" s="250"/>
      <c r="B35" s="250"/>
      <c r="C35" s="250"/>
      <c r="D35" s="250"/>
      <c r="E35" s="250"/>
      <c r="F35" s="250"/>
      <c r="G35" s="250"/>
      <c r="H35" s="255"/>
      <c r="I35" s="639"/>
    </row>
    <row r="36" spans="1:15" x14ac:dyDescent="0.25">
      <c r="A36" s="481"/>
      <c r="B36" s="250"/>
      <c r="C36" s="250"/>
      <c r="D36" s="132"/>
      <c r="E36" s="481"/>
      <c r="F36" s="253" t="s">
        <v>825</v>
      </c>
      <c r="G36" s="481"/>
      <c r="H36" s="255"/>
      <c r="I36" s="639"/>
      <c r="L36" t="s">
        <v>752</v>
      </c>
      <c r="N36" s="233" t="s">
        <v>753</v>
      </c>
      <c r="O36" t="s">
        <v>754</v>
      </c>
    </row>
    <row r="37" spans="1:15" x14ac:dyDescent="0.25">
      <c r="A37" s="132"/>
      <c r="B37" s="132"/>
      <c r="C37" s="132"/>
      <c r="D37" s="132"/>
      <c r="E37" s="481"/>
      <c r="F37" s="481"/>
      <c r="G37" s="247"/>
      <c r="H37" s="255"/>
      <c r="I37" s="639"/>
      <c r="L37" t="s">
        <v>756</v>
      </c>
      <c r="N37" s="233" t="s">
        <v>757</v>
      </c>
      <c r="O37" t="s">
        <v>758</v>
      </c>
    </row>
    <row r="38" spans="1:15" ht="15.75" thickBot="1" x14ac:dyDescent="0.3">
      <c r="A38" s="133"/>
      <c r="B38" s="133"/>
      <c r="C38" s="133"/>
      <c r="D38" s="133"/>
      <c r="E38" s="133"/>
      <c r="F38" s="133"/>
      <c r="G38" s="248"/>
      <c r="H38" s="245"/>
      <c r="I38" s="639"/>
    </row>
    <row r="39" spans="1:15" ht="15" customHeight="1" x14ac:dyDescent="0.3">
      <c r="A39" s="476">
        <f>G33+1</f>
        <v>44746</v>
      </c>
      <c r="B39" s="475">
        <f>A39+1</f>
        <v>44747</v>
      </c>
      <c r="C39" s="475">
        <f t="shared" ref="C39:G39" si="6">B39+1</f>
        <v>44748</v>
      </c>
      <c r="D39" s="475">
        <f t="shared" si="6"/>
        <v>44749</v>
      </c>
      <c r="E39" s="475">
        <f t="shared" si="6"/>
        <v>44750</v>
      </c>
      <c r="F39" s="475">
        <f t="shared" si="6"/>
        <v>44751</v>
      </c>
      <c r="G39" s="477">
        <f t="shared" si="6"/>
        <v>44752</v>
      </c>
      <c r="H39" s="243"/>
      <c r="I39" s="640" t="s">
        <v>1698</v>
      </c>
      <c r="J39" s="368" t="s">
        <v>108</v>
      </c>
      <c r="L39" t="s">
        <v>761</v>
      </c>
      <c r="N39" s="233" t="s">
        <v>762</v>
      </c>
      <c r="O39" t="s">
        <v>763</v>
      </c>
    </row>
    <row r="40" spans="1:15" x14ac:dyDescent="0.25">
      <c r="A40" s="479" t="s">
        <v>648</v>
      </c>
      <c r="B40" s="479" t="s">
        <v>648</v>
      </c>
      <c r="C40" s="479" t="s">
        <v>648</v>
      </c>
      <c r="D40" s="128" t="s">
        <v>661</v>
      </c>
      <c r="E40" s="479" t="s">
        <v>648</v>
      </c>
      <c r="F40" s="479" t="s">
        <v>648</v>
      </c>
      <c r="G40" s="251" t="s">
        <v>654</v>
      </c>
      <c r="H40" s="244">
        <v>70</v>
      </c>
      <c r="I40" s="640"/>
      <c r="L40" t="s">
        <v>766</v>
      </c>
      <c r="N40" s="233" t="s">
        <v>767</v>
      </c>
      <c r="O40" t="s">
        <v>768</v>
      </c>
    </row>
    <row r="41" spans="1:15" x14ac:dyDescent="0.25">
      <c r="A41" s="250"/>
      <c r="B41" s="250"/>
      <c r="C41" s="250"/>
      <c r="D41" s="250"/>
      <c r="E41" s="250"/>
      <c r="F41" s="250"/>
      <c r="G41" s="250"/>
      <c r="H41" s="255"/>
      <c r="I41" s="640"/>
      <c r="L41" t="s">
        <v>769</v>
      </c>
      <c r="N41" s="233" t="s">
        <v>770</v>
      </c>
      <c r="O41" t="s">
        <v>763</v>
      </c>
    </row>
    <row r="42" spans="1:15" x14ac:dyDescent="0.25">
      <c r="A42" s="132"/>
      <c r="B42" s="250"/>
      <c r="C42" s="250"/>
      <c r="E42" s="132"/>
      <c r="F42" s="253" t="s">
        <v>820</v>
      </c>
      <c r="G42" s="481"/>
      <c r="H42" s="255"/>
      <c r="I42" s="640"/>
    </row>
    <row r="43" spans="1:15" x14ac:dyDescent="0.25">
      <c r="A43" s="132"/>
      <c r="B43" s="132"/>
      <c r="C43" s="132"/>
      <c r="D43" s="132"/>
      <c r="E43" s="132"/>
      <c r="F43" s="132"/>
      <c r="G43" s="247"/>
      <c r="H43" s="255"/>
      <c r="I43" s="640"/>
      <c r="N43" s="234" t="s">
        <v>750</v>
      </c>
      <c r="O43" t="s">
        <v>61</v>
      </c>
    </row>
    <row r="44" spans="1:15" x14ac:dyDescent="0.25">
      <c r="A44" s="133"/>
      <c r="B44" s="133"/>
      <c r="C44" s="133"/>
      <c r="D44" s="133"/>
      <c r="E44" s="133"/>
      <c r="F44" s="133"/>
      <c r="G44" s="248"/>
      <c r="H44" s="244"/>
      <c r="I44" s="640"/>
      <c r="N44" s="234" t="s">
        <v>774</v>
      </c>
      <c r="O44" t="s">
        <v>775</v>
      </c>
    </row>
    <row r="45" spans="1:15" ht="14.45" customHeight="1" x14ac:dyDescent="0.3">
      <c r="A45" s="476">
        <f>G39+1</f>
        <v>44753</v>
      </c>
      <c r="B45" s="475">
        <f>A45+1</f>
        <v>44754</v>
      </c>
      <c r="C45" s="475">
        <f t="shared" ref="C45:G45" si="7">B45+1</f>
        <v>44755</v>
      </c>
      <c r="D45" s="475">
        <f t="shared" si="7"/>
        <v>44756</v>
      </c>
      <c r="E45" s="475">
        <f t="shared" si="7"/>
        <v>44757</v>
      </c>
      <c r="F45" s="475">
        <f t="shared" si="7"/>
        <v>44758</v>
      </c>
      <c r="G45" s="477">
        <f t="shared" si="7"/>
        <v>44759</v>
      </c>
      <c r="H45" s="244"/>
      <c r="I45" s="640"/>
      <c r="J45" s="368" t="s">
        <v>108</v>
      </c>
      <c r="N45" s="234" t="s">
        <v>777</v>
      </c>
      <c r="O45" t="s">
        <v>61</v>
      </c>
    </row>
    <row r="46" spans="1:15" x14ac:dyDescent="0.25">
      <c r="A46" s="479" t="s">
        <v>648</v>
      </c>
      <c r="B46" s="479" t="s">
        <v>648</v>
      </c>
      <c r="C46" s="479" t="s">
        <v>648</v>
      </c>
      <c r="D46" s="128" t="s">
        <v>661</v>
      </c>
      <c r="E46" s="479" t="s">
        <v>648</v>
      </c>
      <c r="F46" s="479" t="s">
        <v>648</v>
      </c>
      <c r="G46" s="251" t="s">
        <v>654</v>
      </c>
      <c r="H46" s="244">
        <v>75</v>
      </c>
      <c r="I46" s="640"/>
    </row>
    <row r="47" spans="1:15" x14ac:dyDescent="0.25">
      <c r="A47" s="250"/>
      <c r="B47" s="250"/>
      <c r="C47" s="250"/>
      <c r="D47" s="250"/>
      <c r="E47" s="250"/>
      <c r="F47" s="250"/>
      <c r="G47" s="250"/>
      <c r="H47" s="255"/>
      <c r="I47" s="640"/>
      <c r="N47" s="235" t="s">
        <v>665</v>
      </c>
      <c r="O47" t="s">
        <v>778</v>
      </c>
    </row>
    <row r="48" spans="1:15" x14ac:dyDescent="0.25">
      <c r="A48" s="132"/>
      <c r="B48" s="250"/>
      <c r="C48" s="250"/>
      <c r="D48" s="132"/>
      <c r="E48" s="250"/>
      <c r="F48" s="253" t="s">
        <v>838</v>
      </c>
      <c r="G48" s="247"/>
      <c r="H48" s="255"/>
      <c r="I48" s="640"/>
    </row>
    <row r="49" spans="1:15" x14ac:dyDescent="0.25">
      <c r="A49" s="132"/>
      <c r="B49" s="132"/>
      <c r="C49" s="132"/>
      <c r="D49" s="132"/>
      <c r="E49" s="132"/>
      <c r="F49" s="132"/>
      <c r="G49" s="247"/>
      <c r="H49" s="255"/>
      <c r="I49" s="640"/>
      <c r="N49" s="235" t="s">
        <v>765</v>
      </c>
      <c r="O49" t="s">
        <v>785</v>
      </c>
    </row>
    <row r="50" spans="1:15" x14ac:dyDescent="0.25">
      <c r="A50" s="133"/>
      <c r="B50" s="133"/>
      <c r="C50" s="133"/>
      <c r="D50" s="133"/>
      <c r="E50" s="133"/>
      <c r="F50" s="133"/>
      <c r="G50" s="248"/>
      <c r="H50" s="244"/>
      <c r="I50" s="640"/>
    </row>
    <row r="51" spans="1:15" ht="14.45" customHeight="1" x14ac:dyDescent="0.3">
      <c r="A51" s="476">
        <f>G45+1</f>
        <v>44760</v>
      </c>
      <c r="B51" s="475">
        <f>A51+1</f>
        <v>44761</v>
      </c>
      <c r="C51" s="475">
        <f t="shared" ref="C51:G51" si="8">B51+1</f>
        <v>44762</v>
      </c>
      <c r="D51" s="475">
        <f t="shared" si="8"/>
        <v>44763</v>
      </c>
      <c r="E51" s="475">
        <f t="shared" si="8"/>
        <v>44764</v>
      </c>
      <c r="F51" s="475">
        <f t="shared" si="8"/>
        <v>44765</v>
      </c>
      <c r="G51" s="477">
        <f t="shared" si="8"/>
        <v>44766</v>
      </c>
      <c r="H51" s="244"/>
      <c r="I51" s="640"/>
      <c r="J51" s="368" t="s">
        <v>110</v>
      </c>
      <c r="N51" s="235" t="s">
        <v>784</v>
      </c>
      <c r="O51" t="s">
        <v>787</v>
      </c>
    </row>
    <row r="52" spans="1:15" x14ac:dyDescent="0.25">
      <c r="A52" s="479" t="s">
        <v>648</v>
      </c>
      <c r="B52" s="479" t="s">
        <v>648</v>
      </c>
      <c r="C52" s="479" t="s">
        <v>648</v>
      </c>
      <c r="D52" s="479" t="s">
        <v>648</v>
      </c>
      <c r="E52" s="128" t="s">
        <v>661</v>
      </c>
      <c r="F52" s="479" t="s">
        <v>648</v>
      </c>
      <c r="G52" s="251" t="s">
        <v>654</v>
      </c>
      <c r="H52" s="244">
        <v>80</v>
      </c>
      <c r="I52" s="640"/>
      <c r="N52" s="235" t="s">
        <v>788</v>
      </c>
      <c r="O52" t="s">
        <v>787</v>
      </c>
    </row>
    <row r="53" spans="1:15" x14ac:dyDescent="0.25">
      <c r="A53" s="250"/>
      <c r="B53" s="250"/>
      <c r="C53" s="250"/>
      <c r="D53" s="250"/>
      <c r="E53" s="250"/>
      <c r="F53" s="250"/>
      <c r="G53" s="250"/>
      <c r="H53" s="255"/>
      <c r="I53" s="640"/>
    </row>
    <row r="54" spans="1:15" x14ac:dyDescent="0.25">
      <c r="A54" s="132"/>
      <c r="B54" s="132"/>
      <c r="C54" s="132"/>
      <c r="D54" s="132"/>
      <c r="E54" s="132"/>
      <c r="F54" s="253" t="s">
        <v>820</v>
      </c>
      <c r="G54" s="481"/>
      <c r="H54" s="255"/>
      <c r="I54" s="640"/>
      <c r="N54" s="249" t="s">
        <v>843</v>
      </c>
    </row>
    <row r="55" spans="1:15" x14ac:dyDescent="0.25">
      <c r="A55" s="132"/>
      <c r="B55" s="132"/>
      <c r="D55" s="132"/>
      <c r="E55" s="132"/>
      <c r="F55" s="132"/>
      <c r="G55" s="247"/>
      <c r="H55" s="255"/>
      <c r="I55" s="640"/>
    </row>
    <row r="56" spans="1:15" x14ac:dyDescent="0.25">
      <c r="A56" s="133"/>
      <c r="B56" s="133"/>
      <c r="C56" s="133"/>
      <c r="D56" s="133"/>
      <c r="E56" s="133"/>
      <c r="F56" s="133"/>
      <c r="G56" s="248"/>
      <c r="H56" s="244"/>
      <c r="I56" s="640"/>
    </row>
    <row r="57" spans="1:15" ht="15.75" x14ac:dyDescent="0.3">
      <c r="A57" s="476">
        <f>G51+1</f>
        <v>44767</v>
      </c>
      <c r="B57" s="475">
        <f>A57+1</f>
        <v>44768</v>
      </c>
      <c r="C57" s="475">
        <f t="shared" ref="C57:G57" si="9">B57+1</f>
        <v>44769</v>
      </c>
      <c r="D57" s="475">
        <f t="shared" si="9"/>
        <v>44770</v>
      </c>
      <c r="E57" s="475">
        <f t="shared" si="9"/>
        <v>44771</v>
      </c>
      <c r="F57" s="475">
        <f t="shared" si="9"/>
        <v>44772</v>
      </c>
      <c r="G57" s="477">
        <f t="shared" si="9"/>
        <v>44773</v>
      </c>
      <c r="H57" s="244"/>
      <c r="I57" s="640"/>
      <c r="J57" s="368" t="s">
        <v>110</v>
      </c>
    </row>
    <row r="58" spans="1:15" x14ac:dyDescent="0.25">
      <c r="A58" s="479" t="s">
        <v>648</v>
      </c>
      <c r="B58" s="479" t="s">
        <v>648</v>
      </c>
      <c r="C58" s="128" t="s">
        <v>661</v>
      </c>
      <c r="D58" s="479" t="s">
        <v>648</v>
      </c>
      <c r="E58" s="479" t="s">
        <v>648</v>
      </c>
      <c r="F58" s="479" t="s">
        <v>648</v>
      </c>
      <c r="G58" s="251" t="s">
        <v>654</v>
      </c>
      <c r="H58" s="244">
        <v>80</v>
      </c>
      <c r="I58" s="640"/>
    </row>
    <row r="59" spans="1:15" x14ac:dyDescent="0.25">
      <c r="A59" s="250"/>
      <c r="B59" s="250"/>
      <c r="C59" s="250"/>
      <c r="D59" s="250"/>
      <c r="E59" s="250"/>
      <c r="F59" s="250"/>
      <c r="G59" s="250"/>
      <c r="H59" s="255"/>
      <c r="I59" s="640"/>
    </row>
    <row r="60" spans="1:15" x14ac:dyDescent="0.25">
      <c r="B60" s="252"/>
      <c r="C60" s="252"/>
      <c r="D60" s="252"/>
      <c r="E60" s="252"/>
      <c r="F60" s="253" t="s">
        <v>825</v>
      </c>
      <c r="G60" s="247"/>
      <c r="H60" s="255"/>
      <c r="I60" s="640"/>
    </row>
    <row r="61" spans="1:15" x14ac:dyDescent="0.25">
      <c r="A61" s="132"/>
      <c r="B61" s="132"/>
      <c r="C61" s="132"/>
      <c r="D61" s="132"/>
      <c r="E61" s="132"/>
      <c r="F61" s="132"/>
      <c r="G61" s="247"/>
      <c r="H61" s="255"/>
      <c r="I61" s="640"/>
    </row>
    <row r="62" spans="1:15" x14ac:dyDescent="0.25">
      <c r="A62" s="133"/>
      <c r="B62" s="133"/>
      <c r="C62" s="133"/>
      <c r="D62" s="133"/>
      <c r="E62" s="133"/>
      <c r="F62" s="133"/>
      <c r="G62" s="248"/>
      <c r="H62" s="244"/>
      <c r="I62" s="640"/>
    </row>
    <row r="63" spans="1:15" ht="15.75" x14ac:dyDescent="0.3">
      <c r="A63" s="476">
        <f>G57+1</f>
        <v>44774</v>
      </c>
      <c r="B63" s="475">
        <f>A63+1</f>
        <v>44775</v>
      </c>
      <c r="C63" s="475">
        <f t="shared" ref="C63:G63" si="10">B63+1</f>
        <v>44776</v>
      </c>
      <c r="D63" s="475">
        <f t="shared" si="10"/>
        <v>44777</v>
      </c>
      <c r="E63" s="475">
        <f t="shared" si="10"/>
        <v>44778</v>
      </c>
      <c r="F63" s="475">
        <f t="shared" si="10"/>
        <v>44779</v>
      </c>
      <c r="G63" s="477">
        <f t="shared" si="10"/>
        <v>44780</v>
      </c>
      <c r="H63" s="244"/>
      <c r="I63" s="640"/>
      <c r="J63" s="368" t="s">
        <v>110</v>
      </c>
    </row>
    <row r="64" spans="1:15" x14ac:dyDescent="0.25">
      <c r="A64" s="479" t="s">
        <v>648</v>
      </c>
      <c r="B64" s="479" t="s">
        <v>648</v>
      </c>
      <c r="C64" s="479" t="s">
        <v>648</v>
      </c>
      <c r="D64" s="479" t="s">
        <v>648</v>
      </c>
      <c r="E64" s="479" t="s">
        <v>648</v>
      </c>
      <c r="F64" s="398" t="s">
        <v>843</v>
      </c>
      <c r="G64" s="251" t="s">
        <v>654</v>
      </c>
      <c r="H64" s="244">
        <v>80</v>
      </c>
      <c r="I64" s="640"/>
    </row>
    <row r="65" spans="1:315" x14ac:dyDescent="0.25">
      <c r="A65" s="250"/>
      <c r="B65" s="250"/>
      <c r="C65" s="250"/>
      <c r="D65" s="250"/>
      <c r="E65" s="250"/>
      <c r="F65" s="250" t="s">
        <v>846</v>
      </c>
      <c r="G65" s="250"/>
      <c r="H65" s="255"/>
      <c r="I65" s="640"/>
    </row>
    <row r="66" spans="1:315" x14ac:dyDescent="0.25">
      <c r="A66" s="250"/>
      <c r="B66" s="250" t="s">
        <v>847</v>
      </c>
      <c r="C66" s="250"/>
      <c r="D66" s="250"/>
      <c r="F66" s="253"/>
      <c r="G66" s="247"/>
      <c r="H66" s="255"/>
      <c r="I66" s="640"/>
    </row>
    <row r="67" spans="1:315" x14ac:dyDescent="0.25">
      <c r="A67" s="132"/>
      <c r="B67" s="132"/>
      <c r="C67" s="132"/>
      <c r="D67" s="132"/>
      <c r="E67" s="132"/>
      <c r="F67" s="132"/>
      <c r="G67" s="247"/>
      <c r="H67" s="255"/>
      <c r="I67" s="640"/>
    </row>
    <row r="68" spans="1:315" x14ac:dyDescent="0.25">
      <c r="A68" s="133"/>
      <c r="B68" s="133"/>
      <c r="C68" s="133"/>
      <c r="D68" s="133"/>
      <c r="E68" s="133"/>
      <c r="F68" s="133"/>
      <c r="G68" s="248"/>
      <c r="H68" s="244"/>
      <c r="I68" s="640"/>
    </row>
    <row r="69" spans="1:315" ht="15.75" x14ac:dyDescent="0.3">
      <c r="A69" s="476">
        <f>G63+1</f>
        <v>44781</v>
      </c>
      <c r="B69" s="475">
        <f>A69+1</f>
        <v>44782</v>
      </c>
      <c r="C69" s="475">
        <f t="shared" ref="C69:G69" si="11">B69+1</f>
        <v>44783</v>
      </c>
      <c r="D69" s="475">
        <f t="shared" si="11"/>
        <v>44784</v>
      </c>
      <c r="E69" s="475">
        <f t="shared" si="11"/>
        <v>44785</v>
      </c>
      <c r="F69" s="475">
        <f t="shared" si="11"/>
        <v>44786</v>
      </c>
      <c r="G69" s="477">
        <f t="shared" si="11"/>
        <v>44787</v>
      </c>
      <c r="H69" s="244"/>
      <c r="I69" s="640"/>
      <c r="J69" s="368" t="s">
        <v>115</v>
      </c>
    </row>
    <row r="70" spans="1:315" x14ac:dyDescent="0.25">
      <c r="A70" s="479" t="s">
        <v>648</v>
      </c>
      <c r="B70" s="479" t="s">
        <v>648</v>
      </c>
      <c r="C70" s="128" t="s">
        <v>661</v>
      </c>
      <c r="D70" s="479" t="s">
        <v>648</v>
      </c>
      <c r="E70" s="479" t="s">
        <v>648</v>
      </c>
      <c r="F70" s="479" t="s">
        <v>648</v>
      </c>
      <c r="G70" s="251" t="s">
        <v>654</v>
      </c>
      <c r="H70" s="244">
        <v>80</v>
      </c>
      <c r="I70" s="640"/>
    </row>
    <row r="71" spans="1:315" x14ac:dyDescent="0.25">
      <c r="A71" s="250"/>
      <c r="B71" s="250"/>
      <c r="C71" s="250"/>
      <c r="D71" s="250"/>
      <c r="E71" s="250"/>
      <c r="F71" s="250"/>
      <c r="G71" s="250"/>
      <c r="H71" s="255"/>
      <c r="I71" s="640"/>
    </row>
    <row r="72" spans="1:315" x14ac:dyDescent="0.25">
      <c r="A72" s="132"/>
      <c r="B72" s="132"/>
      <c r="C72" s="132"/>
      <c r="D72" s="132"/>
      <c r="E72" s="132"/>
      <c r="F72" s="253" t="s">
        <v>825</v>
      </c>
      <c r="G72" s="247"/>
      <c r="H72" s="255"/>
      <c r="I72" s="640"/>
    </row>
    <row r="73" spans="1:315" x14ac:dyDescent="0.25">
      <c r="A73" s="132"/>
      <c r="B73" s="132"/>
      <c r="C73" s="132"/>
      <c r="D73" s="132"/>
      <c r="E73" s="132"/>
      <c r="F73" s="132"/>
      <c r="G73" s="247"/>
      <c r="H73" s="255"/>
      <c r="I73" s="640"/>
    </row>
    <row r="74" spans="1:315" ht="15.75" thickBot="1" x14ac:dyDescent="0.3">
      <c r="A74" s="133"/>
      <c r="B74" s="133"/>
      <c r="C74" s="133"/>
      <c r="D74" s="133"/>
      <c r="E74" s="133"/>
      <c r="F74" s="133"/>
      <c r="G74" s="248"/>
      <c r="H74" s="245"/>
      <c r="I74" s="640"/>
    </row>
    <row r="75" spans="1:315" ht="15.75" x14ac:dyDescent="0.3">
      <c r="A75" s="476">
        <f>G69+1</f>
        <v>44788</v>
      </c>
      <c r="B75" s="475">
        <f>A75+1</f>
        <v>44789</v>
      </c>
      <c r="C75" s="475">
        <f t="shared" ref="C75:G75" si="12">B75+1</f>
        <v>44790</v>
      </c>
      <c r="D75" s="475">
        <f t="shared" si="12"/>
        <v>44791</v>
      </c>
      <c r="E75" s="475">
        <f t="shared" si="12"/>
        <v>44792</v>
      </c>
      <c r="F75" s="475">
        <f t="shared" si="12"/>
        <v>44793</v>
      </c>
      <c r="G75" s="477">
        <f t="shared" si="12"/>
        <v>44794</v>
      </c>
      <c r="H75" s="243"/>
      <c r="I75" s="641" t="s">
        <v>1699</v>
      </c>
      <c r="J75" s="368" t="s">
        <v>112</v>
      </c>
    </row>
    <row r="76" spans="1:315" x14ac:dyDescent="0.25">
      <c r="A76" s="479" t="s">
        <v>648</v>
      </c>
      <c r="B76" s="160" t="s">
        <v>1657</v>
      </c>
      <c r="C76" s="479" t="s">
        <v>648</v>
      </c>
      <c r="D76" s="479" t="s">
        <v>648</v>
      </c>
      <c r="E76" s="479" t="s">
        <v>648</v>
      </c>
      <c r="F76" s="398" t="s">
        <v>843</v>
      </c>
      <c r="G76" s="251" t="s">
        <v>654</v>
      </c>
      <c r="H76" s="244">
        <v>80</v>
      </c>
      <c r="I76" s="641"/>
    </row>
    <row r="77" spans="1:315" x14ac:dyDescent="0.25">
      <c r="A77" s="250"/>
      <c r="B77" s="250"/>
      <c r="D77" s="250"/>
      <c r="E77" s="250"/>
      <c r="F77" s="250"/>
      <c r="G77" s="250"/>
      <c r="H77" s="255"/>
      <c r="I77" s="641"/>
    </row>
    <row r="78" spans="1:315" x14ac:dyDescent="0.25">
      <c r="A78" s="250"/>
      <c r="B78" s="250"/>
      <c r="C78" s="250"/>
      <c r="D78" s="250"/>
      <c r="E78" s="250"/>
      <c r="F78" s="253"/>
      <c r="G78" s="247"/>
      <c r="H78" s="255"/>
      <c r="I78" s="641"/>
    </row>
    <row r="79" spans="1:315" x14ac:dyDescent="0.25">
      <c r="A79" s="132"/>
      <c r="B79" s="132"/>
      <c r="C79" s="132"/>
      <c r="D79" s="132"/>
      <c r="E79" s="132"/>
      <c r="F79" s="132"/>
      <c r="G79" s="247"/>
      <c r="H79" s="255"/>
      <c r="I79" s="641"/>
    </row>
    <row r="80" spans="1:315" x14ac:dyDescent="0.25">
      <c r="A80" s="133"/>
      <c r="B80" s="133"/>
      <c r="C80" s="133"/>
      <c r="D80" s="133"/>
      <c r="E80" s="133"/>
      <c r="F80" s="133"/>
      <c r="G80" s="248"/>
      <c r="H80" s="244"/>
      <c r="I80" s="641"/>
      <c r="KY80" t="s">
        <v>799</v>
      </c>
      <c r="KZ80" t="s">
        <v>554</v>
      </c>
      <c r="LA80" t="s">
        <v>380</v>
      </c>
      <c r="LC80" t="s">
        <v>557</v>
      </c>
    </row>
    <row r="81" spans="1:315" ht="15.75" x14ac:dyDescent="0.3">
      <c r="A81" s="476">
        <f>G75+1</f>
        <v>44795</v>
      </c>
      <c r="B81" s="475">
        <f>A81+1</f>
        <v>44796</v>
      </c>
      <c r="C81" s="475">
        <f t="shared" ref="C81" si="13">B81+1</f>
        <v>44797</v>
      </c>
      <c r="D81" s="475">
        <f t="shared" ref="D81" si="14">C81+1</f>
        <v>44798</v>
      </c>
      <c r="E81" s="475">
        <f t="shared" ref="E81" si="15">D81+1</f>
        <v>44799</v>
      </c>
      <c r="F81" s="475">
        <f t="shared" ref="F81" si="16">E81+1</f>
        <v>44800</v>
      </c>
      <c r="G81" s="477">
        <f t="shared" ref="G81" si="17">F81+1</f>
        <v>44801</v>
      </c>
      <c r="I81" s="641"/>
      <c r="J81" s="368" t="s">
        <v>112</v>
      </c>
      <c r="KY81">
        <v>1</v>
      </c>
      <c r="KZ81">
        <v>43</v>
      </c>
      <c r="LA81" s="226">
        <v>8.3333333333333329E-2</v>
      </c>
      <c r="LC81">
        <f>(KZ81/3)*8</f>
        <v>114.66666666666667</v>
      </c>
    </row>
    <row r="82" spans="1:315" x14ac:dyDescent="0.25">
      <c r="A82" s="479" t="s">
        <v>648</v>
      </c>
      <c r="B82" s="128" t="s">
        <v>661</v>
      </c>
      <c r="C82" s="479" t="s">
        <v>648</v>
      </c>
      <c r="D82" s="479" t="s">
        <v>648</v>
      </c>
      <c r="E82" s="160" t="s">
        <v>1657</v>
      </c>
      <c r="F82" s="479" t="s">
        <v>648</v>
      </c>
      <c r="G82" s="251" t="s">
        <v>654</v>
      </c>
      <c r="H82" s="244">
        <v>75</v>
      </c>
      <c r="I82" s="641"/>
      <c r="KY82">
        <v>2</v>
      </c>
      <c r="KZ82">
        <v>44</v>
      </c>
      <c r="LA82" s="226">
        <v>8.3333333333333329E-2</v>
      </c>
      <c r="LC82">
        <f t="shared" ref="LC82:LC89" si="18">(KZ82/3)*8</f>
        <v>117.33333333333333</v>
      </c>
    </row>
    <row r="83" spans="1:315" x14ac:dyDescent="0.25">
      <c r="A83" s="250"/>
      <c r="B83" s="250"/>
      <c r="D83" s="250"/>
      <c r="E83" s="253"/>
      <c r="F83" s="250"/>
      <c r="G83" s="250"/>
      <c r="I83" s="641"/>
      <c r="KY83">
        <v>3</v>
      </c>
      <c r="KZ83">
        <v>44</v>
      </c>
      <c r="LA83" s="226">
        <v>8.3333333333333329E-2</v>
      </c>
      <c r="LC83">
        <f t="shared" si="18"/>
        <v>117.33333333333333</v>
      </c>
    </row>
    <row r="84" spans="1:315" x14ac:dyDescent="0.25">
      <c r="A84" s="250"/>
      <c r="B84" s="250"/>
      <c r="C84" s="250"/>
      <c r="D84" s="250"/>
      <c r="F84" s="250"/>
      <c r="G84" s="247"/>
      <c r="I84" s="641"/>
      <c r="KY84">
        <v>4</v>
      </c>
      <c r="KZ84">
        <v>44</v>
      </c>
      <c r="LA84" s="226">
        <v>7.6388888888888895E-2</v>
      </c>
      <c r="LC84">
        <f t="shared" si="18"/>
        <v>117.33333333333333</v>
      </c>
    </row>
    <row r="85" spans="1:315" x14ac:dyDescent="0.25">
      <c r="A85" s="132"/>
      <c r="B85" s="132"/>
      <c r="C85" s="132"/>
      <c r="D85" s="132"/>
      <c r="E85" s="132"/>
      <c r="F85" s="132"/>
      <c r="G85" s="247"/>
      <c r="I85" s="641"/>
      <c r="KY85">
        <v>5</v>
      </c>
      <c r="KZ85">
        <v>44</v>
      </c>
      <c r="LA85" s="226">
        <v>6.9444444444444434E-2</v>
      </c>
      <c r="LC85">
        <f t="shared" si="18"/>
        <v>117.33333333333333</v>
      </c>
    </row>
    <row r="86" spans="1:315" x14ac:dyDescent="0.25">
      <c r="A86" s="133"/>
      <c r="B86" s="133"/>
      <c r="C86" s="133"/>
      <c r="D86" s="133"/>
      <c r="E86" s="133"/>
      <c r="F86" s="133"/>
      <c r="G86" s="248"/>
      <c r="I86" s="641"/>
      <c r="KY86">
        <v>6</v>
      </c>
      <c r="KZ86">
        <v>44</v>
      </c>
      <c r="LA86" s="226">
        <v>6.25E-2</v>
      </c>
      <c r="LC86">
        <f t="shared" si="18"/>
        <v>117.33333333333333</v>
      </c>
    </row>
    <row r="87" spans="1:315" ht="15.75" x14ac:dyDescent="0.3">
      <c r="A87" s="476">
        <f>G81+1</f>
        <v>44802</v>
      </c>
      <c r="B87" s="475">
        <f>A87+1</f>
        <v>44803</v>
      </c>
      <c r="C87" s="475">
        <f t="shared" ref="C87" si="19">B87+1</f>
        <v>44804</v>
      </c>
      <c r="D87" s="475">
        <f t="shared" ref="D87" si="20">C87+1</f>
        <v>44805</v>
      </c>
      <c r="E87" s="475">
        <f t="shared" ref="E87" si="21">D87+1</f>
        <v>44806</v>
      </c>
      <c r="F87" s="475">
        <f t="shared" ref="F87" si="22">E87+1</f>
        <v>44807</v>
      </c>
      <c r="G87" s="477">
        <f t="shared" ref="G87" si="23">F87+1</f>
        <v>44808</v>
      </c>
      <c r="I87" s="641"/>
      <c r="J87" s="368" t="s">
        <v>112</v>
      </c>
      <c r="KY87">
        <v>7</v>
      </c>
      <c r="KZ87">
        <v>44</v>
      </c>
      <c r="LA87" s="226">
        <v>5.5555555555555552E-2</v>
      </c>
      <c r="LC87">
        <f t="shared" si="18"/>
        <v>117.33333333333333</v>
      </c>
    </row>
    <row r="88" spans="1:315" x14ac:dyDescent="0.25">
      <c r="A88" s="479" t="s">
        <v>648</v>
      </c>
      <c r="B88" s="128" t="s">
        <v>661</v>
      </c>
      <c r="C88" s="479" t="s">
        <v>648</v>
      </c>
      <c r="D88" s="479" t="s">
        <v>648</v>
      </c>
      <c r="E88" s="160" t="s">
        <v>1657</v>
      </c>
      <c r="F88" s="479" t="s">
        <v>648</v>
      </c>
      <c r="G88" s="251" t="s">
        <v>654</v>
      </c>
      <c r="H88">
        <v>75</v>
      </c>
      <c r="I88" s="641"/>
      <c r="KY88">
        <v>8</v>
      </c>
      <c r="KZ88">
        <v>44</v>
      </c>
      <c r="LA88" s="226">
        <v>4.8611111111111112E-2</v>
      </c>
      <c r="LC88">
        <f t="shared" si="18"/>
        <v>117.33333333333333</v>
      </c>
    </row>
    <row r="89" spans="1:315" x14ac:dyDescent="0.25">
      <c r="A89" s="250"/>
      <c r="B89" s="250"/>
      <c r="D89" s="250"/>
      <c r="E89" s="253"/>
      <c r="F89" s="250"/>
      <c r="G89" s="250"/>
      <c r="I89" s="641"/>
      <c r="KY89">
        <v>9</v>
      </c>
      <c r="KZ89">
        <v>44.9</v>
      </c>
      <c r="LA89" s="226">
        <v>4.1666666666666664E-2</v>
      </c>
      <c r="LC89">
        <f t="shared" si="18"/>
        <v>119.73333333333333</v>
      </c>
    </row>
    <row r="90" spans="1:315" x14ac:dyDescent="0.25">
      <c r="A90" s="250"/>
      <c r="B90" s="250"/>
      <c r="C90" s="250"/>
      <c r="D90" s="250"/>
      <c r="F90" s="253"/>
      <c r="G90" s="247"/>
      <c r="I90" s="641"/>
    </row>
    <row r="91" spans="1:315" x14ac:dyDescent="0.25">
      <c r="A91" s="132"/>
      <c r="B91" s="132"/>
      <c r="C91" s="132"/>
      <c r="D91" s="132"/>
      <c r="E91" s="132"/>
      <c r="F91" s="132"/>
      <c r="G91" s="247"/>
      <c r="I91" s="641"/>
    </row>
    <row r="92" spans="1:315" x14ac:dyDescent="0.25">
      <c r="A92" s="133"/>
      <c r="B92" s="133"/>
      <c r="C92" s="133"/>
      <c r="D92" s="133"/>
      <c r="E92" s="133"/>
      <c r="F92" s="133"/>
      <c r="G92" s="248"/>
      <c r="I92" s="641"/>
    </row>
    <row r="93" spans="1:315" ht="15.75" x14ac:dyDescent="0.3">
      <c r="A93" s="476">
        <f>G87+1</f>
        <v>44809</v>
      </c>
      <c r="B93" s="475">
        <f>A93+1</f>
        <v>44810</v>
      </c>
      <c r="C93" s="475">
        <f t="shared" ref="C93" si="24">B93+1</f>
        <v>44811</v>
      </c>
      <c r="D93" s="475">
        <f t="shared" ref="D93" si="25">C93+1</f>
        <v>44812</v>
      </c>
      <c r="E93" s="475">
        <f t="shared" ref="E93" si="26">D93+1</f>
        <v>44813</v>
      </c>
      <c r="F93" s="475">
        <f t="shared" ref="F93" si="27">E93+1</f>
        <v>44814</v>
      </c>
      <c r="G93" s="477">
        <f t="shared" ref="G93" si="28">F93+1</f>
        <v>44815</v>
      </c>
      <c r="I93" s="641"/>
      <c r="J93" s="368" t="s">
        <v>113</v>
      </c>
    </row>
    <row r="94" spans="1:315" x14ac:dyDescent="0.25">
      <c r="A94" s="479" t="s">
        <v>648</v>
      </c>
      <c r="B94" s="231" t="s">
        <v>669</v>
      </c>
      <c r="C94" s="479" t="s">
        <v>648</v>
      </c>
      <c r="D94" s="128" t="s">
        <v>672</v>
      </c>
      <c r="E94" s="479" t="s">
        <v>648</v>
      </c>
      <c r="F94" s="398" t="s">
        <v>843</v>
      </c>
      <c r="G94" s="479" t="s">
        <v>648</v>
      </c>
      <c r="H94">
        <v>70</v>
      </c>
      <c r="I94" s="641"/>
    </row>
    <row r="95" spans="1:315" x14ac:dyDescent="0.25">
      <c r="A95" s="250"/>
      <c r="B95" s="250"/>
      <c r="C95" s="250"/>
      <c r="D95" s="250"/>
      <c r="E95" s="250"/>
      <c r="F95" s="250"/>
      <c r="G95" s="250"/>
      <c r="I95" s="641"/>
    </row>
    <row r="96" spans="1:315" x14ac:dyDescent="0.25">
      <c r="A96" s="250"/>
      <c r="B96" s="250"/>
      <c r="C96" s="250"/>
      <c r="D96" s="250"/>
      <c r="E96" s="250"/>
      <c r="F96" s="253"/>
      <c r="G96" s="247"/>
      <c r="I96" s="641"/>
    </row>
    <row r="97" spans="1:10" x14ac:dyDescent="0.25">
      <c r="A97" s="132"/>
      <c r="B97" s="132"/>
      <c r="C97" s="132"/>
      <c r="D97" s="132"/>
      <c r="E97" s="132"/>
      <c r="F97" s="132"/>
      <c r="G97" s="247"/>
      <c r="I97" s="641"/>
    </row>
    <row r="98" spans="1:10" x14ac:dyDescent="0.25">
      <c r="A98" s="133"/>
      <c r="B98" s="133"/>
      <c r="C98" s="133"/>
      <c r="D98" s="133"/>
      <c r="E98" s="133"/>
      <c r="F98" s="133"/>
      <c r="G98" s="248"/>
      <c r="I98" s="641"/>
    </row>
    <row r="99" spans="1:10" ht="15.75" x14ac:dyDescent="0.3">
      <c r="A99" s="476">
        <f>G93+1</f>
        <v>44816</v>
      </c>
      <c r="B99" s="475">
        <f>A99+1</f>
        <v>44817</v>
      </c>
      <c r="C99" s="475">
        <f t="shared" ref="C99" si="29">B99+1</f>
        <v>44818</v>
      </c>
      <c r="D99" s="475">
        <f t="shared" ref="D99" si="30">C99+1</f>
        <v>44819</v>
      </c>
      <c r="E99" s="475">
        <f t="shared" ref="E99" si="31">D99+1</f>
        <v>44820</v>
      </c>
      <c r="F99" s="475">
        <f t="shared" ref="F99" si="32">E99+1</f>
        <v>44821</v>
      </c>
      <c r="G99" s="477">
        <f t="shared" ref="G99" si="33">F99+1</f>
        <v>44822</v>
      </c>
      <c r="I99" s="641"/>
      <c r="J99" s="368" t="s">
        <v>113</v>
      </c>
    </row>
    <row r="100" spans="1:10" x14ac:dyDescent="0.25">
      <c r="A100" s="479" t="s">
        <v>648</v>
      </c>
      <c r="B100" s="128" t="s">
        <v>661</v>
      </c>
      <c r="C100" s="479" t="s">
        <v>648</v>
      </c>
      <c r="D100" s="479" t="s">
        <v>648</v>
      </c>
      <c r="E100" s="160" t="s">
        <v>1657</v>
      </c>
      <c r="F100" s="479" t="s">
        <v>648</v>
      </c>
      <c r="G100" s="251" t="s">
        <v>654</v>
      </c>
      <c r="H100">
        <v>75</v>
      </c>
      <c r="I100" s="641"/>
    </row>
    <row r="101" spans="1:10" x14ac:dyDescent="0.25">
      <c r="A101" s="250"/>
      <c r="B101" s="250"/>
      <c r="D101" s="250"/>
      <c r="E101" s="253"/>
      <c r="F101" s="250"/>
      <c r="G101" s="250"/>
      <c r="I101" s="641"/>
    </row>
    <row r="102" spans="1:10" x14ac:dyDescent="0.25">
      <c r="A102" s="250"/>
      <c r="B102" s="250"/>
      <c r="C102" s="250"/>
      <c r="D102" s="250"/>
      <c r="F102" s="253"/>
      <c r="G102" s="247"/>
      <c r="I102" s="641"/>
    </row>
    <row r="103" spans="1:10" x14ac:dyDescent="0.25">
      <c r="A103" s="132"/>
      <c r="B103" s="132"/>
      <c r="C103" s="132"/>
      <c r="D103" s="132"/>
      <c r="E103" s="132"/>
      <c r="F103" s="132"/>
      <c r="G103" s="247"/>
      <c r="I103" s="641"/>
    </row>
    <row r="104" spans="1:10" x14ac:dyDescent="0.25">
      <c r="A104" s="133"/>
      <c r="B104" s="133"/>
      <c r="C104" s="133"/>
      <c r="D104" s="133"/>
      <c r="E104" s="133"/>
      <c r="F104" s="133"/>
      <c r="G104" s="248"/>
      <c r="I104" s="641"/>
    </row>
    <row r="105" spans="1:10" ht="15.75" x14ac:dyDescent="0.3">
      <c r="A105" s="476">
        <f>G99+1</f>
        <v>44823</v>
      </c>
      <c r="B105" s="475">
        <f>A105+1</f>
        <v>44824</v>
      </c>
      <c r="C105" s="475">
        <f t="shared" ref="C105" si="34">B105+1</f>
        <v>44825</v>
      </c>
      <c r="D105" s="475">
        <f t="shared" ref="D105" si="35">C105+1</f>
        <v>44826</v>
      </c>
      <c r="E105" s="475">
        <f t="shared" ref="E105" si="36">D105+1</f>
        <v>44827</v>
      </c>
      <c r="F105" s="475">
        <f t="shared" ref="F105" si="37">E105+1</f>
        <v>44828</v>
      </c>
      <c r="G105" s="477">
        <f t="shared" ref="G105" si="38">F105+1</f>
        <v>44829</v>
      </c>
      <c r="I105" s="641"/>
      <c r="J105" s="368" t="s">
        <v>113</v>
      </c>
    </row>
    <row r="106" spans="1:10" x14ac:dyDescent="0.25">
      <c r="A106" s="479" t="s">
        <v>648</v>
      </c>
      <c r="B106" s="231" t="s">
        <v>669</v>
      </c>
      <c r="C106" s="479" t="s">
        <v>648</v>
      </c>
      <c r="D106" s="128" t="s">
        <v>672</v>
      </c>
      <c r="E106" s="479" t="s">
        <v>648</v>
      </c>
      <c r="F106" s="398" t="s">
        <v>843</v>
      </c>
      <c r="G106" s="479" t="s">
        <v>648</v>
      </c>
      <c r="H106">
        <v>70</v>
      </c>
      <c r="I106" s="641"/>
    </row>
    <row r="107" spans="1:10" x14ac:dyDescent="0.25">
      <c r="A107" s="250"/>
      <c r="B107" s="250"/>
      <c r="C107" s="250"/>
      <c r="D107" s="250"/>
      <c r="E107" s="250"/>
      <c r="F107" s="250"/>
      <c r="G107" s="250"/>
      <c r="I107" s="641"/>
    </row>
    <row r="108" spans="1:10" x14ac:dyDescent="0.25">
      <c r="A108" s="250"/>
      <c r="B108" s="250"/>
      <c r="C108" s="250"/>
      <c r="D108" s="250"/>
      <c r="E108" s="250"/>
      <c r="F108" s="253"/>
      <c r="G108" s="247"/>
      <c r="I108" s="641"/>
    </row>
    <row r="109" spans="1:10" x14ac:dyDescent="0.25">
      <c r="A109" s="132"/>
      <c r="B109" s="132"/>
      <c r="C109" s="132"/>
      <c r="D109" s="132"/>
      <c r="E109" s="132"/>
      <c r="F109" s="132"/>
      <c r="G109" s="247"/>
      <c r="I109" s="641"/>
    </row>
    <row r="110" spans="1:10" x14ac:dyDescent="0.25">
      <c r="A110" s="133"/>
      <c r="B110" s="133"/>
      <c r="C110" s="133"/>
      <c r="D110" s="133"/>
      <c r="E110" s="133"/>
      <c r="F110" s="133"/>
      <c r="G110" s="248"/>
      <c r="I110" s="641"/>
    </row>
    <row r="111" spans="1:10" ht="15.75" x14ac:dyDescent="0.3">
      <c r="A111" s="476">
        <f>G105+1</f>
        <v>44830</v>
      </c>
      <c r="B111" s="475">
        <f>A111+1</f>
        <v>44831</v>
      </c>
      <c r="C111" s="475">
        <f t="shared" ref="C111" si="39">B111+1</f>
        <v>44832</v>
      </c>
      <c r="D111" s="475">
        <f t="shared" ref="D111" si="40">C111+1</f>
        <v>44833</v>
      </c>
      <c r="E111" s="475">
        <f t="shared" ref="E111" si="41">D111+1</f>
        <v>44834</v>
      </c>
      <c r="F111" s="475">
        <f t="shared" ref="F111" si="42">E111+1</f>
        <v>44835</v>
      </c>
      <c r="G111" s="477">
        <f t="shared" ref="G111" si="43">F111+1</f>
        <v>44836</v>
      </c>
      <c r="I111" s="642" t="s">
        <v>1700</v>
      </c>
      <c r="J111" s="368" t="s">
        <v>115</v>
      </c>
    </row>
    <row r="112" spans="1:10" x14ac:dyDescent="0.25">
      <c r="A112" s="479" t="s">
        <v>648</v>
      </c>
      <c r="B112" s="478" t="s">
        <v>1279</v>
      </c>
      <c r="C112" s="479" t="s">
        <v>648</v>
      </c>
      <c r="D112" s="479" t="s">
        <v>648</v>
      </c>
      <c r="E112" s="231" t="s">
        <v>669</v>
      </c>
      <c r="F112" s="251" t="s">
        <v>654</v>
      </c>
      <c r="G112" s="479" t="s">
        <v>648</v>
      </c>
      <c r="H112">
        <v>75</v>
      </c>
      <c r="I112" s="642"/>
    </row>
    <row r="113" spans="1:10" x14ac:dyDescent="0.25">
      <c r="A113" s="250"/>
      <c r="B113" s="250"/>
      <c r="C113" s="250"/>
      <c r="D113" s="250"/>
      <c r="E113" s="250"/>
      <c r="F113" s="250"/>
      <c r="G113" s="250"/>
      <c r="I113" s="642"/>
    </row>
    <row r="114" spans="1:10" x14ac:dyDescent="0.25">
      <c r="A114" s="250"/>
      <c r="B114" s="250"/>
      <c r="C114" s="250"/>
      <c r="D114" s="250"/>
      <c r="E114" s="250"/>
      <c r="F114" s="253"/>
      <c r="G114" s="247"/>
      <c r="I114" s="642"/>
    </row>
    <row r="115" spans="1:10" x14ac:dyDescent="0.25">
      <c r="A115" s="132"/>
      <c r="B115" s="132"/>
      <c r="C115" s="132"/>
      <c r="D115" s="132"/>
      <c r="E115" s="132"/>
      <c r="F115" s="132"/>
      <c r="G115" s="247"/>
      <c r="I115" s="642"/>
    </row>
    <row r="116" spans="1:10" x14ac:dyDescent="0.25">
      <c r="A116" s="133"/>
      <c r="B116" s="133"/>
      <c r="C116" s="133"/>
      <c r="D116" s="133"/>
      <c r="E116" s="133"/>
      <c r="F116" s="133"/>
      <c r="G116" s="248"/>
      <c r="I116" s="642"/>
    </row>
    <row r="117" spans="1:10" ht="15.75" x14ac:dyDescent="0.3">
      <c r="A117" s="476">
        <f>G111+1</f>
        <v>44837</v>
      </c>
      <c r="B117" s="475">
        <f>A117+1</f>
        <v>44838</v>
      </c>
      <c r="C117" s="475">
        <f t="shared" ref="C117" si="44">B117+1</f>
        <v>44839</v>
      </c>
      <c r="D117" s="475">
        <f t="shared" ref="D117" si="45">C117+1</f>
        <v>44840</v>
      </c>
      <c r="E117" s="475">
        <f t="shared" ref="E117" si="46">D117+1</f>
        <v>44841</v>
      </c>
      <c r="F117" s="475">
        <f t="shared" ref="F117" si="47">E117+1</f>
        <v>44842</v>
      </c>
      <c r="G117" s="477">
        <f t="shared" ref="G117" si="48">F117+1</f>
        <v>44843</v>
      </c>
      <c r="I117" s="642"/>
      <c r="J117" s="368" t="s">
        <v>112</v>
      </c>
    </row>
    <row r="118" spans="1:10" x14ac:dyDescent="0.25">
      <c r="A118" s="478" t="s">
        <v>1279</v>
      </c>
      <c r="B118" s="479" t="s">
        <v>648</v>
      </c>
      <c r="C118" s="479" t="s">
        <v>648</v>
      </c>
      <c r="D118" s="128" t="s">
        <v>672</v>
      </c>
      <c r="E118" s="479" t="s">
        <v>648</v>
      </c>
      <c r="F118" s="398" t="s">
        <v>843</v>
      </c>
      <c r="G118" s="479" t="s">
        <v>648</v>
      </c>
      <c r="H118">
        <v>70</v>
      </c>
      <c r="I118" s="642"/>
    </row>
    <row r="119" spans="1:10" x14ac:dyDescent="0.25">
      <c r="A119" s="250"/>
      <c r="C119" s="250"/>
      <c r="E119" s="250"/>
      <c r="F119" s="250"/>
      <c r="G119" s="250"/>
      <c r="I119" s="642"/>
    </row>
    <row r="120" spans="1:10" x14ac:dyDescent="0.25">
      <c r="A120" s="250"/>
      <c r="B120" s="250"/>
      <c r="C120" s="250"/>
      <c r="D120" s="250"/>
      <c r="E120" s="250"/>
      <c r="F120" s="253"/>
      <c r="G120" s="247"/>
      <c r="I120" s="642"/>
    </row>
    <row r="121" spans="1:10" x14ac:dyDescent="0.25">
      <c r="A121" s="132"/>
      <c r="B121" s="132"/>
      <c r="C121" s="132"/>
      <c r="D121" s="132"/>
      <c r="E121" s="132"/>
      <c r="F121" s="132"/>
      <c r="G121" s="247"/>
      <c r="I121" s="642"/>
    </row>
    <row r="122" spans="1:10" x14ac:dyDescent="0.25">
      <c r="A122" s="133"/>
      <c r="B122" s="133"/>
      <c r="C122" s="133"/>
      <c r="D122" s="133"/>
      <c r="E122" s="133"/>
      <c r="F122" s="133"/>
      <c r="G122" s="248"/>
      <c r="I122" s="642"/>
    </row>
    <row r="123" spans="1:10" ht="15" customHeight="1" x14ac:dyDescent="0.3">
      <c r="A123" s="476">
        <f>G117+1</f>
        <v>44844</v>
      </c>
      <c r="B123" s="475">
        <f>A123+1</f>
        <v>44845</v>
      </c>
      <c r="C123" s="475">
        <f t="shared" ref="C123" si="49">B123+1</f>
        <v>44846</v>
      </c>
      <c r="D123" s="475">
        <f t="shared" ref="D123" si="50">C123+1</f>
        <v>44847</v>
      </c>
      <c r="E123" s="475">
        <f t="shared" ref="E123" si="51">D123+1</f>
        <v>44848</v>
      </c>
      <c r="F123" s="475">
        <f t="shared" ref="F123" si="52">E123+1</f>
        <v>44849</v>
      </c>
      <c r="G123" s="477">
        <f t="shared" ref="G123" si="53">F123+1</f>
        <v>44850</v>
      </c>
      <c r="I123" s="642"/>
      <c r="J123" s="368" t="s">
        <v>112</v>
      </c>
    </row>
    <row r="124" spans="1:10" x14ac:dyDescent="0.25">
      <c r="A124" s="479" t="s">
        <v>648</v>
      </c>
      <c r="B124" s="160" t="s">
        <v>1657</v>
      </c>
      <c r="C124" s="479" t="s">
        <v>648</v>
      </c>
      <c r="D124" s="479" t="s">
        <v>648</v>
      </c>
      <c r="E124" s="478" t="s">
        <v>1279</v>
      </c>
      <c r="F124" s="251" t="s">
        <v>654</v>
      </c>
      <c r="G124" s="479" t="s">
        <v>648</v>
      </c>
      <c r="H124">
        <v>75</v>
      </c>
      <c r="I124" s="642"/>
    </row>
    <row r="125" spans="1:10" x14ac:dyDescent="0.25">
      <c r="A125" s="250"/>
      <c r="C125" s="250"/>
      <c r="D125" s="250"/>
      <c r="E125" s="250"/>
      <c r="F125" s="250"/>
      <c r="G125" s="250"/>
      <c r="I125" s="642"/>
    </row>
    <row r="126" spans="1:10" x14ac:dyDescent="0.25">
      <c r="A126" s="250"/>
      <c r="B126" s="250"/>
      <c r="C126" s="250"/>
      <c r="D126" s="250"/>
      <c r="E126" s="250"/>
      <c r="F126" s="253"/>
      <c r="G126" s="247"/>
      <c r="I126" s="642"/>
    </row>
    <row r="127" spans="1:10" x14ac:dyDescent="0.25">
      <c r="A127" s="132"/>
      <c r="B127" s="132"/>
      <c r="C127" s="132"/>
      <c r="D127" s="132"/>
      <c r="E127" s="132"/>
      <c r="F127" s="132"/>
      <c r="G127" s="247"/>
      <c r="I127" s="642"/>
    </row>
    <row r="128" spans="1:10" x14ac:dyDescent="0.25">
      <c r="A128" s="133"/>
      <c r="B128" s="133"/>
      <c r="C128" s="133"/>
      <c r="D128" s="133"/>
      <c r="E128" s="133"/>
      <c r="F128" s="133"/>
      <c r="G128" s="248"/>
      <c r="I128" s="642"/>
    </row>
    <row r="129" spans="1:10" ht="15.75" x14ac:dyDescent="0.3">
      <c r="A129" s="476">
        <f>G123+1</f>
        <v>44851</v>
      </c>
      <c r="B129" s="475">
        <f>A129+1</f>
        <v>44852</v>
      </c>
      <c r="C129" s="475">
        <f t="shared" ref="C129" si="54">B129+1</f>
        <v>44853</v>
      </c>
      <c r="D129" s="475">
        <f t="shared" ref="D129" si="55">C129+1</f>
        <v>44854</v>
      </c>
      <c r="E129" s="475">
        <f t="shared" ref="E129" si="56">D129+1</f>
        <v>44855</v>
      </c>
      <c r="F129" s="475">
        <f t="shared" ref="F129" si="57">E129+1</f>
        <v>44856</v>
      </c>
      <c r="G129" s="477">
        <f t="shared" ref="G129" si="58">F129+1</f>
        <v>44857</v>
      </c>
      <c r="I129" s="642"/>
      <c r="J129" s="368" t="s">
        <v>112</v>
      </c>
    </row>
    <row r="130" spans="1:10" x14ac:dyDescent="0.25">
      <c r="A130" s="160" t="s">
        <v>1657</v>
      </c>
      <c r="B130" s="479" t="s">
        <v>648</v>
      </c>
      <c r="C130" s="479" t="s">
        <v>648</v>
      </c>
      <c r="D130" s="128" t="s">
        <v>672</v>
      </c>
      <c r="E130" s="479" t="s">
        <v>648</v>
      </c>
      <c r="F130" s="398" t="s">
        <v>843</v>
      </c>
      <c r="G130" s="479" t="s">
        <v>648</v>
      </c>
      <c r="H130">
        <v>70</v>
      </c>
      <c r="I130" s="642"/>
    </row>
    <row r="131" spans="1:10" x14ac:dyDescent="0.25">
      <c r="A131" s="250"/>
      <c r="B131" s="250"/>
      <c r="C131" s="250"/>
      <c r="D131" s="250"/>
      <c r="E131" s="250"/>
      <c r="F131" s="250"/>
      <c r="G131" s="250"/>
      <c r="I131" s="642"/>
    </row>
    <row r="132" spans="1:10" x14ac:dyDescent="0.25">
      <c r="A132" s="250"/>
      <c r="B132" s="250"/>
      <c r="C132" s="250"/>
      <c r="D132" s="250"/>
      <c r="E132" s="250"/>
      <c r="F132" s="253"/>
      <c r="G132" s="247"/>
      <c r="I132" s="642"/>
    </row>
    <row r="133" spans="1:10" x14ac:dyDescent="0.25">
      <c r="A133" s="132"/>
      <c r="B133" s="132"/>
      <c r="C133" s="132"/>
      <c r="D133" s="132"/>
      <c r="E133" s="132"/>
      <c r="F133" s="132"/>
      <c r="G133" s="247"/>
      <c r="I133" s="642"/>
    </row>
    <row r="134" spans="1:10" x14ac:dyDescent="0.25">
      <c r="A134" s="133"/>
      <c r="B134" s="133"/>
      <c r="C134" s="133"/>
      <c r="D134" s="133"/>
      <c r="E134" s="133"/>
      <c r="F134" s="133"/>
      <c r="G134" s="248"/>
      <c r="I134" s="642"/>
    </row>
    <row r="135" spans="1:10" ht="15.75" x14ac:dyDescent="0.3">
      <c r="A135" s="476">
        <f>G129+1</f>
        <v>44858</v>
      </c>
      <c r="B135" s="475">
        <f>A135+1</f>
        <v>44859</v>
      </c>
      <c r="C135" s="475">
        <f t="shared" ref="C135" si="59">B135+1</f>
        <v>44860</v>
      </c>
      <c r="D135" s="475">
        <f t="shared" ref="D135" si="60">C135+1</f>
        <v>44861</v>
      </c>
      <c r="E135" s="475">
        <f t="shared" ref="E135" si="61">D135+1</f>
        <v>44862</v>
      </c>
      <c r="F135" s="475">
        <f t="shared" ref="F135" si="62">E135+1</f>
        <v>44863</v>
      </c>
      <c r="G135" s="477">
        <f t="shared" ref="G135" si="63">F135+1</f>
        <v>44864</v>
      </c>
      <c r="I135" s="642"/>
      <c r="J135" s="368" t="s">
        <v>108</v>
      </c>
    </row>
    <row r="136" spans="1:10" x14ac:dyDescent="0.25">
      <c r="A136" s="479" t="s">
        <v>648</v>
      </c>
      <c r="B136" s="160" t="s">
        <v>1657</v>
      </c>
      <c r="C136" s="479" t="s">
        <v>648</v>
      </c>
      <c r="D136" s="479" t="s">
        <v>648</v>
      </c>
      <c r="E136" s="478" t="s">
        <v>1279</v>
      </c>
      <c r="F136" s="251" t="s">
        <v>654</v>
      </c>
      <c r="G136" s="479" t="s">
        <v>648</v>
      </c>
      <c r="H136">
        <v>70</v>
      </c>
      <c r="I136" s="642"/>
    </row>
    <row r="137" spans="1:10" x14ac:dyDescent="0.25">
      <c r="A137" s="250"/>
      <c r="B137" s="250"/>
      <c r="C137" s="250"/>
      <c r="D137" s="250"/>
      <c r="E137" s="250"/>
      <c r="F137" s="250"/>
      <c r="G137" s="250"/>
      <c r="I137" s="642"/>
    </row>
    <row r="138" spans="1:10" x14ac:dyDescent="0.25">
      <c r="A138" s="250"/>
      <c r="B138" s="250"/>
      <c r="C138" s="250"/>
      <c r="D138" s="250"/>
      <c r="E138" s="250"/>
      <c r="F138" s="253"/>
      <c r="G138" s="247"/>
      <c r="I138" s="642"/>
    </row>
    <row r="139" spans="1:10" x14ac:dyDescent="0.25">
      <c r="A139" s="132"/>
      <c r="B139" s="132"/>
      <c r="C139" s="132"/>
      <c r="D139" s="132"/>
      <c r="E139" s="132"/>
      <c r="F139" s="132"/>
      <c r="G139" s="247"/>
      <c r="I139" s="642"/>
    </row>
    <row r="140" spans="1:10" x14ac:dyDescent="0.25">
      <c r="A140" s="133"/>
      <c r="B140" s="133"/>
      <c r="C140" s="133"/>
      <c r="D140" s="133"/>
      <c r="E140" s="133"/>
      <c r="F140" s="133"/>
      <c r="G140" s="248"/>
      <c r="I140" s="642"/>
    </row>
    <row r="141" spans="1:10" ht="15.75" x14ac:dyDescent="0.3">
      <c r="A141" s="476">
        <f>G135+1</f>
        <v>44865</v>
      </c>
      <c r="B141" s="475">
        <f>A141+1</f>
        <v>44866</v>
      </c>
      <c r="C141" s="475">
        <f t="shared" ref="C141" si="64">B141+1</f>
        <v>44867</v>
      </c>
      <c r="D141" s="475">
        <f t="shared" ref="D141" si="65">C141+1</f>
        <v>44868</v>
      </c>
      <c r="E141" s="475">
        <f t="shared" ref="E141" si="66">D141+1</f>
        <v>44869</v>
      </c>
      <c r="F141" s="475">
        <f t="shared" ref="F141" si="67">E141+1</f>
        <v>44870</v>
      </c>
      <c r="G141" s="477">
        <f t="shared" ref="G141" si="68">F141+1</f>
        <v>44871</v>
      </c>
      <c r="I141" s="642"/>
      <c r="J141" s="368" t="s">
        <v>108</v>
      </c>
    </row>
    <row r="142" spans="1:10" x14ac:dyDescent="0.25">
      <c r="A142" s="231" t="s">
        <v>669</v>
      </c>
      <c r="B142" s="479" t="s">
        <v>648</v>
      </c>
      <c r="C142" s="478" t="s">
        <v>1279</v>
      </c>
      <c r="D142" s="479" t="s">
        <v>648</v>
      </c>
      <c r="E142" s="479" t="s">
        <v>648</v>
      </c>
      <c r="F142" s="398" t="s">
        <v>843</v>
      </c>
      <c r="G142" s="479" t="s">
        <v>345</v>
      </c>
      <c r="H142">
        <v>65</v>
      </c>
      <c r="I142" s="642"/>
    </row>
    <row r="143" spans="1:10" x14ac:dyDescent="0.25">
      <c r="A143" s="250"/>
      <c r="B143" s="250"/>
      <c r="C143" s="250"/>
      <c r="D143" s="250"/>
      <c r="E143" s="250"/>
      <c r="F143" s="250"/>
      <c r="G143" s="250"/>
      <c r="I143" s="642"/>
    </row>
    <row r="144" spans="1:10" x14ac:dyDescent="0.25">
      <c r="A144" s="250"/>
      <c r="B144" s="250"/>
      <c r="C144" s="250"/>
      <c r="D144" s="250"/>
      <c r="E144" s="250"/>
      <c r="F144" s="253"/>
      <c r="G144" s="247"/>
      <c r="I144" s="642"/>
    </row>
    <row r="145" spans="1:10" x14ac:dyDescent="0.25">
      <c r="A145" s="132"/>
      <c r="B145" s="132"/>
      <c r="C145" s="132"/>
      <c r="D145" s="132"/>
      <c r="E145" s="132"/>
      <c r="F145" s="132"/>
      <c r="G145" s="247"/>
      <c r="I145" s="642"/>
    </row>
    <row r="146" spans="1:10" x14ac:dyDescent="0.25">
      <c r="A146" s="133"/>
      <c r="B146" s="133"/>
      <c r="C146" s="133"/>
      <c r="D146" s="133"/>
      <c r="E146" s="133"/>
      <c r="F146" s="133"/>
      <c r="G146" s="248"/>
      <c r="I146" s="642"/>
    </row>
    <row r="147" spans="1:10" ht="15.75" x14ac:dyDescent="0.3">
      <c r="A147" s="476">
        <f>G141+1</f>
        <v>44872</v>
      </c>
      <c r="B147" s="475">
        <f t="shared" ref="B147:G147" si="69">A147+1</f>
        <v>44873</v>
      </c>
      <c r="C147" s="475">
        <f t="shared" si="69"/>
        <v>44874</v>
      </c>
      <c r="D147" s="475">
        <f t="shared" si="69"/>
        <v>44875</v>
      </c>
      <c r="E147" s="475">
        <f t="shared" si="69"/>
        <v>44876</v>
      </c>
      <c r="F147" s="475">
        <f t="shared" si="69"/>
        <v>44877</v>
      </c>
      <c r="G147" s="477">
        <f t="shared" si="69"/>
        <v>44878</v>
      </c>
      <c r="J147" s="368" t="s">
        <v>108</v>
      </c>
    </row>
    <row r="148" spans="1:10" x14ac:dyDescent="0.25">
      <c r="A148" s="479" t="s">
        <v>345</v>
      </c>
      <c r="B148" s="479" t="s">
        <v>345</v>
      </c>
      <c r="C148" s="479" t="s">
        <v>345</v>
      </c>
      <c r="D148" s="479" t="s">
        <v>345</v>
      </c>
      <c r="E148" s="479" t="s">
        <v>648</v>
      </c>
      <c r="F148" s="479" t="s">
        <v>345</v>
      </c>
      <c r="G148" s="479" t="s">
        <v>648</v>
      </c>
    </row>
    <row r="149" spans="1:10" x14ac:dyDescent="0.25">
      <c r="A149" s="250"/>
      <c r="B149" s="250"/>
      <c r="C149" s="250"/>
      <c r="D149" s="250"/>
      <c r="E149" s="250"/>
      <c r="F149" s="250"/>
      <c r="G149" s="250"/>
    </row>
    <row r="150" spans="1:10" x14ac:dyDescent="0.25">
      <c r="A150" s="250"/>
      <c r="B150" s="250"/>
      <c r="C150" s="250"/>
      <c r="D150" s="250"/>
      <c r="E150" s="250"/>
      <c r="F150" s="253"/>
      <c r="G150" s="247"/>
    </row>
    <row r="151" spans="1:10" x14ac:dyDescent="0.25">
      <c r="A151" s="132"/>
      <c r="B151" s="132"/>
      <c r="C151" s="132"/>
      <c r="D151" s="132"/>
      <c r="E151" s="132"/>
      <c r="F151" s="132"/>
      <c r="G151" s="247"/>
    </row>
    <row r="152" spans="1:10" x14ac:dyDescent="0.25">
      <c r="A152" s="133"/>
      <c r="B152" s="133"/>
      <c r="C152" s="133"/>
      <c r="D152" s="133"/>
      <c r="E152" s="133"/>
      <c r="F152" s="133"/>
      <c r="G152" s="248"/>
    </row>
    <row r="153" spans="1:10" ht="15.75" x14ac:dyDescent="0.3">
      <c r="A153" s="476">
        <f>G147+1</f>
        <v>44879</v>
      </c>
      <c r="B153" s="475">
        <f t="shared" ref="B153:G153" si="70">A153+1</f>
        <v>44880</v>
      </c>
      <c r="C153" s="475">
        <f t="shared" si="70"/>
        <v>44881</v>
      </c>
      <c r="D153" s="475">
        <f t="shared" si="70"/>
        <v>44882</v>
      </c>
      <c r="E153" s="475">
        <f t="shared" si="70"/>
        <v>44883</v>
      </c>
      <c r="F153" s="475">
        <f t="shared" si="70"/>
        <v>44884</v>
      </c>
      <c r="G153" s="477">
        <f t="shared" si="70"/>
        <v>44885</v>
      </c>
      <c r="I153" s="643" t="s">
        <v>1701</v>
      </c>
      <c r="J153" s="368" t="s">
        <v>115</v>
      </c>
    </row>
    <row r="154" spans="1:10" x14ac:dyDescent="0.25">
      <c r="A154" s="479" t="s">
        <v>648</v>
      </c>
      <c r="B154" s="128" t="s">
        <v>661</v>
      </c>
      <c r="C154" s="479" t="s">
        <v>648</v>
      </c>
      <c r="D154" s="479" t="s">
        <v>648</v>
      </c>
      <c r="E154" s="234" t="s">
        <v>750</v>
      </c>
      <c r="F154" s="251" t="s">
        <v>654</v>
      </c>
      <c r="G154" s="479" t="s">
        <v>648</v>
      </c>
      <c r="I154" s="643"/>
    </row>
    <row r="155" spans="1:10" x14ac:dyDescent="0.25">
      <c r="A155" s="250"/>
      <c r="B155" s="250"/>
      <c r="C155" s="250"/>
      <c r="D155" s="250"/>
      <c r="E155" s="250"/>
      <c r="F155" s="250"/>
      <c r="G155" s="250"/>
      <c r="I155" s="643"/>
    </row>
    <row r="156" spans="1:10" x14ac:dyDescent="0.25">
      <c r="A156" s="250"/>
      <c r="B156" s="250"/>
      <c r="C156" s="250"/>
      <c r="D156" s="250"/>
      <c r="E156" s="250"/>
      <c r="F156" s="253"/>
      <c r="G156" s="247"/>
      <c r="I156" s="643"/>
    </row>
    <row r="157" spans="1:10" x14ac:dyDescent="0.25">
      <c r="A157" s="132"/>
      <c r="B157" s="132"/>
      <c r="C157" s="132"/>
      <c r="D157" s="132"/>
      <c r="E157" s="132"/>
      <c r="F157" s="132"/>
      <c r="G157" s="247"/>
      <c r="I157" s="643"/>
    </row>
    <row r="158" spans="1:10" x14ac:dyDescent="0.25">
      <c r="A158" s="133"/>
      <c r="B158" s="133"/>
      <c r="C158" s="133"/>
      <c r="D158" s="133"/>
      <c r="E158" s="133"/>
      <c r="F158" s="133"/>
      <c r="G158" s="248"/>
      <c r="I158" s="643"/>
    </row>
    <row r="159" spans="1:10" ht="15.75" x14ac:dyDescent="0.3">
      <c r="A159" s="476">
        <f>G153+1</f>
        <v>44886</v>
      </c>
      <c r="B159" s="475">
        <f t="shared" ref="B159:G159" si="71">A159+1</f>
        <v>44887</v>
      </c>
      <c r="C159" s="475">
        <f t="shared" si="71"/>
        <v>44888</v>
      </c>
      <c r="D159" s="475">
        <f t="shared" si="71"/>
        <v>44889</v>
      </c>
      <c r="E159" s="475">
        <f t="shared" si="71"/>
        <v>44890</v>
      </c>
      <c r="F159" s="475">
        <f t="shared" si="71"/>
        <v>44891</v>
      </c>
      <c r="G159" s="477">
        <f t="shared" si="71"/>
        <v>44892</v>
      </c>
      <c r="I159" s="643"/>
      <c r="J159" s="368" t="s">
        <v>110</v>
      </c>
    </row>
    <row r="160" spans="1:10" x14ac:dyDescent="0.25">
      <c r="A160" s="231" t="s">
        <v>669</v>
      </c>
      <c r="B160" s="479" t="s">
        <v>648</v>
      </c>
      <c r="C160" s="479" t="s">
        <v>648</v>
      </c>
      <c r="D160" s="479" t="s">
        <v>648</v>
      </c>
      <c r="E160" s="234" t="s">
        <v>750</v>
      </c>
      <c r="F160" s="251" t="s">
        <v>654</v>
      </c>
      <c r="G160" s="479" t="s">
        <v>648</v>
      </c>
      <c r="I160" s="643"/>
    </row>
    <row r="161" spans="1:10" x14ac:dyDescent="0.25">
      <c r="A161" s="250"/>
      <c r="B161" s="250"/>
      <c r="C161" s="250"/>
      <c r="D161" s="250"/>
      <c r="F161" s="250"/>
      <c r="G161" s="250"/>
      <c r="I161" s="643"/>
    </row>
    <row r="162" spans="1:10" x14ac:dyDescent="0.25">
      <c r="A162" s="250"/>
      <c r="B162" s="250"/>
      <c r="C162" s="250"/>
      <c r="D162" s="250"/>
      <c r="E162" s="250"/>
      <c r="F162" s="253"/>
      <c r="G162" s="247"/>
      <c r="I162" s="643"/>
    </row>
    <row r="163" spans="1:10" x14ac:dyDescent="0.25">
      <c r="A163" s="132"/>
      <c r="B163" s="132"/>
      <c r="C163" s="132"/>
      <c r="D163" s="132"/>
      <c r="E163" s="132"/>
      <c r="F163" s="132"/>
      <c r="G163" s="247"/>
      <c r="I163" s="643"/>
    </row>
    <row r="164" spans="1:10" x14ac:dyDescent="0.25">
      <c r="A164" s="133"/>
      <c r="B164" s="133"/>
      <c r="C164" s="133"/>
      <c r="D164" s="133"/>
      <c r="E164" s="133"/>
      <c r="F164" s="133"/>
      <c r="G164" s="248"/>
      <c r="I164" s="643"/>
    </row>
    <row r="165" spans="1:10" ht="15.75" x14ac:dyDescent="0.3">
      <c r="A165" s="476">
        <f>G159+1</f>
        <v>44893</v>
      </c>
      <c r="B165" s="475">
        <f t="shared" ref="B165:G165" si="72">A165+1</f>
        <v>44894</v>
      </c>
      <c r="C165" s="475">
        <f t="shared" si="72"/>
        <v>44895</v>
      </c>
      <c r="D165" s="475">
        <f t="shared" si="72"/>
        <v>44896</v>
      </c>
      <c r="E165" s="475">
        <f t="shared" si="72"/>
        <v>44897</v>
      </c>
      <c r="F165" s="475">
        <f t="shared" si="72"/>
        <v>44898</v>
      </c>
      <c r="G165" s="477">
        <f t="shared" si="72"/>
        <v>44899</v>
      </c>
      <c r="I165" s="643"/>
      <c r="J165" s="368" t="s">
        <v>110</v>
      </c>
    </row>
    <row r="166" spans="1:10" x14ac:dyDescent="0.25">
      <c r="A166" s="128" t="s">
        <v>661</v>
      </c>
      <c r="B166" s="479" t="s">
        <v>648</v>
      </c>
      <c r="C166" s="479" t="s">
        <v>648</v>
      </c>
      <c r="D166" s="232" t="s">
        <v>709</v>
      </c>
      <c r="E166" s="479" t="s">
        <v>648</v>
      </c>
      <c r="F166" s="479" t="s">
        <v>648</v>
      </c>
      <c r="G166" s="251" t="s">
        <v>654</v>
      </c>
      <c r="I166" s="643"/>
    </row>
    <row r="167" spans="1:10" x14ac:dyDescent="0.25">
      <c r="A167" s="250"/>
      <c r="B167" s="250"/>
      <c r="C167" s="250"/>
      <c r="D167" s="250"/>
      <c r="E167" s="250"/>
      <c r="F167" s="250"/>
      <c r="G167" s="250"/>
      <c r="I167" s="643"/>
    </row>
    <row r="168" spans="1:10" x14ac:dyDescent="0.25">
      <c r="A168" s="250"/>
      <c r="B168" s="250"/>
      <c r="C168" s="250"/>
      <c r="D168" s="250"/>
      <c r="E168" s="250"/>
      <c r="F168" s="253"/>
      <c r="G168" s="247"/>
      <c r="I168" s="643"/>
    </row>
    <row r="169" spans="1:10" x14ac:dyDescent="0.25">
      <c r="A169" s="132"/>
      <c r="B169" s="132"/>
      <c r="C169" s="132"/>
      <c r="D169" s="132"/>
      <c r="E169" s="132"/>
      <c r="F169" s="132"/>
      <c r="G169" s="247"/>
      <c r="I169" s="643"/>
    </row>
    <row r="170" spans="1:10" x14ac:dyDescent="0.25">
      <c r="A170" s="133"/>
      <c r="B170" s="133"/>
      <c r="C170" s="133"/>
      <c r="D170" s="133"/>
      <c r="E170" s="133"/>
      <c r="F170" s="133"/>
      <c r="G170" s="248"/>
      <c r="I170" s="643"/>
    </row>
    <row r="171" spans="1:10" ht="15.75" x14ac:dyDescent="0.3">
      <c r="A171" s="476">
        <f>G165+1</f>
        <v>44900</v>
      </c>
      <c r="B171" s="475">
        <f t="shared" ref="B171:G171" si="73">A171+1</f>
        <v>44901</v>
      </c>
      <c r="C171" s="475">
        <f t="shared" si="73"/>
        <v>44902</v>
      </c>
      <c r="D171" s="475">
        <f t="shared" si="73"/>
        <v>44903</v>
      </c>
      <c r="E171" s="475">
        <f t="shared" si="73"/>
        <v>44904</v>
      </c>
      <c r="F171" s="475">
        <f t="shared" si="73"/>
        <v>44905</v>
      </c>
      <c r="G171" s="477">
        <f t="shared" si="73"/>
        <v>44906</v>
      </c>
      <c r="I171" s="643"/>
      <c r="J171" s="368" t="s">
        <v>110</v>
      </c>
    </row>
    <row r="172" spans="1:10" x14ac:dyDescent="0.25">
      <c r="A172" s="479" t="s">
        <v>648</v>
      </c>
      <c r="B172" s="479" t="s">
        <v>648</v>
      </c>
      <c r="C172" s="231" t="s">
        <v>669</v>
      </c>
      <c r="D172" s="479" t="s">
        <v>648</v>
      </c>
      <c r="E172" s="233" t="s">
        <v>763</v>
      </c>
      <c r="F172" s="479" t="s">
        <v>648</v>
      </c>
      <c r="G172" s="251" t="s">
        <v>654</v>
      </c>
      <c r="I172" s="643"/>
    </row>
    <row r="173" spans="1:10" x14ac:dyDescent="0.25">
      <c r="A173" s="250"/>
      <c r="B173" s="250"/>
      <c r="C173" s="250"/>
      <c r="D173" s="250"/>
      <c r="E173" s="250"/>
      <c r="F173" s="250"/>
      <c r="G173" s="250"/>
      <c r="I173" s="643"/>
    </row>
    <row r="174" spans="1:10" x14ac:dyDescent="0.25">
      <c r="A174" s="250"/>
      <c r="B174" s="250"/>
      <c r="C174" s="250"/>
      <c r="D174" s="250"/>
      <c r="E174" s="250"/>
      <c r="F174" s="253"/>
      <c r="G174" s="247"/>
      <c r="I174" s="643"/>
    </row>
    <row r="175" spans="1:10" x14ac:dyDescent="0.25">
      <c r="A175" s="132"/>
      <c r="B175" s="132"/>
      <c r="C175" s="132"/>
      <c r="D175" s="132"/>
      <c r="E175" s="132"/>
      <c r="F175" s="132"/>
      <c r="G175" s="247"/>
      <c r="I175" s="643"/>
    </row>
    <row r="176" spans="1:10" x14ac:dyDescent="0.25">
      <c r="A176" s="133"/>
      <c r="B176" s="133"/>
      <c r="C176" s="133"/>
      <c r="D176" s="133"/>
      <c r="E176" s="133"/>
      <c r="F176" s="133"/>
      <c r="G176" s="248"/>
      <c r="I176" s="643"/>
    </row>
    <row r="177" spans="1:10" ht="15.75" x14ac:dyDescent="0.3">
      <c r="A177" s="476">
        <f>G171+1</f>
        <v>44907</v>
      </c>
      <c r="B177" s="475">
        <f t="shared" ref="B177:G177" si="74">A177+1</f>
        <v>44908</v>
      </c>
      <c r="C177" s="475">
        <f t="shared" si="74"/>
        <v>44909</v>
      </c>
      <c r="D177" s="475">
        <f t="shared" si="74"/>
        <v>44910</v>
      </c>
      <c r="E177" s="475">
        <f t="shared" si="74"/>
        <v>44911</v>
      </c>
      <c r="F177" s="475">
        <f t="shared" si="74"/>
        <v>44912</v>
      </c>
      <c r="G177" s="477">
        <f t="shared" si="74"/>
        <v>44913</v>
      </c>
      <c r="I177" s="643"/>
      <c r="J177" s="368" t="s">
        <v>114</v>
      </c>
    </row>
    <row r="178" spans="1:10" x14ac:dyDescent="0.25">
      <c r="A178" s="479" t="s">
        <v>648</v>
      </c>
      <c r="B178" s="128" t="s">
        <v>661</v>
      </c>
      <c r="C178" s="479" t="s">
        <v>648</v>
      </c>
      <c r="D178" s="479" t="s">
        <v>648</v>
      </c>
      <c r="E178" s="232" t="s">
        <v>709</v>
      </c>
      <c r="F178" s="479" t="s">
        <v>648</v>
      </c>
      <c r="G178" s="251" t="s">
        <v>654</v>
      </c>
      <c r="I178" s="643"/>
    </row>
    <row r="179" spans="1:10" x14ac:dyDescent="0.25">
      <c r="A179" s="250"/>
      <c r="B179" s="250"/>
      <c r="C179" s="250"/>
      <c r="D179" s="250"/>
      <c r="E179" s="250"/>
      <c r="F179" s="250"/>
      <c r="G179" s="250"/>
      <c r="I179" s="643"/>
    </row>
    <row r="180" spans="1:10" x14ac:dyDescent="0.25">
      <c r="A180" s="250"/>
      <c r="B180" s="250"/>
      <c r="C180" s="250"/>
      <c r="D180" s="250"/>
      <c r="E180" s="250"/>
      <c r="F180" s="253"/>
      <c r="G180" s="247"/>
      <c r="I180" s="643"/>
    </row>
    <row r="181" spans="1:10" x14ac:dyDescent="0.25">
      <c r="A181" s="132"/>
      <c r="B181" s="132"/>
      <c r="C181" s="132"/>
      <c r="D181" s="132"/>
      <c r="E181" s="132"/>
      <c r="F181" s="132"/>
      <c r="G181" s="247"/>
      <c r="I181" s="643"/>
    </row>
    <row r="182" spans="1:10" x14ac:dyDescent="0.25">
      <c r="A182" s="133"/>
      <c r="B182" s="133"/>
      <c r="C182" s="133"/>
      <c r="D182" s="133"/>
      <c r="E182" s="133"/>
      <c r="F182" s="133"/>
      <c r="G182" s="248"/>
      <c r="I182" s="643"/>
    </row>
    <row r="183" spans="1:10" ht="15.75" x14ac:dyDescent="0.3">
      <c r="A183" s="476">
        <f>G177+1</f>
        <v>44914</v>
      </c>
      <c r="B183" s="475">
        <f t="shared" ref="B183:G183" si="75">A183+1</f>
        <v>44915</v>
      </c>
      <c r="C183" s="475">
        <f t="shared" si="75"/>
        <v>44916</v>
      </c>
      <c r="D183" s="475">
        <f t="shared" si="75"/>
        <v>44917</v>
      </c>
      <c r="E183" s="475">
        <f t="shared" si="75"/>
        <v>44918</v>
      </c>
      <c r="F183" s="475">
        <f t="shared" si="75"/>
        <v>44919</v>
      </c>
      <c r="G183" s="477">
        <f t="shared" si="75"/>
        <v>44920</v>
      </c>
      <c r="I183" s="643"/>
      <c r="J183" s="368" t="s">
        <v>114</v>
      </c>
    </row>
    <row r="184" spans="1:10" x14ac:dyDescent="0.25">
      <c r="A184" s="479" t="s">
        <v>648</v>
      </c>
      <c r="B184" s="479" t="s">
        <v>648</v>
      </c>
      <c r="C184" s="231" t="s">
        <v>669</v>
      </c>
      <c r="D184" s="479" t="s">
        <v>648</v>
      </c>
      <c r="E184" s="233" t="s">
        <v>763</v>
      </c>
      <c r="F184" s="479" t="s">
        <v>648</v>
      </c>
      <c r="G184" s="251" t="s">
        <v>654</v>
      </c>
      <c r="I184" s="643"/>
    </row>
    <row r="185" spans="1:10" x14ac:dyDescent="0.25">
      <c r="A185" s="250"/>
      <c r="B185" s="250"/>
      <c r="C185" s="250"/>
      <c r="D185" s="250"/>
      <c r="E185" s="250"/>
      <c r="F185" s="250"/>
      <c r="G185" s="250"/>
      <c r="I185" s="643"/>
    </row>
    <row r="186" spans="1:10" x14ac:dyDescent="0.25">
      <c r="A186" s="250"/>
      <c r="B186" s="250"/>
      <c r="C186" s="250"/>
      <c r="D186" s="250"/>
      <c r="E186" s="250"/>
      <c r="F186" s="253"/>
      <c r="G186" s="247"/>
      <c r="I186" s="643"/>
    </row>
    <row r="187" spans="1:10" x14ac:dyDescent="0.25">
      <c r="A187" s="132"/>
      <c r="B187" s="132"/>
      <c r="C187" s="132"/>
      <c r="D187" s="132"/>
      <c r="E187" s="132"/>
      <c r="F187" s="132"/>
      <c r="G187" s="247"/>
      <c r="I187" s="643"/>
    </row>
    <row r="188" spans="1:10" x14ac:dyDescent="0.25">
      <c r="A188" s="133"/>
      <c r="B188" s="133"/>
      <c r="C188" s="133"/>
      <c r="D188" s="133"/>
      <c r="E188" s="133"/>
      <c r="F188" s="133"/>
      <c r="G188" s="248"/>
      <c r="I188" s="643"/>
    </row>
    <row r="189" spans="1:10" ht="15.75" x14ac:dyDescent="0.3">
      <c r="A189" s="476">
        <f>G183+1</f>
        <v>44921</v>
      </c>
      <c r="B189" s="475">
        <f t="shared" ref="B189:G189" si="76">A189+1</f>
        <v>44922</v>
      </c>
      <c r="C189" s="475">
        <f t="shared" si="76"/>
        <v>44923</v>
      </c>
      <c r="D189" s="475">
        <f t="shared" si="76"/>
        <v>44924</v>
      </c>
      <c r="E189" s="475">
        <f t="shared" si="76"/>
        <v>44925</v>
      </c>
      <c r="F189" s="475">
        <f t="shared" si="76"/>
        <v>44926</v>
      </c>
      <c r="G189" s="477">
        <f t="shared" si="76"/>
        <v>44927</v>
      </c>
      <c r="J189" s="368" t="s">
        <v>115</v>
      </c>
    </row>
    <row r="190" spans="1:10" x14ac:dyDescent="0.25">
      <c r="A190" s="479" t="s">
        <v>648</v>
      </c>
      <c r="B190" s="479" t="s">
        <v>648</v>
      </c>
      <c r="C190" s="479" t="s">
        <v>648</v>
      </c>
      <c r="D190" s="479" t="s">
        <v>648</v>
      </c>
      <c r="E190" s="479" t="s">
        <v>648</v>
      </c>
      <c r="F190" s="479" t="s">
        <v>648</v>
      </c>
      <c r="G190" s="251" t="s">
        <v>654</v>
      </c>
    </row>
    <row r="191" spans="1:10" x14ac:dyDescent="0.25">
      <c r="A191" s="250"/>
      <c r="B191" s="250"/>
      <c r="C191" s="250"/>
      <c r="D191" s="250"/>
      <c r="E191" s="250"/>
      <c r="F191" s="250"/>
      <c r="G191" s="250"/>
    </row>
    <row r="192" spans="1:10" x14ac:dyDescent="0.25">
      <c r="A192" s="250"/>
      <c r="B192" s="250"/>
      <c r="C192" s="250"/>
      <c r="D192" s="250"/>
      <c r="E192" s="250"/>
      <c r="F192" s="253"/>
      <c r="G192" s="247"/>
    </row>
    <row r="193" spans="1:7" x14ac:dyDescent="0.25">
      <c r="A193" s="132"/>
      <c r="B193" s="132"/>
      <c r="C193" s="132"/>
      <c r="D193" s="132"/>
      <c r="E193" s="132"/>
      <c r="F193" s="132"/>
      <c r="G193" s="247"/>
    </row>
    <row r="194" spans="1:7" x14ac:dyDescent="0.25">
      <c r="A194" s="133"/>
      <c r="B194" s="133"/>
      <c r="C194" s="133"/>
      <c r="D194" s="133"/>
      <c r="E194" s="133"/>
      <c r="F194" s="133"/>
      <c r="G194" s="248"/>
    </row>
    <row r="195" spans="1:7" x14ac:dyDescent="0.25">
      <c r="A195" s="475">
        <v>44563</v>
      </c>
      <c r="B195" s="475">
        <f>A195+1</f>
        <v>44564</v>
      </c>
      <c r="C195" s="475">
        <f t="shared" ref="C195:G195" si="77">B195+1</f>
        <v>44565</v>
      </c>
      <c r="D195" s="475">
        <f t="shared" si="77"/>
        <v>44566</v>
      </c>
      <c r="E195" s="475">
        <f t="shared" si="77"/>
        <v>44567</v>
      </c>
      <c r="F195" s="475">
        <f t="shared" si="77"/>
        <v>44568</v>
      </c>
      <c r="G195" s="475">
        <f t="shared" si="77"/>
        <v>44569</v>
      </c>
    </row>
    <row r="196" spans="1:7" x14ac:dyDescent="0.25">
      <c r="A196" s="479" t="s">
        <v>648</v>
      </c>
      <c r="B196" s="142" t="s">
        <v>650</v>
      </c>
      <c r="C196" s="479" t="s">
        <v>648</v>
      </c>
      <c r="D196" s="479" t="s">
        <v>648</v>
      </c>
      <c r="E196" s="479" t="s">
        <v>648</v>
      </c>
      <c r="F196" s="142" t="s">
        <v>650</v>
      </c>
      <c r="G196" s="479" t="s">
        <v>648</v>
      </c>
    </row>
    <row r="197" spans="1:7" x14ac:dyDescent="0.25">
      <c r="A197" s="132"/>
      <c r="B197" s="132" t="s">
        <v>651</v>
      </c>
      <c r="C197" s="132"/>
      <c r="E197" s="132"/>
      <c r="F197" s="132" t="s">
        <v>652</v>
      </c>
      <c r="G197" s="132"/>
    </row>
    <row r="198" spans="1:7" x14ac:dyDescent="0.25">
      <c r="A198" s="132"/>
      <c r="B198" s="132"/>
      <c r="C198" s="132"/>
      <c r="E198" s="132"/>
      <c r="F198" s="132"/>
      <c r="G198" s="132"/>
    </row>
    <row r="199" spans="1:7" x14ac:dyDescent="0.25">
      <c r="A199" s="132"/>
      <c r="B199" s="132"/>
      <c r="C199" s="132"/>
      <c r="D199" s="132"/>
      <c r="E199" s="132"/>
      <c r="F199" s="132"/>
      <c r="G199" s="132"/>
    </row>
    <row r="200" spans="1:7" x14ac:dyDescent="0.25">
      <c r="A200" s="133"/>
      <c r="B200" s="133"/>
      <c r="C200" s="133"/>
      <c r="D200" s="133"/>
      <c r="E200" s="133"/>
      <c r="F200" s="133"/>
      <c r="G200" s="133"/>
    </row>
    <row r="201" spans="1:7" x14ac:dyDescent="0.25">
      <c r="A201" s="476">
        <f>G195+1</f>
        <v>44570</v>
      </c>
      <c r="B201" s="475">
        <f>A201+1</f>
        <v>44571</v>
      </c>
      <c r="C201" s="475">
        <f t="shared" ref="C201:G201" si="78">B201+1</f>
        <v>44572</v>
      </c>
      <c r="D201" s="475">
        <f t="shared" si="78"/>
        <v>44573</v>
      </c>
      <c r="E201" s="475">
        <f t="shared" si="78"/>
        <v>44574</v>
      </c>
      <c r="F201" s="475">
        <f t="shared" si="78"/>
        <v>44575</v>
      </c>
      <c r="G201" s="475">
        <f t="shared" si="78"/>
        <v>44576</v>
      </c>
    </row>
    <row r="202" spans="1:7" x14ac:dyDescent="0.25">
      <c r="A202" s="479" t="s">
        <v>648</v>
      </c>
      <c r="B202" s="142" t="s">
        <v>650</v>
      </c>
      <c r="C202" s="479" t="s">
        <v>648</v>
      </c>
      <c r="D202" s="160" t="s">
        <v>673</v>
      </c>
      <c r="E202" s="479" t="s">
        <v>648</v>
      </c>
      <c r="F202" s="142" t="s">
        <v>650</v>
      </c>
      <c r="G202" s="142" t="s">
        <v>650</v>
      </c>
    </row>
    <row r="203" spans="1:7" x14ac:dyDescent="0.25">
      <c r="A203" s="132"/>
      <c r="B203" s="132" t="s">
        <v>678</v>
      </c>
      <c r="C203" s="132"/>
      <c r="D203" t="s">
        <v>679</v>
      </c>
      <c r="E203" s="132"/>
      <c r="F203" s="132" t="s">
        <v>651</v>
      </c>
      <c r="G203" s="132" t="s">
        <v>680</v>
      </c>
    </row>
    <row r="204" spans="1:7" x14ac:dyDescent="0.25">
      <c r="A204" s="132"/>
      <c r="B204" s="132"/>
      <c r="C204" s="132"/>
      <c r="E204" s="132"/>
      <c r="F204" s="132"/>
      <c r="G204" s="132"/>
    </row>
    <row r="205" spans="1:7" x14ac:dyDescent="0.25">
      <c r="A205" s="132"/>
      <c r="B205" s="132"/>
      <c r="C205" s="132"/>
      <c r="D205" s="132"/>
      <c r="E205" s="132"/>
      <c r="F205" s="132"/>
      <c r="G205" s="132"/>
    </row>
    <row r="206" spans="1:7" x14ac:dyDescent="0.25">
      <c r="A206" s="133"/>
      <c r="B206" s="133"/>
      <c r="C206" s="133"/>
      <c r="D206" s="133"/>
      <c r="E206" s="133"/>
      <c r="F206" s="133"/>
      <c r="G206" s="133"/>
    </row>
    <row r="207" spans="1:7" x14ac:dyDescent="0.25">
      <c r="A207" s="476">
        <f>G201+1</f>
        <v>44577</v>
      </c>
      <c r="B207" s="475">
        <f>A207+1</f>
        <v>44578</v>
      </c>
      <c r="C207" s="475">
        <f t="shared" ref="C207:G207" si="79">B207+1</f>
        <v>44579</v>
      </c>
      <c r="D207" s="475">
        <f t="shared" si="79"/>
        <v>44580</v>
      </c>
      <c r="E207" s="475">
        <f t="shared" si="79"/>
        <v>44581</v>
      </c>
      <c r="F207" s="475">
        <f t="shared" si="79"/>
        <v>44582</v>
      </c>
      <c r="G207" s="475">
        <f t="shared" si="79"/>
        <v>44583</v>
      </c>
    </row>
    <row r="208" spans="1:7" x14ac:dyDescent="0.25">
      <c r="A208" s="479" t="s">
        <v>648</v>
      </c>
      <c r="B208" s="161" t="s">
        <v>694</v>
      </c>
      <c r="C208" s="479" t="s">
        <v>648</v>
      </c>
      <c r="D208" s="142" t="s">
        <v>650</v>
      </c>
      <c r="E208" s="479" t="s">
        <v>648</v>
      </c>
      <c r="F208" s="210" t="s">
        <v>695</v>
      </c>
      <c r="G208" s="142" t="s">
        <v>650</v>
      </c>
    </row>
    <row r="209" spans="1:7" x14ac:dyDescent="0.25">
      <c r="A209"/>
      <c r="B209" s="132" t="s">
        <v>679</v>
      </c>
      <c r="C209" s="132"/>
      <c r="D209" s="401" t="s">
        <v>698</v>
      </c>
      <c r="E209" s="404" t="s">
        <v>699</v>
      </c>
      <c r="F209" s="404" t="s">
        <v>700</v>
      </c>
      <c r="G209" s="505" t="s">
        <v>680</v>
      </c>
    </row>
    <row r="210" spans="1:7" x14ac:dyDescent="0.25">
      <c r="A210" s="132"/>
      <c r="B210" s="132"/>
      <c r="C210" s="132"/>
      <c r="D210" s="508" t="s">
        <v>703</v>
      </c>
      <c r="E210" s="505" t="s">
        <v>648</v>
      </c>
      <c r="F210" s="505" t="s">
        <v>648</v>
      </c>
      <c r="G210" s="132"/>
    </row>
    <row r="211" spans="1:7" x14ac:dyDescent="0.25">
      <c r="A211" s="132"/>
      <c r="B211" s="132"/>
      <c r="C211" s="132"/>
      <c r="D211" s="132"/>
      <c r="E211" s="132"/>
      <c r="F211" s="132"/>
      <c r="G211" s="132"/>
    </row>
    <row r="212" spans="1:7" x14ac:dyDescent="0.25">
      <c r="A212" s="133"/>
      <c r="B212" s="133"/>
      <c r="C212" s="133"/>
      <c r="D212" s="133"/>
      <c r="E212" s="133"/>
      <c r="F212" s="133"/>
      <c r="G212" s="133"/>
    </row>
    <row r="213" spans="1:7" x14ac:dyDescent="0.25">
      <c r="A213" s="476">
        <f>G207+1</f>
        <v>44584</v>
      </c>
      <c r="B213" s="475">
        <f>A213+1</f>
        <v>44585</v>
      </c>
      <c r="C213" s="475">
        <f t="shared" ref="C213:G213" si="80">B213+1</f>
        <v>44586</v>
      </c>
      <c r="D213" s="475">
        <f t="shared" si="80"/>
        <v>44587</v>
      </c>
      <c r="E213" s="475">
        <f t="shared" si="80"/>
        <v>44588</v>
      </c>
      <c r="F213" s="475">
        <f t="shared" si="80"/>
        <v>44589</v>
      </c>
      <c r="G213" s="475">
        <f t="shared" si="80"/>
        <v>44590</v>
      </c>
    </row>
    <row r="214" spans="1:7" x14ac:dyDescent="0.25">
      <c r="A214" s="142" t="s">
        <v>650</v>
      </c>
      <c r="B214" s="160" t="s">
        <v>673</v>
      </c>
      <c r="C214" s="479" t="s">
        <v>648</v>
      </c>
      <c r="D214" s="479" t="s">
        <v>648</v>
      </c>
      <c r="E214" s="479" t="s">
        <v>648</v>
      </c>
      <c r="F214" s="637" t="s">
        <v>349</v>
      </c>
      <c r="G214" s="638"/>
    </row>
    <row r="215" spans="1:7" x14ac:dyDescent="0.25">
      <c r="A215" s="404" t="s">
        <v>680</v>
      </c>
      <c r="B215" s="404" t="s">
        <v>648</v>
      </c>
      <c r="C215" s="404" t="s">
        <v>703</v>
      </c>
      <c r="D215" s="132"/>
      <c r="E215" s="401" t="s">
        <v>715</v>
      </c>
      <c r="F215" s="506" t="s">
        <v>716</v>
      </c>
      <c r="G215" s="132" t="s">
        <v>717</v>
      </c>
    </row>
    <row r="216" spans="1:7" x14ac:dyDescent="0.25">
      <c r="A216" s="505" t="s">
        <v>648</v>
      </c>
      <c r="B216" s="505" t="s">
        <v>698</v>
      </c>
      <c r="C216" s="505" t="s">
        <v>648</v>
      </c>
      <c r="D216" s="132"/>
      <c r="E216" s="507" t="s">
        <v>722</v>
      </c>
      <c r="F216" s="132"/>
      <c r="G216" s="132"/>
    </row>
    <row r="217" spans="1:7" x14ac:dyDescent="0.25">
      <c r="A217" s="132"/>
      <c r="B217" s="132"/>
      <c r="C217" s="132"/>
      <c r="D217" s="132"/>
      <c r="E217" s="132" t="s">
        <v>648</v>
      </c>
      <c r="F217" s="132"/>
      <c r="G217" s="132"/>
    </row>
    <row r="218" spans="1:7" x14ac:dyDescent="0.25">
      <c r="A218" s="133"/>
      <c r="B218" s="133"/>
      <c r="C218" s="133"/>
      <c r="D218" s="133"/>
      <c r="E218" s="133"/>
      <c r="F218" s="133"/>
      <c r="G218" s="133"/>
    </row>
    <row r="219" spans="1:7" x14ac:dyDescent="0.25">
      <c r="A219" s="476">
        <f>G213+1</f>
        <v>44591</v>
      </c>
      <c r="B219" s="475">
        <f>A219+1</f>
        <v>44592</v>
      </c>
      <c r="C219" s="475">
        <f t="shared" ref="C219:G219" si="81">B219+1</f>
        <v>44593</v>
      </c>
      <c r="D219" s="475">
        <f t="shared" si="81"/>
        <v>44594</v>
      </c>
      <c r="E219" s="475">
        <f t="shared" si="81"/>
        <v>44595</v>
      </c>
      <c r="F219" s="475">
        <f t="shared" si="81"/>
        <v>44596</v>
      </c>
      <c r="G219" s="475">
        <f t="shared" si="81"/>
        <v>44597</v>
      </c>
    </row>
    <row r="220" spans="1:7" x14ac:dyDescent="0.25">
      <c r="A220" s="479" t="s">
        <v>648</v>
      </c>
      <c r="B220" s="160" t="s">
        <v>673</v>
      </c>
      <c r="C220" s="479" t="s">
        <v>648</v>
      </c>
      <c r="D220" s="479" t="s">
        <v>648</v>
      </c>
      <c r="E220" s="479" t="s">
        <v>648</v>
      </c>
      <c r="F220" s="163" t="s">
        <v>699</v>
      </c>
      <c r="G220" s="139" t="s">
        <v>406</v>
      </c>
    </row>
    <row r="221" spans="1:7" x14ac:dyDescent="0.25">
      <c r="A221" s="404" t="s">
        <v>680</v>
      </c>
      <c r="B221" s="132" t="s">
        <v>740</v>
      </c>
      <c r="D221" s="404" t="s">
        <v>741</v>
      </c>
      <c r="F221" s="132"/>
      <c r="G221" s="132" t="s">
        <v>717</v>
      </c>
    </row>
    <row r="222" spans="1:7" x14ac:dyDescent="0.25">
      <c r="A222" s="505" t="s">
        <v>648</v>
      </c>
      <c r="B222" s="132"/>
      <c r="D222" s="132" t="s">
        <v>648</v>
      </c>
      <c r="F222" s="132"/>
      <c r="G222" s="132"/>
    </row>
    <row r="223" spans="1:7" x14ac:dyDescent="0.25">
      <c r="A223" s="132"/>
      <c r="B223" s="132"/>
      <c r="C223" s="132"/>
      <c r="D223" s="132"/>
      <c r="E223" s="132"/>
      <c r="F223" s="132"/>
      <c r="G223" s="132"/>
    </row>
    <row r="224" spans="1:7" x14ac:dyDescent="0.25">
      <c r="A224" s="133"/>
      <c r="B224" s="133"/>
      <c r="C224" s="133"/>
      <c r="D224" s="133"/>
      <c r="E224" s="133"/>
      <c r="F224" s="133"/>
      <c r="G224" s="133"/>
    </row>
    <row r="225" spans="1:7" x14ac:dyDescent="0.25">
      <c r="A225" s="476">
        <f>G219+1</f>
        <v>44598</v>
      </c>
      <c r="B225" s="475">
        <f>A225+1</f>
        <v>44599</v>
      </c>
      <c r="C225" s="475">
        <f t="shared" ref="C225:G225" si="82">B225+1</f>
        <v>44600</v>
      </c>
      <c r="D225" s="475">
        <f t="shared" si="82"/>
        <v>44601</v>
      </c>
      <c r="E225" s="475">
        <f t="shared" si="82"/>
        <v>44602</v>
      </c>
      <c r="F225" s="475">
        <f t="shared" si="82"/>
        <v>44603</v>
      </c>
      <c r="G225" s="475">
        <f t="shared" si="82"/>
        <v>44604</v>
      </c>
    </row>
    <row r="226" spans="1:7" x14ac:dyDescent="0.25">
      <c r="A226" s="142" t="s">
        <v>650</v>
      </c>
      <c r="B226" s="479" t="s">
        <v>648</v>
      </c>
      <c r="C226" s="142" t="s">
        <v>650</v>
      </c>
      <c r="D226" s="479" t="s">
        <v>648</v>
      </c>
      <c r="E226" s="160" t="s">
        <v>673</v>
      </c>
      <c r="F226" s="163" t="s">
        <v>699</v>
      </c>
      <c r="G226" s="139" t="s">
        <v>349</v>
      </c>
    </row>
    <row r="227" spans="1:7" x14ac:dyDescent="0.25">
      <c r="A227" s="132" t="s">
        <v>680</v>
      </c>
      <c r="B227" s="132"/>
      <c r="C227" t="s">
        <v>679</v>
      </c>
      <c r="D227" s="132"/>
      <c r="E227" t="s">
        <v>751</v>
      </c>
      <c r="F227" s="132"/>
      <c r="G227" s="4">
        <v>800</v>
      </c>
    </row>
    <row r="228" spans="1:7" x14ac:dyDescent="0.25">
      <c r="A228" s="132"/>
      <c r="B228" s="132"/>
      <c r="D228" s="132"/>
      <c r="E228" s="504" t="s">
        <v>755</v>
      </c>
      <c r="F228" s="132"/>
      <c r="G228" s="132"/>
    </row>
    <row r="229" spans="1:7" x14ac:dyDescent="0.25">
      <c r="A229" s="132"/>
      <c r="B229" s="132"/>
      <c r="C229" s="132"/>
      <c r="D229" s="132"/>
      <c r="E229" s="132"/>
      <c r="F229" s="132"/>
      <c r="G229" s="132"/>
    </row>
    <row r="230" spans="1:7" x14ac:dyDescent="0.25">
      <c r="A230" s="133"/>
      <c r="B230" s="133"/>
      <c r="C230" s="133"/>
      <c r="D230" s="133"/>
      <c r="E230" s="133"/>
      <c r="F230" s="133"/>
      <c r="G230" s="133"/>
    </row>
    <row r="231" spans="1:7" x14ac:dyDescent="0.25">
      <c r="A231" s="476">
        <f>G225+1</f>
        <v>44605</v>
      </c>
      <c r="B231" s="475">
        <f>A231+1</f>
        <v>44606</v>
      </c>
      <c r="C231" s="475">
        <f t="shared" ref="C231:G231" si="83">B231+1</f>
        <v>44607</v>
      </c>
      <c r="D231" s="475">
        <f t="shared" si="83"/>
        <v>44608</v>
      </c>
      <c r="E231" s="475">
        <f t="shared" si="83"/>
        <v>44609</v>
      </c>
      <c r="F231" s="475">
        <f t="shared" si="83"/>
        <v>44610</v>
      </c>
      <c r="G231" s="475">
        <f t="shared" si="83"/>
        <v>44611</v>
      </c>
    </row>
    <row r="232" spans="1:7" x14ac:dyDescent="0.25">
      <c r="A232" s="479" t="s">
        <v>648</v>
      </c>
      <c r="B232" s="142" t="s">
        <v>650</v>
      </c>
      <c r="C232" s="479" t="s">
        <v>648</v>
      </c>
      <c r="D232" s="160" t="s">
        <v>673</v>
      </c>
      <c r="E232" s="479" t="s">
        <v>648</v>
      </c>
      <c r="F232" s="139" t="s">
        <v>353</v>
      </c>
      <c r="G232" s="142" t="s">
        <v>650</v>
      </c>
    </row>
    <row r="233" spans="1:7" x14ac:dyDescent="0.25">
      <c r="A233" s="132"/>
      <c r="B233" s="132" t="s">
        <v>679</v>
      </c>
      <c r="C233" s="132"/>
      <c r="D233" t="s">
        <v>771</v>
      </c>
      <c r="E233" s="132"/>
      <c r="F233" s="132" t="s">
        <v>772</v>
      </c>
      <c r="G233" s="132" t="s">
        <v>680</v>
      </c>
    </row>
    <row r="234" spans="1:7" x14ac:dyDescent="0.25">
      <c r="A234" s="132"/>
      <c r="B234" s="132"/>
      <c r="C234" s="132"/>
      <c r="E234" s="132"/>
      <c r="F234" s="132"/>
      <c r="G234" s="132"/>
    </row>
    <row r="235" spans="1:7" x14ac:dyDescent="0.25">
      <c r="A235" s="132"/>
      <c r="B235" s="132"/>
      <c r="C235" s="132"/>
      <c r="D235" s="132"/>
      <c r="E235" s="132"/>
      <c r="F235" s="132"/>
      <c r="G235" s="132"/>
    </row>
    <row r="236" spans="1:7" x14ac:dyDescent="0.25">
      <c r="A236" s="133"/>
      <c r="B236" s="133"/>
      <c r="C236" s="133"/>
      <c r="D236" s="133"/>
      <c r="E236" s="133"/>
      <c r="F236" s="133"/>
      <c r="G236" s="133"/>
    </row>
    <row r="237" spans="1:7" x14ac:dyDescent="0.25">
      <c r="A237" s="476">
        <f>G231+1</f>
        <v>44612</v>
      </c>
      <c r="B237" s="475">
        <f>A237+1</f>
        <v>44613</v>
      </c>
      <c r="C237" s="475">
        <f t="shared" ref="C237:G237" si="84">B237+1</f>
        <v>44614</v>
      </c>
      <c r="D237" s="475">
        <f t="shared" si="84"/>
        <v>44615</v>
      </c>
      <c r="E237" s="475">
        <f t="shared" si="84"/>
        <v>44616</v>
      </c>
      <c r="F237" s="475">
        <f t="shared" si="84"/>
        <v>44617</v>
      </c>
      <c r="G237" s="475">
        <f t="shared" si="84"/>
        <v>44618</v>
      </c>
    </row>
    <row r="238" spans="1:7" x14ac:dyDescent="0.25">
      <c r="A238" s="479" t="s">
        <v>648</v>
      </c>
      <c r="B238" s="160" t="s">
        <v>673</v>
      </c>
      <c r="C238" s="479" t="s">
        <v>648</v>
      </c>
      <c r="D238" s="164" t="s">
        <v>61</v>
      </c>
      <c r="E238" s="479" t="s">
        <v>648</v>
      </c>
      <c r="F238" s="479" t="s">
        <v>648</v>
      </c>
      <c r="G238" s="479" t="s">
        <v>648</v>
      </c>
    </row>
    <row r="239" spans="1:7" x14ac:dyDescent="0.25">
      <c r="A239" s="404" t="s">
        <v>779</v>
      </c>
      <c r="B239" s="404" t="s">
        <v>648</v>
      </c>
      <c r="C239" s="132"/>
      <c r="D239" s="401" t="s">
        <v>780</v>
      </c>
      <c r="E239" s="132"/>
      <c r="F239" s="404" t="s">
        <v>780</v>
      </c>
      <c r="G239" s="132"/>
    </row>
    <row r="240" spans="1:7" x14ac:dyDescent="0.25">
      <c r="A240" s="132"/>
      <c r="B240" s="132" t="s">
        <v>782</v>
      </c>
      <c r="C240" s="132"/>
      <c r="D240" t="s">
        <v>783</v>
      </c>
      <c r="E240" s="132"/>
      <c r="F240" s="132"/>
      <c r="G240" s="132"/>
    </row>
    <row r="241" spans="1:7" x14ac:dyDescent="0.25">
      <c r="A241" s="132"/>
      <c r="B241" s="253" t="s">
        <v>755</v>
      </c>
      <c r="C241" s="132"/>
      <c r="D241" s="132"/>
      <c r="E241" s="132"/>
      <c r="F241" s="132"/>
      <c r="G241" s="132"/>
    </row>
    <row r="242" spans="1:7" x14ac:dyDescent="0.25">
      <c r="A242" s="133"/>
      <c r="B242" s="133"/>
      <c r="C242" s="133"/>
      <c r="D242" s="133"/>
      <c r="E242" s="133"/>
      <c r="F242" s="133"/>
      <c r="G242" s="133"/>
    </row>
    <row r="243" spans="1:7" x14ac:dyDescent="0.25">
      <c r="A243" s="476">
        <f>G237+1</f>
        <v>44619</v>
      </c>
      <c r="B243" s="475">
        <f>A243+1</f>
        <v>44620</v>
      </c>
      <c r="C243" s="475">
        <f t="shared" ref="C243:G243" si="85">B243+1</f>
        <v>44621</v>
      </c>
      <c r="D243" s="475">
        <f t="shared" si="85"/>
        <v>44622</v>
      </c>
      <c r="E243" s="475">
        <f t="shared" si="85"/>
        <v>44623</v>
      </c>
      <c r="F243" s="475">
        <f t="shared" si="85"/>
        <v>44624</v>
      </c>
      <c r="G243" s="475">
        <f t="shared" si="85"/>
        <v>44625</v>
      </c>
    </row>
    <row r="244" spans="1:7" x14ac:dyDescent="0.25">
      <c r="A244" s="160" t="s">
        <v>673</v>
      </c>
      <c r="B244" s="479" t="s">
        <v>648</v>
      </c>
      <c r="C244" s="479" t="s">
        <v>648</v>
      </c>
      <c r="D244" s="160" t="s">
        <v>673</v>
      </c>
      <c r="E244" s="479" t="s">
        <v>648</v>
      </c>
      <c r="F244" s="161" t="s">
        <v>694</v>
      </c>
      <c r="G244" s="142" t="s">
        <v>650</v>
      </c>
    </row>
    <row r="245" spans="1:7" x14ac:dyDescent="0.25">
      <c r="A245" t="s">
        <v>751</v>
      </c>
      <c r="B245" s="132"/>
      <c r="C245" s="253" t="s">
        <v>789</v>
      </c>
      <c r="D245" t="s">
        <v>651</v>
      </c>
      <c r="E245" s="132"/>
      <c r="F245" s="132" t="s">
        <v>651</v>
      </c>
      <c r="G245" s="132" t="s">
        <v>680</v>
      </c>
    </row>
    <row r="246" spans="1:7" x14ac:dyDescent="0.25">
      <c r="A246" s="253" t="s">
        <v>790</v>
      </c>
      <c r="B246" s="132"/>
      <c r="C246" s="132"/>
      <c r="E246" s="132"/>
      <c r="F246" s="132"/>
      <c r="G246" s="132"/>
    </row>
    <row r="247" spans="1:7" x14ac:dyDescent="0.25">
      <c r="A247" s="132"/>
      <c r="B247" s="132"/>
      <c r="C247" s="132"/>
      <c r="D247" s="132"/>
      <c r="E247" s="132"/>
      <c r="F247" s="132"/>
      <c r="G247" s="132"/>
    </row>
    <row r="248" spans="1:7" x14ac:dyDescent="0.25">
      <c r="A248" s="133"/>
      <c r="B248" s="133"/>
      <c r="C248" s="133"/>
      <c r="D248" s="133"/>
      <c r="E248" s="133"/>
      <c r="F248" s="133"/>
      <c r="G248" s="133"/>
    </row>
    <row r="249" spans="1:7" x14ac:dyDescent="0.25">
      <c r="A249" s="476">
        <f>G243+1</f>
        <v>44626</v>
      </c>
      <c r="B249" s="475">
        <f>A249+1</f>
        <v>44627</v>
      </c>
      <c r="C249" s="475">
        <f t="shared" ref="C249:G249" si="86">B249+1</f>
        <v>44628</v>
      </c>
      <c r="D249" s="475">
        <f t="shared" si="86"/>
        <v>44629</v>
      </c>
      <c r="E249" s="475">
        <f t="shared" si="86"/>
        <v>44630</v>
      </c>
      <c r="F249" s="475">
        <f t="shared" si="86"/>
        <v>44631</v>
      </c>
      <c r="G249" s="475">
        <f t="shared" si="86"/>
        <v>44632</v>
      </c>
    </row>
    <row r="250" spans="1:7" x14ac:dyDescent="0.25">
      <c r="A250" s="479" t="s">
        <v>648</v>
      </c>
      <c r="B250" s="164" t="s">
        <v>61</v>
      </c>
      <c r="C250" s="479" t="s">
        <v>648</v>
      </c>
      <c r="D250" s="160" t="s">
        <v>673</v>
      </c>
      <c r="E250" s="479" t="s">
        <v>648</v>
      </c>
      <c r="F250" s="479" t="s">
        <v>648</v>
      </c>
      <c r="G250" s="142" t="s">
        <v>650</v>
      </c>
    </row>
    <row r="251" spans="1:7" x14ac:dyDescent="0.25">
      <c r="A251" s="132"/>
      <c r="B251" s="132" t="s">
        <v>791</v>
      </c>
      <c r="C251" s="132"/>
      <c r="D251" t="s">
        <v>792</v>
      </c>
      <c r="E251" s="132"/>
      <c r="F251" s="404" t="s">
        <v>793</v>
      </c>
      <c r="G251" s="132" t="s">
        <v>680</v>
      </c>
    </row>
    <row r="252" spans="1:7" x14ac:dyDescent="0.25">
      <c r="A252" s="132"/>
      <c r="B252" s="132"/>
      <c r="C252" s="132"/>
      <c r="E252" s="132"/>
      <c r="F252" s="132"/>
      <c r="G252" s="132"/>
    </row>
    <row r="253" spans="1:7" x14ac:dyDescent="0.25">
      <c r="A253" s="132"/>
      <c r="B253" s="132"/>
      <c r="C253" s="132"/>
      <c r="D253" s="132"/>
      <c r="E253" s="132"/>
      <c r="F253" s="132"/>
      <c r="G253" s="132"/>
    </row>
    <row r="254" spans="1:7" x14ac:dyDescent="0.25">
      <c r="A254" s="133"/>
      <c r="B254" s="133"/>
      <c r="C254" s="133"/>
      <c r="D254" s="133"/>
      <c r="E254" s="133"/>
      <c r="F254" s="133"/>
      <c r="G254" s="133"/>
    </row>
    <row r="255" spans="1:7" x14ac:dyDescent="0.25">
      <c r="A255" s="476">
        <f>G249+1</f>
        <v>44633</v>
      </c>
      <c r="B255" s="475">
        <f>A255+1</f>
        <v>44634</v>
      </c>
      <c r="C255" s="475">
        <f t="shared" ref="C255:G255" si="87">B255+1</f>
        <v>44635</v>
      </c>
      <c r="D255" s="475">
        <f t="shared" si="87"/>
        <v>44636</v>
      </c>
      <c r="E255" s="475">
        <f t="shared" si="87"/>
        <v>44637</v>
      </c>
      <c r="F255" s="475">
        <f t="shared" si="87"/>
        <v>44638</v>
      </c>
      <c r="G255" s="475">
        <f t="shared" si="87"/>
        <v>44639</v>
      </c>
    </row>
    <row r="256" spans="1:7" x14ac:dyDescent="0.25">
      <c r="A256" s="479" t="s">
        <v>648</v>
      </c>
      <c r="B256" s="164" t="s">
        <v>61</v>
      </c>
      <c r="C256" s="479" t="s">
        <v>648</v>
      </c>
      <c r="D256" s="160" t="s">
        <v>673</v>
      </c>
      <c r="E256" s="479" t="s">
        <v>648</v>
      </c>
      <c r="F256" s="479" t="s">
        <v>648</v>
      </c>
      <c r="G256" s="142" t="s">
        <v>650</v>
      </c>
    </row>
    <row r="257" spans="1:7" x14ac:dyDescent="0.25">
      <c r="A257" s="132"/>
      <c r="B257" s="132" t="s">
        <v>750</v>
      </c>
      <c r="C257" s="132"/>
      <c r="D257" t="s">
        <v>794</v>
      </c>
      <c r="E257" s="132"/>
      <c r="F257" s="404" t="s">
        <v>795</v>
      </c>
      <c r="G257" s="132" t="s">
        <v>680</v>
      </c>
    </row>
    <row r="258" spans="1:7" x14ac:dyDescent="0.25">
      <c r="A258" s="132"/>
      <c r="C258" s="132"/>
      <c r="E258" s="132"/>
      <c r="F258" s="132"/>
      <c r="G258" s="132"/>
    </row>
    <row r="259" spans="1:7" x14ac:dyDescent="0.25">
      <c r="A259" s="132"/>
      <c r="B259" s="132"/>
      <c r="C259" s="132"/>
      <c r="D259" s="132"/>
      <c r="E259" s="132"/>
      <c r="F259" s="132"/>
      <c r="G259" s="132"/>
    </row>
    <row r="260" spans="1:7" x14ac:dyDescent="0.25">
      <c r="A260" s="133"/>
      <c r="B260" s="133"/>
      <c r="C260" s="133"/>
      <c r="D260" s="133"/>
      <c r="E260" s="133"/>
      <c r="F260" s="133"/>
      <c r="G260" s="133"/>
    </row>
    <row r="261" spans="1:7" x14ac:dyDescent="0.25">
      <c r="A261" s="476">
        <f>G255+1</f>
        <v>44640</v>
      </c>
      <c r="B261" s="475">
        <f>A261+1</f>
        <v>44641</v>
      </c>
      <c r="C261" s="475">
        <f t="shared" ref="C261:G261" si="88">B261+1</f>
        <v>44642</v>
      </c>
      <c r="D261" s="475">
        <f t="shared" si="88"/>
        <v>44643</v>
      </c>
      <c r="E261" s="475">
        <f t="shared" si="88"/>
        <v>44644</v>
      </c>
      <c r="F261" s="475">
        <f t="shared" si="88"/>
        <v>44645</v>
      </c>
      <c r="G261" s="475">
        <f t="shared" si="88"/>
        <v>44646</v>
      </c>
    </row>
    <row r="262" spans="1:7" x14ac:dyDescent="0.25">
      <c r="A262" s="479" t="s">
        <v>648</v>
      </c>
      <c r="B262" s="160" t="s">
        <v>673</v>
      </c>
      <c r="C262" s="479" t="s">
        <v>648</v>
      </c>
      <c r="D262" s="479" t="s">
        <v>648</v>
      </c>
      <c r="E262" s="479" t="s">
        <v>648</v>
      </c>
      <c r="F262" s="637" t="s">
        <v>796</v>
      </c>
      <c r="G262" s="638"/>
    </row>
    <row r="263" spans="1:7" x14ac:dyDescent="0.25">
      <c r="A263" s="132"/>
      <c r="B263" s="247" t="s">
        <v>766</v>
      </c>
      <c r="C263" s="404" t="s">
        <v>797</v>
      </c>
      <c r="E263" s="132"/>
      <c r="F263" s="4">
        <v>800</v>
      </c>
      <c r="G263" s="4">
        <v>1500</v>
      </c>
    </row>
    <row r="264" spans="1:7" x14ac:dyDescent="0.25">
      <c r="A264" s="132"/>
      <c r="B264" s="132"/>
      <c r="C264" s="132"/>
      <c r="E264" s="132"/>
      <c r="F264" s="132"/>
      <c r="G264" s="132"/>
    </row>
    <row r="265" spans="1:7" x14ac:dyDescent="0.25">
      <c r="A265" s="132"/>
      <c r="B265" s="132"/>
      <c r="C265" s="132"/>
      <c r="D265" s="132"/>
      <c r="E265" s="132"/>
      <c r="F265" s="132"/>
      <c r="G265" s="132"/>
    </row>
    <row r="266" spans="1:7" x14ac:dyDescent="0.25">
      <c r="A266" s="133"/>
      <c r="B266" s="133"/>
      <c r="C266" s="133"/>
      <c r="D266" s="133"/>
      <c r="E266" s="133"/>
      <c r="F266" s="133"/>
      <c r="G266" s="133"/>
    </row>
    <row r="267" spans="1:7" x14ac:dyDescent="0.25">
      <c r="A267" s="476">
        <f>G261+1</f>
        <v>44647</v>
      </c>
      <c r="B267" s="475">
        <f>A267+1</f>
        <v>44648</v>
      </c>
      <c r="C267" s="475">
        <f t="shared" ref="C267:G267" si="89">B267+1</f>
        <v>44649</v>
      </c>
      <c r="D267" s="475">
        <f t="shared" si="89"/>
        <v>44650</v>
      </c>
      <c r="E267" s="475">
        <f t="shared" si="89"/>
        <v>44651</v>
      </c>
      <c r="F267" s="475">
        <f t="shared" si="89"/>
        <v>44652</v>
      </c>
      <c r="G267" s="475">
        <f t="shared" si="89"/>
        <v>44653</v>
      </c>
    </row>
    <row r="268" spans="1:7" x14ac:dyDescent="0.25">
      <c r="A268" s="479" t="s">
        <v>648</v>
      </c>
      <c r="B268" s="160" t="s">
        <v>673</v>
      </c>
      <c r="C268" s="479" t="s">
        <v>648</v>
      </c>
      <c r="D268" s="479" t="s">
        <v>648</v>
      </c>
      <c r="E268" s="162" t="s">
        <v>776</v>
      </c>
      <c r="F268" s="479" t="s">
        <v>648</v>
      </c>
      <c r="G268" s="142" t="s">
        <v>650</v>
      </c>
    </row>
    <row r="269" spans="1:7" x14ac:dyDescent="0.25">
      <c r="A269" s="253" t="s">
        <v>755</v>
      </c>
      <c r="B269" t="s">
        <v>740</v>
      </c>
      <c r="C269" s="132"/>
      <c r="D269" s="253" t="s">
        <v>755</v>
      </c>
      <c r="E269" t="s">
        <v>679</v>
      </c>
      <c r="F269" s="132"/>
      <c r="G269" s="132" t="s">
        <v>680</v>
      </c>
    </row>
    <row r="270" spans="1:7" x14ac:dyDescent="0.25">
      <c r="A270" s="132"/>
      <c r="B270" s="132"/>
      <c r="C270" s="132"/>
      <c r="D270" s="132"/>
      <c r="E270" s="132"/>
      <c r="F270" s="132"/>
      <c r="G270" s="132"/>
    </row>
    <row r="271" spans="1:7" x14ac:dyDescent="0.25">
      <c r="A271" s="132"/>
      <c r="B271" s="132"/>
      <c r="C271" s="132"/>
      <c r="D271" s="132"/>
      <c r="E271" s="132"/>
      <c r="F271" s="132"/>
      <c r="G271" s="132"/>
    </row>
    <row r="272" spans="1:7" x14ac:dyDescent="0.25">
      <c r="A272" s="133"/>
      <c r="B272" s="133"/>
      <c r="C272" s="133"/>
      <c r="D272" s="133"/>
      <c r="E272" s="133"/>
      <c r="F272" s="133"/>
      <c r="G272" s="133"/>
    </row>
    <row r="273" spans="1:7" x14ac:dyDescent="0.25">
      <c r="A273" s="476">
        <f>G267+1</f>
        <v>44654</v>
      </c>
      <c r="B273" s="475">
        <f>A273+1</f>
        <v>44655</v>
      </c>
      <c r="C273" s="475">
        <f t="shared" ref="C273:G273" si="90">B273+1</f>
        <v>44656</v>
      </c>
      <c r="D273" s="475">
        <f t="shared" si="90"/>
        <v>44657</v>
      </c>
      <c r="E273" s="475">
        <f t="shared" si="90"/>
        <v>44658</v>
      </c>
      <c r="F273" s="475">
        <f t="shared" si="90"/>
        <v>44659</v>
      </c>
      <c r="G273" s="475">
        <f t="shared" si="90"/>
        <v>44660</v>
      </c>
    </row>
    <row r="274" spans="1:7" x14ac:dyDescent="0.25">
      <c r="A274" s="479" t="s">
        <v>648</v>
      </c>
      <c r="B274" s="161" t="s">
        <v>694</v>
      </c>
      <c r="C274" s="479" t="s">
        <v>648</v>
      </c>
      <c r="D274" s="160" t="s">
        <v>673</v>
      </c>
      <c r="E274" s="479" t="s">
        <v>648</v>
      </c>
      <c r="F274" s="637" t="s">
        <v>695</v>
      </c>
      <c r="G274" s="638"/>
    </row>
    <row r="275" spans="1:7" x14ac:dyDescent="0.25">
      <c r="A275" s="132"/>
      <c r="B275" t="s">
        <v>724</v>
      </c>
      <c r="C275" s="132"/>
      <c r="D275" s="247" t="s">
        <v>800</v>
      </c>
      <c r="E275" s="132"/>
      <c r="F275" s="132" t="s">
        <v>801</v>
      </c>
      <c r="G275" s="4">
        <v>800</v>
      </c>
    </row>
    <row r="276" spans="1:7" x14ac:dyDescent="0.25">
      <c r="A276" s="132"/>
      <c r="C276" s="132"/>
      <c r="D276" s="504" t="s">
        <v>802</v>
      </c>
      <c r="E276" s="132"/>
      <c r="F276" s="132"/>
      <c r="G276" s="132" t="s">
        <v>803</v>
      </c>
    </row>
    <row r="277" spans="1:7" x14ac:dyDescent="0.25">
      <c r="A277" s="132"/>
      <c r="B277" s="132"/>
      <c r="C277" s="132"/>
      <c r="D277" s="132"/>
      <c r="E277" s="132"/>
      <c r="F277" s="132"/>
      <c r="G277" s="132"/>
    </row>
    <row r="278" spans="1:7" x14ac:dyDescent="0.25">
      <c r="A278" s="133"/>
      <c r="B278" s="133"/>
      <c r="C278" s="133"/>
      <c r="D278" s="133"/>
      <c r="E278" s="133"/>
      <c r="F278" s="133"/>
      <c r="G278" s="133"/>
    </row>
    <row r="279" spans="1:7" x14ac:dyDescent="0.25">
      <c r="A279" s="476">
        <f>G273+1</f>
        <v>44661</v>
      </c>
      <c r="B279" s="475">
        <f>A279+1</f>
        <v>44662</v>
      </c>
      <c r="C279" s="475">
        <f t="shared" ref="C279:G279" si="91">B279+1</f>
        <v>44663</v>
      </c>
      <c r="D279" s="475">
        <f t="shared" si="91"/>
        <v>44664</v>
      </c>
      <c r="E279" s="475">
        <f t="shared" si="91"/>
        <v>44665</v>
      </c>
      <c r="F279" s="475">
        <f t="shared" si="91"/>
        <v>44666</v>
      </c>
      <c r="G279" s="475">
        <f t="shared" si="91"/>
        <v>44667</v>
      </c>
    </row>
    <row r="280" spans="1:7" x14ac:dyDescent="0.25">
      <c r="A280" s="142" t="s">
        <v>650</v>
      </c>
      <c r="B280" s="479" t="s">
        <v>648</v>
      </c>
      <c r="C280" s="161" t="s">
        <v>694</v>
      </c>
      <c r="D280" s="160" t="s">
        <v>673</v>
      </c>
      <c r="E280" s="479" t="s">
        <v>648</v>
      </c>
      <c r="F280" s="139" t="s">
        <v>804</v>
      </c>
      <c r="G280" s="479" t="s">
        <v>648</v>
      </c>
    </row>
    <row r="281" spans="1:7" x14ac:dyDescent="0.25">
      <c r="A281" s="132" t="s">
        <v>805</v>
      </c>
      <c r="B281" s="132"/>
      <c r="C281" s="132" t="s">
        <v>707</v>
      </c>
      <c r="D281" s="247" t="s">
        <v>806</v>
      </c>
      <c r="E281" s="132"/>
      <c r="F281" s="132" t="s">
        <v>801</v>
      </c>
      <c r="G281" s="132"/>
    </row>
    <row r="282" spans="1:7" x14ac:dyDescent="0.25">
      <c r="A282" s="132"/>
      <c r="B282" s="132"/>
      <c r="D282" s="132"/>
      <c r="E282" s="132"/>
      <c r="F282" s="4">
        <v>400</v>
      </c>
      <c r="G282" s="132"/>
    </row>
    <row r="283" spans="1:7" x14ac:dyDescent="0.25">
      <c r="A283" s="132"/>
      <c r="B283" s="132"/>
      <c r="C283" s="132"/>
      <c r="D283" s="132"/>
      <c r="E283" s="132"/>
      <c r="F283" s="132"/>
      <c r="G283" s="132"/>
    </row>
    <row r="284" spans="1:7" x14ac:dyDescent="0.25">
      <c r="A284" s="133"/>
      <c r="B284" s="133"/>
      <c r="C284" s="133"/>
      <c r="D284" s="133"/>
      <c r="E284" s="133"/>
      <c r="F284" s="133"/>
      <c r="G284" s="133"/>
    </row>
    <row r="285" spans="1:7" x14ac:dyDescent="0.25">
      <c r="A285" s="476">
        <f>G279+1</f>
        <v>44668</v>
      </c>
      <c r="B285" s="475">
        <f>A285+1</f>
        <v>44669</v>
      </c>
      <c r="C285" s="475">
        <f t="shared" ref="C285:G285" si="92">B285+1</f>
        <v>44670</v>
      </c>
      <c r="D285" s="475">
        <f t="shared" si="92"/>
        <v>44671</v>
      </c>
      <c r="E285" s="475">
        <f t="shared" si="92"/>
        <v>44672</v>
      </c>
      <c r="F285" s="475">
        <f t="shared" si="92"/>
        <v>44673</v>
      </c>
      <c r="G285" s="475">
        <f t="shared" si="92"/>
        <v>44674</v>
      </c>
    </row>
    <row r="286" spans="1:7" x14ac:dyDescent="0.25">
      <c r="A286" s="479" t="s">
        <v>648</v>
      </c>
      <c r="B286" s="160" t="s">
        <v>673</v>
      </c>
      <c r="C286" s="479" t="s">
        <v>648</v>
      </c>
      <c r="D286" s="160" t="s">
        <v>673</v>
      </c>
      <c r="E286" s="479" t="s">
        <v>648</v>
      </c>
      <c r="F286" s="163" t="s">
        <v>699</v>
      </c>
      <c r="G286" s="139" t="s">
        <v>807</v>
      </c>
    </row>
    <row r="287" spans="1:7" x14ac:dyDescent="0.25">
      <c r="A287" s="132"/>
      <c r="B287" s="132" t="s">
        <v>766</v>
      </c>
      <c r="C287" s="132"/>
      <c r="D287" t="s">
        <v>740</v>
      </c>
      <c r="E287" s="132"/>
      <c r="F287" s="132"/>
      <c r="G287" s="4">
        <v>800</v>
      </c>
    </row>
    <row r="288" spans="1:7" x14ac:dyDescent="0.25">
      <c r="A288" s="132"/>
      <c r="B288" s="132"/>
      <c r="C288" s="132"/>
      <c r="E288" s="132"/>
      <c r="F288" s="132"/>
    </row>
    <row r="289" spans="1:7" x14ac:dyDescent="0.25">
      <c r="A289" s="132"/>
      <c r="B289" s="132"/>
      <c r="C289" s="132"/>
      <c r="D289" s="132"/>
      <c r="E289" s="132"/>
      <c r="F289" s="132"/>
      <c r="G289" s="132"/>
    </row>
    <row r="290" spans="1:7" x14ac:dyDescent="0.25">
      <c r="A290" s="133"/>
      <c r="B290" s="133"/>
      <c r="C290" s="133"/>
      <c r="D290" s="133"/>
      <c r="E290" s="133"/>
      <c r="F290" s="133"/>
      <c r="G290" s="133"/>
    </row>
    <row r="291" spans="1:7" x14ac:dyDescent="0.25">
      <c r="A291" s="476">
        <f>G285+1</f>
        <v>44675</v>
      </c>
      <c r="B291" s="475">
        <f>A291+1</f>
        <v>44676</v>
      </c>
      <c r="C291" s="475">
        <f t="shared" ref="C291:G291" si="93">B291+1</f>
        <v>44677</v>
      </c>
      <c r="D291" s="475">
        <f t="shared" si="93"/>
        <v>44678</v>
      </c>
      <c r="E291" s="475">
        <f t="shared" si="93"/>
        <v>44679</v>
      </c>
      <c r="F291" s="475">
        <f t="shared" si="93"/>
        <v>44680</v>
      </c>
      <c r="G291" s="475">
        <f t="shared" si="93"/>
        <v>44681</v>
      </c>
    </row>
    <row r="292" spans="1:7" x14ac:dyDescent="0.25">
      <c r="A292" s="479" t="s">
        <v>648</v>
      </c>
      <c r="B292" s="162" t="s">
        <v>776</v>
      </c>
      <c r="C292" s="479" t="s">
        <v>648</v>
      </c>
      <c r="D292" s="162" t="s">
        <v>776</v>
      </c>
      <c r="E292" s="479" t="s">
        <v>648</v>
      </c>
      <c r="F292" s="163" t="s">
        <v>699</v>
      </c>
      <c r="G292" s="139" t="s">
        <v>808</v>
      </c>
    </row>
    <row r="293" spans="1:7" x14ac:dyDescent="0.25">
      <c r="A293" s="132"/>
      <c r="B293" s="132" t="s">
        <v>809</v>
      </c>
      <c r="C293" s="132"/>
      <c r="D293" t="s">
        <v>810</v>
      </c>
      <c r="E293" s="132"/>
      <c r="F293" s="132"/>
      <c r="G293" s="4">
        <v>800</v>
      </c>
    </row>
    <row r="294" spans="1:7" x14ac:dyDescent="0.25">
      <c r="A294" s="132"/>
      <c r="B294" s="132" t="s">
        <v>811</v>
      </c>
      <c r="C294" s="132"/>
      <c r="E294" s="132"/>
      <c r="F294" s="132"/>
      <c r="G294" s="253"/>
    </row>
    <row r="295" spans="1:7" x14ac:dyDescent="0.25">
      <c r="A295" s="132"/>
      <c r="B295" s="132"/>
      <c r="C295" s="132"/>
      <c r="D295" s="132"/>
      <c r="E295" s="132"/>
      <c r="F295" s="132"/>
      <c r="G295" s="132"/>
    </row>
    <row r="296" spans="1:7" x14ac:dyDescent="0.25">
      <c r="A296" s="133"/>
      <c r="B296" s="133"/>
      <c r="C296" s="133"/>
      <c r="D296" s="133"/>
      <c r="E296" s="133"/>
      <c r="F296" s="133"/>
      <c r="G296" s="133"/>
    </row>
    <row r="297" spans="1:7" x14ac:dyDescent="0.25">
      <c r="A297" s="476">
        <f>G291+1</f>
        <v>44682</v>
      </c>
      <c r="B297" s="475">
        <f>A297+1</f>
        <v>44683</v>
      </c>
      <c r="C297" s="475">
        <f t="shared" ref="C297:G297" si="94">B297+1</f>
        <v>44684</v>
      </c>
      <c r="D297" s="475">
        <f t="shared" si="94"/>
        <v>44685</v>
      </c>
      <c r="E297" s="475">
        <f t="shared" si="94"/>
        <v>44686</v>
      </c>
      <c r="F297" s="475">
        <f t="shared" si="94"/>
        <v>44687</v>
      </c>
      <c r="G297" s="475">
        <f t="shared" si="94"/>
        <v>44688</v>
      </c>
    </row>
    <row r="298" spans="1:7" x14ac:dyDescent="0.25">
      <c r="A298" s="479" t="s">
        <v>648</v>
      </c>
      <c r="B298" s="160" t="s">
        <v>673</v>
      </c>
      <c r="C298" s="479" t="s">
        <v>648</v>
      </c>
      <c r="D298" s="479" t="s">
        <v>648</v>
      </c>
      <c r="E298" s="162" t="s">
        <v>776</v>
      </c>
      <c r="F298" s="163" t="s">
        <v>699</v>
      </c>
      <c r="G298" s="139" t="s">
        <v>353</v>
      </c>
    </row>
    <row r="299" spans="1:7" x14ac:dyDescent="0.25">
      <c r="A299" s="132"/>
      <c r="B299" s="132" t="s">
        <v>771</v>
      </c>
      <c r="C299" s="132"/>
      <c r="D299" s="132"/>
      <c r="E299" s="132" t="s">
        <v>784</v>
      </c>
      <c r="F299" s="132"/>
      <c r="G299" s="4">
        <v>800</v>
      </c>
    </row>
    <row r="300" spans="1:7" x14ac:dyDescent="0.25">
      <c r="A300" s="132"/>
      <c r="B300" s="132"/>
      <c r="C300" s="132"/>
      <c r="D300" s="132"/>
      <c r="F300" s="132"/>
      <c r="G300" s="132"/>
    </row>
    <row r="301" spans="1:7" x14ac:dyDescent="0.25">
      <c r="A301" s="132"/>
      <c r="B301" s="132"/>
      <c r="C301" s="132"/>
      <c r="D301" s="132"/>
      <c r="E301" s="132"/>
      <c r="F301" s="132"/>
      <c r="G301" s="132"/>
    </row>
    <row r="302" spans="1:7" x14ac:dyDescent="0.25">
      <c r="A302" s="133"/>
      <c r="B302" s="133"/>
      <c r="C302" s="133"/>
      <c r="D302" s="133"/>
      <c r="E302" s="133"/>
      <c r="F302" s="133"/>
      <c r="G302" s="133"/>
    </row>
    <row r="303" spans="1:7" x14ac:dyDescent="0.25">
      <c r="A303" s="476">
        <f>G297+1</f>
        <v>44689</v>
      </c>
      <c r="B303" s="475">
        <f>A303+1</f>
        <v>44690</v>
      </c>
      <c r="C303" s="475">
        <f t="shared" ref="C303:G303" si="95">B303+1</f>
        <v>44691</v>
      </c>
      <c r="D303" s="475">
        <f t="shared" si="95"/>
        <v>44692</v>
      </c>
      <c r="E303" s="475">
        <f t="shared" si="95"/>
        <v>44693</v>
      </c>
      <c r="F303" s="475">
        <f t="shared" si="95"/>
        <v>44694</v>
      </c>
      <c r="G303" s="475">
        <f t="shared" si="95"/>
        <v>44695</v>
      </c>
    </row>
    <row r="304" spans="1:7" x14ac:dyDescent="0.25">
      <c r="A304" s="479" t="s">
        <v>648</v>
      </c>
      <c r="B304" s="160" t="s">
        <v>673</v>
      </c>
      <c r="C304" s="479" t="s">
        <v>648</v>
      </c>
      <c r="D304" s="162" t="s">
        <v>776</v>
      </c>
      <c r="E304" s="163" t="s">
        <v>699</v>
      </c>
      <c r="F304" s="241" t="s">
        <v>812</v>
      </c>
      <c r="G304" s="242" t="s">
        <v>813</v>
      </c>
    </row>
    <row r="305" spans="1:7" x14ac:dyDescent="0.25">
      <c r="A305" s="132"/>
      <c r="B305" s="132" t="s">
        <v>806</v>
      </c>
      <c r="C305" s="132"/>
      <c r="D305" s="132" t="s">
        <v>788</v>
      </c>
      <c r="E305" s="132"/>
      <c r="F305" s="4">
        <v>800</v>
      </c>
      <c r="G305" s="4">
        <v>800</v>
      </c>
    </row>
    <row r="306" spans="1:7" x14ac:dyDescent="0.25">
      <c r="A306" s="132"/>
      <c r="B306" s="132"/>
      <c r="C306" s="132"/>
      <c r="E306" s="132"/>
      <c r="F306" s="132"/>
      <c r="G306" s="4">
        <v>1500</v>
      </c>
    </row>
    <row r="307" spans="1:7" x14ac:dyDescent="0.25">
      <c r="A307" s="132"/>
      <c r="B307" s="132"/>
      <c r="C307" s="132"/>
      <c r="D307" s="132"/>
      <c r="E307" s="132"/>
      <c r="F307" s="132"/>
      <c r="G307" s="132"/>
    </row>
    <row r="308" spans="1:7" x14ac:dyDescent="0.25">
      <c r="A308" s="133"/>
      <c r="B308" s="133"/>
      <c r="C308" s="133"/>
      <c r="D308" s="133"/>
      <c r="E308" s="133"/>
      <c r="F308" s="133"/>
      <c r="G308" s="133"/>
    </row>
    <row r="309" spans="1:7" x14ac:dyDescent="0.25">
      <c r="A309" s="476">
        <f t="shared" ref="A309" si="96">G303+1</f>
        <v>44696</v>
      </c>
      <c r="B309" s="475">
        <f t="shared" ref="B309" si="97">A309+1</f>
        <v>44697</v>
      </c>
      <c r="C309" s="475">
        <f t="shared" ref="C309" si="98">B309+1</f>
        <v>44698</v>
      </c>
      <c r="D309" s="475">
        <f t="shared" ref="D309" si="99">C309+1</f>
        <v>44699</v>
      </c>
      <c r="E309" s="475">
        <f t="shared" ref="E309" si="100">D309+1</f>
        <v>44700</v>
      </c>
      <c r="F309" s="475">
        <f t="shared" ref="F309" si="101">E309+1</f>
        <v>44701</v>
      </c>
      <c r="G309" s="477">
        <f t="shared" ref="G309" si="102">F309+1</f>
        <v>44702</v>
      </c>
    </row>
    <row r="310" spans="1:7" x14ac:dyDescent="0.25">
      <c r="A310" s="479" t="s">
        <v>345</v>
      </c>
      <c r="B310" s="479" t="s">
        <v>345</v>
      </c>
      <c r="C310" s="479" t="s">
        <v>345</v>
      </c>
      <c r="D310" s="479" t="s">
        <v>345</v>
      </c>
      <c r="E310" s="479" t="s">
        <v>345</v>
      </c>
      <c r="F310" s="479" t="s">
        <v>345</v>
      </c>
      <c r="G310" s="479" t="s">
        <v>345</v>
      </c>
    </row>
    <row r="311" spans="1:7" x14ac:dyDescent="0.25">
      <c r="A311" s="250"/>
      <c r="B311" s="250"/>
      <c r="C311" s="250"/>
      <c r="D311" s="250"/>
      <c r="E311" s="250"/>
      <c r="F311" s="250"/>
      <c r="G311" s="250"/>
    </row>
    <row r="312" spans="1:7" x14ac:dyDescent="0.25">
      <c r="A312" s="250"/>
      <c r="B312" s="250"/>
      <c r="C312" s="250"/>
      <c r="D312" s="250"/>
      <c r="E312" s="250"/>
      <c r="F312" s="253"/>
      <c r="G312" s="247"/>
    </row>
    <row r="313" spans="1:7" x14ac:dyDescent="0.25">
      <c r="A313" s="132"/>
      <c r="B313" s="132"/>
      <c r="C313" s="132"/>
      <c r="D313" s="132"/>
      <c r="E313" s="132"/>
      <c r="F313" s="132"/>
      <c r="G313" s="247"/>
    </row>
    <row r="314" spans="1:7" x14ac:dyDescent="0.25">
      <c r="A314" s="133"/>
      <c r="B314" s="133"/>
      <c r="C314" s="133"/>
      <c r="D314" s="133"/>
      <c r="E314" s="133"/>
      <c r="F314" s="133"/>
      <c r="G314" s="248"/>
    </row>
    <row r="315" spans="1:7" x14ac:dyDescent="0.25">
      <c r="A315"/>
    </row>
    <row r="316" spans="1:7" x14ac:dyDescent="0.25">
      <c r="A316"/>
    </row>
    <row r="317" spans="1:7" x14ac:dyDescent="0.25">
      <c r="A317"/>
    </row>
    <row r="318" spans="1:7" x14ac:dyDescent="0.25">
      <c r="A318"/>
    </row>
    <row r="319" spans="1:7" x14ac:dyDescent="0.25">
      <c r="A319"/>
    </row>
    <row r="320" spans="1:7"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sheetData>
  <mergeCells count="8">
    <mergeCell ref="F214:G214"/>
    <mergeCell ref="F262:G262"/>
    <mergeCell ref="F274:G274"/>
    <mergeCell ref="I3:I38"/>
    <mergeCell ref="I39:I74"/>
    <mergeCell ref="I75:I110"/>
    <mergeCell ref="I111:I146"/>
    <mergeCell ref="I153:I188"/>
  </mergeCells>
  <phoneticPr fontId="35" type="noConversion"/>
  <conditionalFormatting sqref="J27 J33 J39 J45 J51 J183 J189">
    <cfRule type="cellIs" dxfId="643" priority="315" operator="equal">
      <formula>"MAX"</formula>
    </cfRule>
    <cfRule type="cellIs" dxfId="642" priority="318" operator="equal">
      <formula>"UNL"</formula>
    </cfRule>
    <cfRule type="cellIs" dxfId="641" priority="319" operator="equal">
      <formula>"FDN"</formula>
    </cfRule>
    <cfRule type="cellIs" dxfId="640" priority="313" operator="equal">
      <formula>"STR"</formula>
    </cfRule>
    <cfRule type="cellIs" dxfId="639" priority="312" operator="equal">
      <formula>"HYP"</formula>
    </cfRule>
    <cfRule type="cellIs" dxfId="638" priority="311" operator="equal">
      <formula>"PWR"</formula>
    </cfRule>
    <cfRule type="cellIs" dxfId="637" priority="310" operator="equal">
      <formula>"SPD"</formula>
    </cfRule>
    <cfRule type="cellIs" dxfId="636" priority="316" operator="equal">
      <formula>"SPE"</formula>
    </cfRule>
    <cfRule type="cellIs" dxfId="635" priority="314" operator="equal">
      <formula>"STC"</formula>
    </cfRule>
    <cfRule type="cellIs" dxfId="634" priority="317" operator="equal">
      <formula>"END"</formula>
    </cfRule>
  </conditionalFormatting>
  <conditionalFormatting sqref="J33 J39 J45 J51 J27 J183 J189">
    <cfRule type="cellIs" dxfId="633" priority="309" operator="equal">
      <formula>0</formula>
    </cfRule>
  </conditionalFormatting>
  <conditionalFormatting sqref="J33">
    <cfRule type="cellIs" dxfId="632" priority="83" operator="equal">
      <formula>"STC"</formula>
    </cfRule>
    <cfRule type="cellIs" dxfId="631" priority="80" operator="equal">
      <formula>"PWR"</formula>
    </cfRule>
    <cfRule type="cellIs" dxfId="630" priority="81" operator="equal">
      <formula>"HYP"</formula>
    </cfRule>
    <cfRule type="cellIs" dxfId="629" priority="82" operator="equal">
      <formula>"STR"</formula>
    </cfRule>
    <cfRule type="cellIs" dxfId="628" priority="88" operator="equal">
      <formula>"FDN"</formula>
    </cfRule>
    <cfRule type="cellIs" dxfId="627" priority="87" operator="equal">
      <formula>"UNL"</formula>
    </cfRule>
    <cfRule type="cellIs" dxfId="626" priority="86" operator="equal">
      <formula>"END"</formula>
    </cfRule>
    <cfRule type="cellIs" dxfId="625" priority="85" operator="equal">
      <formula>"SPE"</formula>
    </cfRule>
    <cfRule type="cellIs" dxfId="624" priority="84" operator="equal">
      <formula>"MAX"</formula>
    </cfRule>
    <cfRule type="cellIs" dxfId="623" priority="78" operator="equal">
      <formula>0</formula>
    </cfRule>
    <cfRule type="cellIs" dxfId="622" priority="79" operator="equal">
      <formula>"SPD"</formula>
    </cfRule>
  </conditionalFormatting>
  <conditionalFormatting sqref="J39">
    <cfRule type="cellIs" dxfId="621" priority="67" operator="equal">
      <formula>0</formula>
    </cfRule>
    <cfRule type="cellIs" dxfId="620" priority="68" operator="equal">
      <formula>"SPD"</formula>
    </cfRule>
    <cfRule type="cellIs" dxfId="619" priority="72" operator="equal">
      <formula>"STC"</formula>
    </cfRule>
    <cfRule type="cellIs" dxfId="618" priority="71" operator="equal">
      <formula>"STR"</formula>
    </cfRule>
    <cfRule type="cellIs" dxfId="617" priority="73" operator="equal">
      <formula>"MAX"</formula>
    </cfRule>
    <cfRule type="cellIs" dxfId="616" priority="74" operator="equal">
      <formula>"SPE"</formula>
    </cfRule>
    <cfRule type="cellIs" dxfId="615" priority="75" operator="equal">
      <formula>"END"</formula>
    </cfRule>
    <cfRule type="cellIs" dxfId="614" priority="76" operator="equal">
      <formula>"UNL"</formula>
    </cfRule>
    <cfRule type="cellIs" dxfId="613" priority="70" operator="equal">
      <formula>"HYP"</formula>
    </cfRule>
    <cfRule type="cellIs" dxfId="612" priority="69" operator="equal">
      <formula>"PWR"</formula>
    </cfRule>
    <cfRule type="cellIs" dxfId="611" priority="77" operator="equal">
      <formula>"FDN"</formula>
    </cfRule>
  </conditionalFormatting>
  <conditionalFormatting sqref="J45">
    <cfRule type="cellIs" dxfId="610" priority="60" operator="equal">
      <formula>"STR"</formula>
    </cfRule>
    <cfRule type="cellIs" dxfId="609" priority="61" operator="equal">
      <formula>"STC"</formula>
    </cfRule>
    <cfRule type="cellIs" dxfId="608" priority="62" operator="equal">
      <formula>"MAX"</formula>
    </cfRule>
    <cfRule type="cellIs" dxfId="607" priority="64" operator="equal">
      <formula>"END"</formula>
    </cfRule>
    <cfRule type="cellIs" dxfId="606" priority="65" operator="equal">
      <formula>"UNL"</formula>
    </cfRule>
    <cfRule type="cellIs" dxfId="605" priority="66" operator="equal">
      <formula>"FDN"</formula>
    </cfRule>
    <cfRule type="cellIs" dxfId="604" priority="63" operator="equal">
      <formula>"SPE"</formula>
    </cfRule>
    <cfRule type="cellIs" dxfId="603" priority="34" operator="equal">
      <formula>0</formula>
    </cfRule>
    <cfRule type="cellIs" dxfId="602" priority="35" operator="equal">
      <formula>"SPD"</formula>
    </cfRule>
    <cfRule type="cellIs" dxfId="601" priority="36" operator="equal">
      <formula>"PWR"</formula>
    </cfRule>
    <cfRule type="cellIs" dxfId="600" priority="37" operator="equal">
      <formula>"HYP"</formula>
    </cfRule>
    <cfRule type="cellIs" dxfId="599" priority="38" operator="equal">
      <formula>"STR"</formula>
    </cfRule>
    <cfRule type="cellIs" dxfId="598" priority="39" operator="equal">
      <formula>"STC"</formula>
    </cfRule>
    <cfRule type="cellIs" dxfId="597" priority="40" operator="equal">
      <formula>"MAX"</formula>
    </cfRule>
    <cfRule type="cellIs" dxfId="596" priority="42" operator="equal">
      <formula>"END"</formula>
    </cfRule>
    <cfRule type="cellIs" dxfId="595" priority="43" operator="equal">
      <formula>"UNL"</formula>
    </cfRule>
    <cfRule type="cellIs" dxfId="594" priority="44" operator="equal">
      <formula>"FDN"</formula>
    </cfRule>
    <cfRule type="cellIs" dxfId="593" priority="56" operator="equal">
      <formula>0</formula>
    </cfRule>
    <cfRule type="cellIs" dxfId="592" priority="57" operator="equal">
      <formula>"SPD"</formula>
    </cfRule>
    <cfRule type="cellIs" dxfId="591" priority="41" operator="equal">
      <formula>"SPE"</formula>
    </cfRule>
    <cfRule type="cellIs" dxfId="590" priority="58" operator="equal">
      <formula>"PWR"</formula>
    </cfRule>
    <cfRule type="cellIs" dxfId="589" priority="59" operator="equal">
      <formula>"HYP"</formula>
    </cfRule>
  </conditionalFormatting>
  <conditionalFormatting sqref="J51">
    <cfRule type="cellIs" dxfId="588" priority="29" operator="equal">
      <formula>"MAX"</formula>
    </cfRule>
    <cfRule type="cellIs" dxfId="587" priority="25" operator="equal">
      <formula>"PWR"</formula>
    </cfRule>
    <cfRule type="cellIs" dxfId="586" priority="26" operator="equal">
      <formula>"HYP"</formula>
    </cfRule>
    <cfRule type="cellIs" dxfId="585" priority="32" operator="equal">
      <formula>"UNL"</formula>
    </cfRule>
    <cfRule type="cellIs" dxfId="584" priority="33" operator="equal">
      <formula>"FDN"</formula>
    </cfRule>
    <cfRule type="cellIs" dxfId="583" priority="45" operator="equal">
      <formula>0</formula>
    </cfRule>
    <cfRule type="cellIs" dxfId="582" priority="46" operator="equal">
      <formula>"SPD"</formula>
    </cfRule>
    <cfRule type="cellIs" dxfId="581" priority="47" operator="equal">
      <formula>"PWR"</formula>
    </cfRule>
    <cfRule type="cellIs" dxfId="580" priority="31" operator="equal">
      <formula>"END"</formula>
    </cfRule>
    <cfRule type="cellIs" dxfId="579" priority="48" operator="equal">
      <formula>"HYP"</formula>
    </cfRule>
    <cfRule type="cellIs" dxfId="578" priority="27" operator="equal">
      <formula>"STR"</formula>
    </cfRule>
    <cfRule type="cellIs" dxfId="577" priority="28" operator="equal">
      <formula>"STC"</formula>
    </cfRule>
    <cfRule type="cellIs" dxfId="576" priority="51" operator="equal">
      <formula>"MAX"</formula>
    </cfRule>
    <cfRule type="cellIs" dxfId="575" priority="30" operator="equal">
      <formula>"SPE"</formula>
    </cfRule>
    <cfRule type="cellIs" dxfId="574" priority="49" operator="equal">
      <formula>"STR"</formula>
    </cfRule>
    <cfRule type="cellIs" dxfId="573" priority="55" operator="equal">
      <formula>"FDN"</formula>
    </cfRule>
    <cfRule type="cellIs" dxfId="572" priority="50" operator="equal">
      <formula>"STC"</formula>
    </cfRule>
    <cfRule type="cellIs" dxfId="571" priority="54" operator="equal">
      <formula>"UNL"</formula>
    </cfRule>
    <cfRule type="cellIs" dxfId="570" priority="53" operator="equal">
      <formula>"END"</formula>
    </cfRule>
    <cfRule type="cellIs" dxfId="569" priority="52" operator="equal">
      <formula>"SPE"</formula>
    </cfRule>
    <cfRule type="cellIs" dxfId="568" priority="23" operator="equal">
      <formula>0</formula>
    </cfRule>
    <cfRule type="cellIs" dxfId="567" priority="24" operator="equal">
      <formula>"SPD"</formula>
    </cfRule>
  </conditionalFormatting>
  <conditionalFormatting sqref="J57">
    <cfRule type="cellIs" dxfId="566" priority="18" operator="equal">
      <formula>"MAX"</formula>
    </cfRule>
    <cfRule type="cellIs" dxfId="565" priority="21" operator="equal">
      <formula>"UNL"</formula>
    </cfRule>
    <cfRule type="cellIs" dxfId="564" priority="12" operator="equal">
      <formula>0</formula>
    </cfRule>
    <cfRule type="cellIs" dxfId="563" priority="13" operator="equal">
      <formula>"SPD"</formula>
    </cfRule>
    <cfRule type="cellIs" dxfId="562" priority="14" operator="equal">
      <formula>"PWR"</formula>
    </cfRule>
    <cfRule type="cellIs" dxfId="561" priority="15" operator="equal">
      <formula>"HYP"</formula>
    </cfRule>
    <cfRule type="cellIs" dxfId="560" priority="16" operator="equal">
      <formula>"STR"</formula>
    </cfRule>
    <cfRule type="cellIs" dxfId="559" priority="17" operator="equal">
      <formula>"STC"</formula>
    </cfRule>
    <cfRule type="cellIs" dxfId="558" priority="19" operator="equal">
      <formula>"SPE"</formula>
    </cfRule>
    <cfRule type="cellIs" dxfId="557" priority="20" operator="equal">
      <formula>"END"</formula>
    </cfRule>
    <cfRule type="cellIs" dxfId="556" priority="22" operator="equal">
      <formula>"FDN"</formula>
    </cfRule>
  </conditionalFormatting>
  <conditionalFormatting sqref="J63">
    <cfRule type="cellIs" dxfId="555" priority="3" operator="equal">
      <formula>"PWR"</formula>
    </cfRule>
    <cfRule type="cellIs" dxfId="554" priority="4" operator="equal">
      <formula>"HYP"</formula>
    </cfRule>
    <cfRule type="cellIs" dxfId="553" priority="9" operator="equal">
      <formula>"END"</formula>
    </cfRule>
    <cfRule type="cellIs" dxfId="552" priority="8" operator="equal">
      <formula>"SPE"</formula>
    </cfRule>
    <cfRule type="cellIs" dxfId="551" priority="7" operator="equal">
      <formula>"MAX"</formula>
    </cfRule>
    <cfRule type="cellIs" dxfId="550" priority="6" operator="equal">
      <formula>"STC"</formula>
    </cfRule>
    <cfRule type="cellIs" dxfId="549" priority="5" operator="equal">
      <formula>"STR"</formula>
    </cfRule>
    <cfRule type="cellIs" dxfId="548" priority="1" operator="equal">
      <formula>0</formula>
    </cfRule>
    <cfRule type="cellIs" dxfId="547" priority="2" operator="equal">
      <formula>"SPD"</formula>
    </cfRule>
    <cfRule type="cellIs" dxfId="546" priority="10" operator="equal">
      <formula>"UNL"</formula>
    </cfRule>
    <cfRule type="cellIs" dxfId="545" priority="11" operator="equal">
      <formula>"FDN"</formula>
    </cfRule>
  </conditionalFormatting>
  <conditionalFormatting sqref="J69">
    <cfRule type="cellIs" dxfId="544" priority="102" operator="equal">
      <formula>"PWR"</formula>
    </cfRule>
    <cfRule type="cellIs" dxfId="543" priority="103" operator="equal">
      <formula>"HYP"</formula>
    </cfRule>
    <cfRule type="cellIs" dxfId="542" priority="104" operator="equal">
      <formula>"STR"</formula>
    </cfRule>
    <cfRule type="cellIs" dxfId="541" priority="105" operator="equal">
      <formula>"STC"</formula>
    </cfRule>
    <cfRule type="cellIs" dxfId="540" priority="106" operator="equal">
      <formula>"MAX"</formula>
    </cfRule>
    <cfRule type="cellIs" dxfId="539" priority="107" operator="equal">
      <formula>"SPE"</formula>
    </cfRule>
    <cfRule type="cellIs" dxfId="538" priority="108" operator="equal">
      <formula>"END"</formula>
    </cfRule>
    <cfRule type="cellIs" dxfId="537" priority="109" operator="equal">
      <formula>"UNL"</formula>
    </cfRule>
    <cfRule type="cellIs" dxfId="536" priority="110" operator="equal">
      <formula>"FDN"</formula>
    </cfRule>
    <cfRule type="cellIs" dxfId="535" priority="101" operator="equal">
      <formula>"SPD"</formula>
    </cfRule>
    <cfRule type="cellIs" dxfId="534" priority="100" operator="equal">
      <formula>0</formula>
    </cfRule>
  </conditionalFormatting>
  <conditionalFormatting sqref="J75">
    <cfRule type="cellIs" dxfId="533" priority="111" operator="equal">
      <formula>0</formula>
    </cfRule>
    <cfRule type="cellIs" dxfId="532" priority="112" operator="equal">
      <formula>"SPD"</formula>
    </cfRule>
    <cfRule type="cellIs" dxfId="531" priority="113" operator="equal">
      <formula>"PWR"</formula>
    </cfRule>
    <cfRule type="cellIs" dxfId="530" priority="114" operator="equal">
      <formula>"HYP"</formula>
    </cfRule>
    <cfRule type="cellIs" dxfId="529" priority="115" operator="equal">
      <formula>"STR"</formula>
    </cfRule>
    <cfRule type="cellIs" dxfId="528" priority="119" operator="equal">
      <formula>"END"</formula>
    </cfRule>
    <cfRule type="cellIs" dxfId="527" priority="120" operator="equal">
      <formula>"UNL"</formula>
    </cfRule>
    <cfRule type="cellIs" dxfId="526" priority="121" operator="equal">
      <formula>"FDN"</formula>
    </cfRule>
    <cfRule type="cellIs" dxfId="525" priority="117" operator="equal">
      <formula>"MAX"</formula>
    </cfRule>
    <cfRule type="cellIs" dxfId="524" priority="118" operator="equal">
      <formula>"SPE"</formula>
    </cfRule>
    <cfRule type="cellIs" dxfId="523" priority="116" operator="equal">
      <formula>"STC"</formula>
    </cfRule>
  </conditionalFormatting>
  <conditionalFormatting sqref="J81">
    <cfRule type="cellIs" dxfId="522" priority="122" operator="equal">
      <formula>0</formula>
    </cfRule>
    <cfRule type="cellIs" dxfId="521" priority="123" operator="equal">
      <formula>"SPD"</formula>
    </cfRule>
    <cfRule type="cellIs" dxfId="520" priority="124" operator="equal">
      <formula>"PWR"</formula>
    </cfRule>
    <cfRule type="cellIs" dxfId="519" priority="125" operator="equal">
      <formula>"HYP"</formula>
    </cfRule>
    <cfRule type="cellIs" dxfId="518" priority="126" operator="equal">
      <formula>"STR"</formula>
    </cfRule>
    <cfRule type="cellIs" dxfId="517" priority="127" operator="equal">
      <formula>"STC"</formula>
    </cfRule>
    <cfRule type="cellIs" dxfId="516" priority="128" operator="equal">
      <formula>"MAX"</formula>
    </cfRule>
    <cfRule type="cellIs" dxfId="515" priority="129" operator="equal">
      <formula>"SPE"</formula>
    </cfRule>
    <cfRule type="cellIs" dxfId="514" priority="130" operator="equal">
      <formula>"END"</formula>
    </cfRule>
    <cfRule type="cellIs" dxfId="513" priority="131" operator="equal">
      <formula>"UNL"</formula>
    </cfRule>
    <cfRule type="cellIs" dxfId="512" priority="132" operator="equal">
      <formula>"FDN"</formula>
    </cfRule>
  </conditionalFormatting>
  <conditionalFormatting sqref="J87">
    <cfRule type="cellIs" dxfId="511" priority="136" operator="equal">
      <formula>"HYP"</formula>
    </cfRule>
    <cfRule type="cellIs" dxfId="510" priority="134" operator="equal">
      <formula>"SPD"</formula>
    </cfRule>
    <cfRule type="cellIs" dxfId="509" priority="135" operator="equal">
      <formula>"PWR"</formula>
    </cfRule>
    <cfRule type="cellIs" dxfId="508" priority="133" operator="equal">
      <formula>0</formula>
    </cfRule>
    <cfRule type="cellIs" dxfId="507" priority="137" operator="equal">
      <formula>"STR"</formula>
    </cfRule>
    <cfRule type="cellIs" dxfId="506" priority="138" operator="equal">
      <formula>"STC"</formula>
    </cfRule>
    <cfRule type="cellIs" dxfId="505" priority="139" operator="equal">
      <formula>"MAX"</formula>
    </cfRule>
    <cfRule type="cellIs" dxfId="504" priority="140" operator="equal">
      <formula>"SPE"</formula>
    </cfRule>
    <cfRule type="cellIs" dxfId="503" priority="141" operator="equal">
      <formula>"END"</formula>
    </cfRule>
    <cfRule type="cellIs" dxfId="502" priority="142" operator="equal">
      <formula>"UNL"</formula>
    </cfRule>
    <cfRule type="cellIs" dxfId="501" priority="143" operator="equal">
      <formula>"FDN"</formula>
    </cfRule>
  </conditionalFormatting>
  <conditionalFormatting sqref="J93">
    <cfRule type="cellIs" dxfId="500" priority="144" operator="equal">
      <formula>0</formula>
    </cfRule>
    <cfRule type="cellIs" dxfId="499" priority="145" operator="equal">
      <formula>"SPD"</formula>
    </cfRule>
    <cfRule type="cellIs" dxfId="498" priority="146" operator="equal">
      <formula>"PWR"</formula>
    </cfRule>
    <cfRule type="cellIs" dxfId="497" priority="147" operator="equal">
      <formula>"HYP"</formula>
    </cfRule>
    <cfRule type="cellIs" dxfId="496" priority="148" operator="equal">
      <formula>"STR"</formula>
    </cfRule>
    <cfRule type="cellIs" dxfId="495" priority="149" operator="equal">
      <formula>"STC"</formula>
    </cfRule>
    <cfRule type="cellIs" dxfId="494" priority="150" operator="equal">
      <formula>"MAX"</formula>
    </cfRule>
    <cfRule type="cellIs" dxfId="493" priority="151" operator="equal">
      <formula>"SPE"</formula>
    </cfRule>
    <cfRule type="cellIs" dxfId="492" priority="152" operator="equal">
      <formula>"END"</formula>
    </cfRule>
    <cfRule type="cellIs" dxfId="491" priority="153" operator="equal">
      <formula>"UNL"</formula>
    </cfRule>
    <cfRule type="cellIs" dxfId="490" priority="154" operator="equal">
      <formula>"FDN"</formula>
    </cfRule>
  </conditionalFormatting>
  <conditionalFormatting sqref="J99">
    <cfRule type="cellIs" dxfId="489" priority="155" operator="equal">
      <formula>0</formula>
    </cfRule>
    <cfRule type="cellIs" dxfId="488" priority="157" operator="equal">
      <formula>"PWR"</formula>
    </cfRule>
    <cfRule type="cellIs" dxfId="487" priority="158" operator="equal">
      <formula>"HYP"</formula>
    </cfRule>
    <cfRule type="cellIs" dxfId="486" priority="159" operator="equal">
      <formula>"STR"</formula>
    </cfRule>
    <cfRule type="cellIs" dxfId="485" priority="160" operator="equal">
      <formula>"STC"</formula>
    </cfRule>
    <cfRule type="cellIs" dxfId="484" priority="161" operator="equal">
      <formula>"MAX"</formula>
    </cfRule>
    <cfRule type="cellIs" dxfId="483" priority="162" operator="equal">
      <formula>"SPE"</formula>
    </cfRule>
    <cfRule type="cellIs" dxfId="482" priority="163" operator="equal">
      <formula>"END"</formula>
    </cfRule>
    <cfRule type="cellIs" dxfId="481" priority="164" operator="equal">
      <formula>"UNL"</formula>
    </cfRule>
    <cfRule type="cellIs" dxfId="480" priority="165" operator="equal">
      <formula>"FDN"</formula>
    </cfRule>
    <cfRule type="cellIs" dxfId="479" priority="156" operator="equal">
      <formula>"SPD"</formula>
    </cfRule>
  </conditionalFormatting>
  <conditionalFormatting sqref="J105">
    <cfRule type="cellIs" dxfId="478" priority="166" operator="equal">
      <formula>0</formula>
    </cfRule>
    <cfRule type="cellIs" dxfId="477" priority="167" operator="equal">
      <formula>"SPD"</formula>
    </cfRule>
    <cfRule type="cellIs" dxfId="476" priority="168" operator="equal">
      <formula>"PWR"</formula>
    </cfRule>
    <cfRule type="cellIs" dxfId="475" priority="169" operator="equal">
      <formula>"HYP"</formula>
    </cfRule>
    <cfRule type="cellIs" dxfId="474" priority="170" operator="equal">
      <formula>"STR"</formula>
    </cfRule>
    <cfRule type="cellIs" dxfId="473" priority="171" operator="equal">
      <formula>"STC"</formula>
    </cfRule>
    <cfRule type="cellIs" dxfId="472" priority="172" operator="equal">
      <formula>"MAX"</formula>
    </cfRule>
    <cfRule type="cellIs" dxfId="471" priority="173" operator="equal">
      <formula>"SPE"</formula>
    </cfRule>
    <cfRule type="cellIs" dxfId="470" priority="174" operator="equal">
      <formula>"END"</formula>
    </cfRule>
    <cfRule type="cellIs" dxfId="469" priority="175" operator="equal">
      <formula>"UNL"</formula>
    </cfRule>
    <cfRule type="cellIs" dxfId="468" priority="176" operator="equal">
      <formula>"FDN"</formula>
    </cfRule>
  </conditionalFormatting>
  <conditionalFormatting sqref="J111">
    <cfRule type="cellIs" dxfId="467" priority="183" operator="equal">
      <formula>"MAX"</formula>
    </cfRule>
    <cfRule type="cellIs" dxfId="466" priority="182" operator="equal">
      <formula>"STC"</formula>
    </cfRule>
    <cfRule type="cellIs" dxfId="465" priority="181" operator="equal">
      <formula>"STR"</formula>
    </cfRule>
    <cfRule type="cellIs" dxfId="464" priority="180" operator="equal">
      <formula>"HYP"</formula>
    </cfRule>
    <cfRule type="cellIs" dxfId="463" priority="179" operator="equal">
      <formula>"PWR"</formula>
    </cfRule>
    <cfRule type="cellIs" dxfId="462" priority="178" operator="equal">
      <formula>"SPD"</formula>
    </cfRule>
    <cfRule type="cellIs" dxfId="461" priority="177" operator="equal">
      <formula>0</formula>
    </cfRule>
    <cfRule type="cellIs" dxfId="460" priority="186" operator="equal">
      <formula>"UNL"</formula>
    </cfRule>
    <cfRule type="cellIs" dxfId="459" priority="185" operator="equal">
      <formula>"END"</formula>
    </cfRule>
    <cfRule type="cellIs" dxfId="458" priority="187" operator="equal">
      <formula>"FDN"</formula>
    </cfRule>
    <cfRule type="cellIs" dxfId="457" priority="184" operator="equal">
      <formula>"SPE"</formula>
    </cfRule>
  </conditionalFormatting>
  <conditionalFormatting sqref="J117">
    <cfRule type="cellIs" dxfId="456" priority="188" operator="equal">
      <formula>0</formula>
    </cfRule>
    <cfRule type="cellIs" dxfId="455" priority="189" operator="equal">
      <formula>"SPD"</formula>
    </cfRule>
    <cfRule type="cellIs" dxfId="454" priority="190" operator="equal">
      <formula>"PWR"</formula>
    </cfRule>
    <cfRule type="cellIs" dxfId="453" priority="191" operator="equal">
      <formula>"HYP"</formula>
    </cfRule>
    <cfRule type="cellIs" dxfId="452" priority="192" operator="equal">
      <formula>"STR"</formula>
    </cfRule>
    <cfRule type="cellIs" dxfId="451" priority="193" operator="equal">
      <formula>"STC"</formula>
    </cfRule>
    <cfRule type="cellIs" dxfId="450" priority="194" operator="equal">
      <formula>"MAX"</formula>
    </cfRule>
    <cfRule type="cellIs" dxfId="449" priority="195" operator="equal">
      <formula>"SPE"</formula>
    </cfRule>
    <cfRule type="cellIs" dxfId="448" priority="196" operator="equal">
      <formula>"END"</formula>
    </cfRule>
    <cfRule type="cellIs" dxfId="447" priority="198" operator="equal">
      <formula>"FDN"</formula>
    </cfRule>
    <cfRule type="cellIs" dxfId="446" priority="197" operator="equal">
      <formula>"UNL"</formula>
    </cfRule>
  </conditionalFormatting>
  <conditionalFormatting sqref="J123">
    <cfRule type="cellIs" dxfId="445" priority="199" operator="equal">
      <formula>0</formula>
    </cfRule>
    <cfRule type="cellIs" dxfId="444" priority="200" operator="equal">
      <formula>"SPD"</formula>
    </cfRule>
    <cfRule type="cellIs" dxfId="443" priority="201" operator="equal">
      <formula>"PWR"</formula>
    </cfRule>
    <cfRule type="cellIs" dxfId="442" priority="202" operator="equal">
      <formula>"HYP"</formula>
    </cfRule>
    <cfRule type="cellIs" dxfId="441" priority="203" operator="equal">
      <formula>"STR"</formula>
    </cfRule>
    <cfRule type="cellIs" dxfId="440" priority="204" operator="equal">
      <formula>"STC"</formula>
    </cfRule>
    <cfRule type="cellIs" dxfId="439" priority="205" operator="equal">
      <formula>"MAX"</formula>
    </cfRule>
    <cfRule type="cellIs" dxfId="438" priority="206" operator="equal">
      <formula>"SPE"</formula>
    </cfRule>
    <cfRule type="cellIs" dxfId="437" priority="207" operator="equal">
      <formula>"END"</formula>
    </cfRule>
    <cfRule type="cellIs" dxfId="436" priority="208" operator="equal">
      <formula>"UNL"</formula>
    </cfRule>
    <cfRule type="cellIs" dxfId="435" priority="209" operator="equal">
      <formula>"FDN"</formula>
    </cfRule>
  </conditionalFormatting>
  <conditionalFormatting sqref="J129">
    <cfRule type="cellIs" dxfId="434" priority="210" operator="equal">
      <formula>0</formula>
    </cfRule>
    <cfRule type="cellIs" dxfId="433" priority="211" operator="equal">
      <formula>"SPD"</formula>
    </cfRule>
    <cfRule type="cellIs" dxfId="432" priority="212" operator="equal">
      <formula>"PWR"</formula>
    </cfRule>
    <cfRule type="cellIs" dxfId="431" priority="213" operator="equal">
      <formula>"HYP"</formula>
    </cfRule>
    <cfRule type="cellIs" dxfId="430" priority="214" operator="equal">
      <formula>"STR"</formula>
    </cfRule>
    <cfRule type="cellIs" dxfId="429" priority="215" operator="equal">
      <formula>"STC"</formula>
    </cfRule>
    <cfRule type="cellIs" dxfId="428" priority="216" operator="equal">
      <formula>"MAX"</formula>
    </cfRule>
    <cfRule type="cellIs" dxfId="427" priority="217" operator="equal">
      <formula>"SPE"</formula>
    </cfRule>
    <cfRule type="cellIs" dxfId="426" priority="218" operator="equal">
      <formula>"END"</formula>
    </cfRule>
    <cfRule type="cellIs" dxfId="425" priority="219" operator="equal">
      <formula>"UNL"</formula>
    </cfRule>
    <cfRule type="cellIs" dxfId="424" priority="220" operator="equal">
      <formula>"FDN"</formula>
    </cfRule>
  </conditionalFormatting>
  <conditionalFormatting sqref="J135">
    <cfRule type="cellIs" dxfId="423" priority="227" operator="equal">
      <formula>"MAX"</formula>
    </cfRule>
    <cfRule type="cellIs" dxfId="422" priority="228" operator="equal">
      <formula>"SPE"</formula>
    </cfRule>
    <cfRule type="cellIs" dxfId="421" priority="229" operator="equal">
      <formula>"END"</formula>
    </cfRule>
    <cfRule type="cellIs" dxfId="420" priority="230" operator="equal">
      <formula>"UNL"</formula>
    </cfRule>
    <cfRule type="cellIs" dxfId="419" priority="231" operator="equal">
      <formula>"FDN"</formula>
    </cfRule>
    <cfRule type="cellIs" dxfId="418" priority="225" operator="equal">
      <formula>"STR"</formula>
    </cfRule>
    <cfRule type="cellIs" dxfId="417" priority="224" operator="equal">
      <formula>"HYP"</formula>
    </cfRule>
    <cfRule type="cellIs" dxfId="416" priority="221" operator="equal">
      <formula>0</formula>
    </cfRule>
    <cfRule type="cellIs" dxfId="415" priority="226" operator="equal">
      <formula>"STC"</formula>
    </cfRule>
    <cfRule type="cellIs" dxfId="414" priority="223" operator="equal">
      <formula>"PWR"</formula>
    </cfRule>
    <cfRule type="cellIs" dxfId="413" priority="222" operator="equal">
      <formula>"SPD"</formula>
    </cfRule>
  </conditionalFormatting>
  <conditionalFormatting sqref="J141">
    <cfRule type="cellIs" dxfId="412" priority="237" operator="equal">
      <formula>"STC"</formula>
    </cfRule>
    <cfRule type="cellIs" dxfId="411" priority="238" operator="equal">
      <formula>"MAX"</formula>
    </cfRule>
    <cfRule type="cellIs" dxfId="410" priority="239" operator="equal">
      <formula>"SPE"</formula>
    </cfRule>
    <cfRule type="cellIs" dxfId="409" priority="240" operator="equal">
      <formula>"END"</formula>
    </cfRule>
    <cfRule type="cellIs" dxfId="408" priority="241" operator="equal">
      <formula>"UNL"</formula>
    </cfRule>
    <cfRule type="cellIs" dxfId="407" priority="242" operator="equal">
      <formula>"FDN"</formula>
    </cfRule>
    <cfRule type="cellIs" dxfId="406" priority="236" operator="equal">
      <formula>"STR"</formula>
    </cfRule>
    <cfRule type="cellIs" dxfId="405" priority="235" operator="equal">
      <formula>"HYP"</formula>
    </cfRule>
    <cfRule type="cellIs" dxfId="404" priority="234" operator="equal">
      <formula>"PWR"</formula>
    </cfRule>
    <cfRule type="cellIs" dxfId="403" priority="233" operator="equal">
      <formula>"SPD"</formula>
    </cfRule>
    <cfRule type="cellIs" dxfId="402" priority="232" operator="equal">
      <formula>0</formula>
    </cfRule>
  </conditionalFormatting>
  <conditionalFormatting sqref="J147">
    <cfRule type="cellIs" dxfId="401" priority="244" operator="equal">
      <formula>"SPD"</formula>
    </cfRule>
    <cfRule type="cellIs" dxfId="400" priority="245" operator="equal">
      <formula>"PWR"</formula>
    </cfRule>
    <cfRule type="cellIs" dxfId="399" priority="247" operator="equal">
      <formula>"STR"</formula>
    </cfRule>
    <cfRule type="cellIs" dxfId="398" priority="248" operator="equal">
      <formula>"STC"</formula>
    </cfRule>
    <cfRule type="cellIs" dxfId="397" priority="249" operator="equal">
      <formula>"MAX"</formula>
    </cfRule>
    <cfRule type="cellIs" dxfId="396" priority="250" operator="equal">
      <formula>"SPE"</formula>
    </cfRule>
    <cfRule type="cellIs" dxfId="395" priority="251" operator="equal">
      <formula>"END"</formula>
    </cfRule>
    <cfRule type="cellIs" dxfId="394" priority="253" operator="equal">
      <formula>"FDN"</formula>
    </cfRule>
    <cfRule type="cellIs" dxfId="393" priority="243" operator="equal">
      <formula>0</formula>
    </cfRule>
    <cfRule type="cellIs" dxfId="392" priority="252" operator="equal">
      <formula>"UNL"</formula>
    </cfRule>
    <cfRule type="cellIs" dxfId="391" priority="246" operator="equal">
      <formula>"HYP"</formula>
    </cfRule>
  </conditionalFormatting>
  <conditionalFormatting sqref="J153">
    <cfRule type="cellIs" dxfId="390" priority="254" operator="equal">
      <formula>0</formula>
    </cfRule>
    <cfRule type="cellIs" dxfId="389" priority="255" operator="equal">
      <formula>"SPD"</formula>
    </cfRule>
    <cfRule type="cellIs" dxfId="388" priority="256" operator="equal">
      <formula>"PWR"</formula>
    </cfRule>
    <cfRule type="cellIs" dxfId="387" priority="257" operator="equal">
      <formula>"HYP"</formula>
    </cfRule>
    <cfRule type="cellIs" dxfId="386" priority="258" operator="equal">
      <formula>"STR"</formula>
    </cfRule>
    <cfRule type="cellIs" dxfId="385" priority="259" operator="equal">
      <formula>"STC"</formula>
    </cfRule>
    <cfRule type="cellIs" dxfId="384" priority="260" operator="equal">
      <formula>"MAX"</formula>
    </cfRule>
    <cfRule type="cellIs" dxfId="383" priority="261" operator="equal">
      <formula>"SPE"</formula>
    </cfRule>
    <cfRule type="cellIs" dxfId="382" priority="262" operator="equal">
      <formula>"END"</formula>
    </cfRule>
    <cfRule type="cellIs" dxfId="381" priority="263" operator="equal">
      <formula>"UNL"</formula>
    </cfRule>
    <cfRule type="cellIs" dxfId="380" priority="264" operator="equal">
      <formula>"FDN"</formula>
    </cfRule>
  </conditionalFormatting>
  <conditionalFormatting sqref="J159">
    <cfRule type="cellIs" dxfId="379" priority="265" operator="equal">
      <formula>0</formula>
    </cfRule>
    <cfRule type="cellIs" dxfId="378" priority="267" operator="equal">
      <formula>"PWR"</formula>
    </cfRule>
    <cfRule type="cellIs" dxfId="377" priority="266" operator="equal">
      <formula>"SPD"</formula>
    </cfRule>
    <cfRule type="cellIs" dxfId="376" priority="275" operator="equal">
      <formula>"FDN"</formula>
    </cfRule>
    <cfRule type="cellIs" dxfId="375" priority="274" operator="equal">
      <formula>"UNL"</formula>
    </cfRule>
    <cfRule type="cellIs" dxfId="374" priority="271" operator="equal">
      <formula>"MAX"</formula>
    </cfRule>
    <cfRule type="cellIs" dxfId="373" priority="273" operator="equal">
      <formula>"END"</formula>
    </cfRule>
    <cfRule type="cellIs" dxfId="372" priority="272" operator="equal">
      <formula>"SPE"</formula>
    </cfRule>
    <cfRule type="cellIs" dxfId="371" priority="270" operator="equal">
      <formula>"STC"</formula>
    </cfRule>
    <cfRule type="cellIs" dxfId="370" priority="269" operator="equal">
      <formula>"STR"</formula>
    </cfRule>
    <cfRule type="cellIs" dxfId="369" priority="268" operator="equal">
      <formula>"HYP"</formula>
    </cfRule>
  </conditionalFormatting>
  <conditionalFormatting sqref="J165">
    <cfRule type="cellIs" dxfId="368" priority="277" operator="equal">
      <formula>"SPD"</formula>
    </cfRule>
    <cfRule type="cellIs" dxfId="367" priority="278" operator="equal">
      <formula>"PWR"</formula>
    </cfRule>
    <cfRule type="cellIs" dxfId="366" priority="279" operator="equal">
      <formula>"HYP"</formula>
    </cfRule>
    <cfRule type="cellIs" dxfId="365" priority="280" operator="equal">
      <formula>"STR"</formula>
    </cfRule>
    <cfRule type="cellIs" dxfId="364" priority="282" operator="equal">
      <formula>"MAX"</formula>
    </cfRule>
    <cfRule type="cellIs" dxfId="363" priority="283" operator="equal">
      <formula>"SPE"</formula>
    </cfRule>
    <cfRule type="cellIs" dxfId="362" priority="284" operator="equal">
      <formula>"END"</formula>
    </cfRule>
    <cfRule type="cellIs" dxfId="361" priority="285" operator="equal">
      <formula>"UNL"</formula>
    </cfRule>
    <cfRule type="cellIs" dxfId="360" priority="286" operator="equal">
      <formula>"FDN"</formula>
    </cfRule>
    <cfRule type="cellIs" dxfId="359" priority="281" operator="equal">
      <formula>"STC"</formula>
    </cfRule>
    <cfRule type="cellIs" dxfId="358" priority="276" operator="equal">
      <formula>0</formula>
    </cfRule>
  </conditionalFormatting>
  <conditionalFormatting sqref="J171">
    <cfRule type="cellIs" dxfId="357" priority="288" operator="equal">
      <formula>"SPD"</formula>
    </cfRule>
    <cfRule type="cellIs" dxfId="356" priority="297" operator="equal">
      <formula>"FDN"</formula>
    </cfRule>
    <cfRule type="cellIs" dxfId="355" priority="296" operator="equal">
      <formula>"UNL"</formula>
    </cfRule>
    <cfRule type="cellIs" dxfId="354" priority="295" operator="equal">
      <formula>"END"</formula>
    </cfRule>
    <cfRule type="cellIs" dxfId="353" priority="294" operator="equal">
      <formula>"SPE"</formula>
    </cfRule>
    <cfRule type="cellIs" dxfId="352" priority="293" operator="equal">
      <formula>"MAX"</formula>
    </cfRule>
    <cfRule type="cellIs" dxfId="351" priority="287" operator="equal">
      <formula>0</formula>
    </cfRule>
    <cfRule type="cellIs" dxfId="350" priority="292" operator="equal">
      <formula>"STC"</formula>
    </cfRule>
    <cfRule type="cellIs" dxfId="349" priority="291" operator="equal">
      <formula>"STR"</formula>
    </cfRule>
    <cfRule type="cellIs" dxfId="348" priority="290" operator="equal">
      <formula>"HYP"</formula>
    </cfRule>
    <cfRule type="cellIs" dxfId="347" priority="289" operator="equal">
      <formula>"PWR"</formula>
    </cfRule>
  </conditionalFormatting>
  <conditionalFormatting sqref="J177">
    <cfRule type="cellIs" dxfId="346" priority="299" operator="equal">
      <formula>"SPD"</formula>
    </cfRule>
    <cfRule type="cellIs" dxfId="345" priority="300" operator="equal">
      <formula>"PWR"</formula>
    </cfRule>
    <cfRule type="cellIs" dxfId="344" priority="301" operator="equal">
      <formula>"HYP"</formula>
    </cfRule>
    <cfRule type="cellIs" dxfId="343" priority="302" operator="equal">
      <formula>"STR"</formula>
    </cfRule>
    <cfRule type="cellIs" dxfId="342" priority="298" operator="equal">
      <formula>0</formula>
    </cfRule>
    <cfRule type="cellIs" dxfId="341" priority="304" operator="equal">
      <formula>"MAX"</formula>
    </cfRule>
    <cfRule type="cellIs" dxfId="340" priority="305" operator="equal">
      <formula>"SPE"</formula>
    </cfRule>
    <cfRule type="cellIs" dxfId="339" priority="306" operator="equal">
      <formula>"END"</formula>
    </cfRule>
    <cfRule type="cellIs" dxfId="338" priority="307" operator="equal">
      <formula>"UNL"</formula>
    </cfRule>
    <cfRule type="cellIs" dxfId="337" priority="308" operator="equal">
      <formula>"FDN"</formula>
    </cfRule>
    <cfRule type="cellIs" dxfId="336" priority="303" operator="equal">
      <formula>"STC"</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3"/>
  <dimension ref="A1:LK123"/>
  <sheetViews>
    <sheetView topLeftCell="I4" zoomScale="70" zoomScaleNormal="70" workbookViewId="0">
      <selection activeCell="A45" sqref="A45"/>
    </sheetView>
  </sheetViews>
  <sheetFormatPr defaultRowHeight="15" x14ac:dyDescent="0.25"/>
  <cols>
    <col min="1" max="1" width="18.28515625" customWidth="1"/>
    <col min="2" max="2" width="18.140625" customWidth="1"/>
    <col min="3" max="3" width="18" customWidth="1"/>
    <col min="4" max="7" width="18.28515625" customWidth="1"/>
    <col min="11" max="11" width="73.42578125" customWidth="1"/>
    <col min="15" max="15" width="18.140625" customWidth="1"/>
    <col min="16" max="17" width="7" customWidth="1"/>
    <col min="18" max="18" width="73.42578125" customWidth="1"/>
    <col min="19" max="19" width="6.7109375" customWidth="1"/>
    <col min="20" max="20" width="17.5703125" customWidth="1"/>
    <col min="21" max="21" width="3" customWidth="1"/>
    <col min="22" max="22" width="47" customWidth="1"/>
    <col min="23" max="23" width="18.5703125" customWidth="1"/>
    <col min="24" max="25" width="18.7109375" customWidth="1"/>
  </cols>
  <sheetData>
    <row r="1" spans="1:23" ht="20.25" customHeight="1" x14ac:dyDescent="0.25">
      <c r="P1" t="s">
        <v>637</v>
      </c>
      <c r="T1" t="s">
        <v>638</v>
      </c>
      <c r="W1" t="s">
        <v>639</v>
      </c>
    </row>
    <row r="2" spans="1:23" ht="20.25" customHeight="1" x14ac:dyDescent="0.25">
      <c r="A2" s="126" t="s">
        <v>640</v>
      </c>
      <c r="B2" s="126" t="s">
        <v>641</v>
      </c>
      <c r="C2" s="126" t="s">
        <v>642</v>
      </c>
      <c r="D2" s="126" t="s">
        <v>643</v>
      </c>
      <c r="E2" s="126" t="s">
        <v>644</v>
      </c>
      <c r="F2" s="126" t="s">
        <v>645</v>
      </c>
      <c r="G2" s="126" t="s">
        <v>646</v>
      </c>
      <c r="K2" s="127" t="s">
        <v>548</v>
      </c>
      <c r="V2" s="236" t="s">
        <v>345</v>
      </c>
      <c r="W2" t="s">
        <v>548</v>
      </c>
    </row>
    <row r="3" spans="1:23" ht="14.45" customHeight="1" x14ac:dyDescent="0.25">
      <c r="A3" s="632">
        <v>44563</v>
      </c>
      <c r="B3" s="632">
        <f>A3+1</f>
        <v>44564</v>
      </c>
      <c r="C3" s="632">
        <f t="shared" ref="C3:G3" si="0">B3+1</f>
        <v>44565</v>
      </c>
      <c r="D3" s="632">
        <f t="shared" si="0"/>
        <v>44566</v>
      </c>
      <c r="E3" s="632">
        <f t="shared" si="0"/>
        <v>44567</v>
      </c>
      <c r="F3" s="632">
        <f t="shared" si="0"/>
        <v>44568</v>
      </c>
      <c r="G3" s="632">
        <f t="shared" si="0"/>
        <v>44569</v>
      </c>
      <c r="H3" s="645" t="s">
        <v>647</v>
      </c>
      <c r="K3" s="35" t="s">
        <v>345</v>
      </c>
      <c r="P3">
        <v>0</v>
      </c>
      <c r="T3" t="s">
        <v>648</v>
      </c>
      <c r="V3" s="236" t="s">
        <v>649</v>
      </c>
      <c r="W3" t="s">
        <v>548</v>
      </c>
    </row>
    <row r="4" spans="1:23" x14ac:dyDescent="0.25">
      <c r="A4" s="128" t="s">
        <v>648</v>
      </c>
      <c r="B4" s="142" t="s">
        <v>650</v>
      </c>
      <c r="C4" s="128" t="s">
        <v>648</v>
      </c>
      <c r="D4" s="128" t="s">
        <v>648</v>
      </c>
      <c r="E4" s="128" t="s">
        <v>648</v>
      </c>
      <c r="F4" s="142" t="s">
        <v>650</v>
      </c>
      <c r="G4" s="128" t="s">
        <v>648</v>
      </c>
      <c r="H4" s="645"/>
      <c r="K4" s="35" t="s">
        <v>649</v>
      </c>
      <c r="P4">
        <v>3</v>
      </c>
      <c r="T4" s="220"/>
    </row>
    <row r="5" spans="1:23" x14ac:dyDescent="0.25">
      <c r="A5" s="617"/>
      <c r="B5" s="617" t="s">
        <v>651</v>
      </c>
      <c r="C5" s="617"/>
      <c r="D5" s="618"/>
      <c r="E5" s="617"/>
      <c r="F5" s="617" t="s">
        <v>652</v>
      </c>
      <c r="G5" s="617"/>
      <c r="H5" s="645"/>
      <c r="K5" s="129" t="s">
        <v>653</v>
      </c>
      <c r="T5" t="s">
        <v>654</v>
      </c>
      <c r="V5" s="229" t="s">
        <v>655</v>
      </c>
      <c r="W5" t="s">
        <v>656</v>
      </c>
    </row>
    <row r="6" spans="1:23" x14ac:dyDescent="0.25">
      <c r="A6" s="617"/>
      <c r="B6" s="617"/>
      <c r="C6" s="617"/>
      <c r="D6" s="618"/>
      <c r="E6" s="617"/>
      <c r="F6" s="617"/>
      <c r="G6" s="617"/>
      <c r="H6" s="645"/>
      <c r="J6" t="s">
        <v>657</v>
      </c>
      <c r="K6" s="35" t="s">
        <v>658</v>
      </c>
      <c r="P6">
        <v>2</v>
      </c>
    </row>
    <row r="7" spans="1:23" x14ac:dyDescent="0.25">
      <c r="A7" s="617"/>
      <c r="B7" s="617"/>
      <c r="C7" s="617"/>
      <c r="D7" s="617"/>
      <c r="E7" s="617"/>
      <c r="F7" s="617"/>
      <c r="G7" s="617"/>
      <c r="H7" s="645"/>
      <c r="J7" t="s">
        <v>659</v>
      </c>
      <c r="K7" s="35" t="s">
        <v>660</v>
      </c>
      <c r="P7">
        <v>2</v>
      </c>
      <c r="T7" t="s">
        <v>661</v>
      </c>
      <c r="V7" s="230" t="s">
        <v>662</v>
      </c>
      <c r="W7" t="s">
        <v>663</v>
      </c>
    </row>
    <row r="8" spans="1:23" x14ac:dyDescent="0.25">
      <c r="A8" s="619"/>
      <c r="B8" s="619"/>
      <c r="C8" s="619"/>
      <c r="D8" s="619"/>
      <c r="E8" s="619"/>
      <c r="F8" s="619"/>
      <c r="G8" s="619"/>
      <c r="H8" s="645"/>
      <c r="J8" t="s">
        <v>664</v>
      </c>
      <c r="K8" s="35" t="s">
        <v>665</v>
      </c>
      <c r="L8" t="s">
        <v>666</v>
      </c>
      <c r="P8">
        <v>4</v>
      </c>
      <c r="T8" t="s">
        <v>667</v>
      </c>
      <c r="V8" s="230" t="s">
        <v>668</v>
      </c>
      <c r="W8" t="s">
        <v>669</v>
      </c>
    </row>
    <row r="9" spans="1:23" x14ac:dyDescent="0.25">
      <c r="A9" s="631">
        <f>G3+1</f>
        <v>44570</v>
      </c>
      <c r="B9" s="632">
        <f>A9+1</f>
        <v>44571</v>
      </c>
      <c r="C9" s="632">
        <f t="shared" ref="C9:G9" si="1">B9+1</f>
        <v>44572</v>
      </c>
      <c r="D9" s="632">
        <f t="shared" si="1"/>
        <v>44573</v>
      </c>
      <c r="E9" s="632">
        <f t="shared" si="1"/>
        <v>44574</v>
      </c>
      <c r="F9" s="632">
        <f t="shared" si="1"/>
        <v>44575</v>
      </c>
      <c r="G9" s="632">
        <f t="shared" si="1"/>
        <v>44576</v>
      </c>
      <c r="H9" s="645"/>
      <c r="J9" t="s">
        <v>670</v>
      </c>
      <c r="K9" s="35" t="s">
        <v>671</v>
      </c>
      <c r="P9">
        <v>2</v>
      </c>
      <c r="T9" t="s">
        <v>672</v>
      </c>
      <c r="V9" s="230" t="s">
        <v>671</v>
      </c>
      <c r="W9" t="s">
        <v>669</v>
      </c>
    </row>
    <row r="10" spans="1:23" ht="15.75" customHeight="1" x14ac:dyDescent="0.25">
      <c r="A10" s="128" t="s">
        <v>648</v>
      </c>
      <c r="B10" s="142" t="s">
        <v>650</v>
      </c>
      <c r="C10" s="128" t="s">
        <v>648</v>
      </c>
      <c r="D10" s="160" t="s">
        <v>673</v>
      </c>
      <c r="E10" s="128" t="s">
        <v>648</v>
      </c>
      <c r="F10" s="142" t="s">
        <v>650</v>
      </c>
      <c r="G10" s="142" t="s">
        <v>650</v>
      </c>
      <c r="H10" s="645"/>
      <c r="J10" t="s">
        <v>674</v>
      </c>
      <c r="K10" s="35" t="s">
        <v>675</v>
      </c>
      <c r="L10" t="s">
        <v>676</v>
      </c>
      <c r="P10">
        <v>2</v>
      </c>
      <c r="V10" s="231" t="s">
        <v>677</v>
      </c>
      <c r="W10" t="s">
        <v>669</v>
      </c>
    </row>
    <row r="11" spans="1:23" x14ac:dyDescent="0.25">
      <c r="A11" s="617"/>
      <c r="B11" s="617" t="s">
        <v>678</v>
      </c>
      <c r="C11" s="617"/>
      <c r="D11" s="618" t="s">
        <v>679</v>
      </c>
      <c r="E11" s="617"/>
      <c r="F11" s="617" t="s">
        <v>651</v>
      </c>
      <c r="G11" s="617" t="s">
        <v>680</v>
      </c>
      <c r="H11" s="645"/>
      <c r="J11" t="s">
        <v>681</v>
      </c>
      <c r="K11" s="35" t="s">
        <v>682</v>
      </c>
      <c r="P11">
        <v>3</v>
      </c>
      <c r="V11" s="231" t="s">
        <v>683</v>
      </c>
      <c r="W11" t="s">
        <v>669</v>
      </c>
    </row>
    <row r="12" spans="1:23" x14ac:dyDescent="0.25">
      <c r="A12" s="617"/>
      <c r="B12" s="617"/>
      <c r="C12" s="617"/>
      <c r="D12" s="618"/>
      <c r="E12" s="617"/>
      <c r="F12" s="617"/>
      <c r="G12" s="617"/>
      <c r="H12" s="645"/>
      <c r="J12" s="130" t="s">
        <v>684</v>
      </c>
      <c r="K12" s="35" t="s">
        <v>655</v>
      </c>
      <c r="P12">
        <v>2</v>
      </c>
      <c r="V12" s="231" t="s">
        <v>685</v>
      </c>
      <c r="W12" t="s">
        <v>669</v>
      </c>
    </row>
    <row r="13" spans="1:23" x14ac:dyDescent="0.25">
      <c r="A13" s="617"/>
      <c r="B13" s="617"/>
      <c r="C13" s="617"/>
      <c r="D13" s="617"/>
      <c r="E13" s="617"/>
      <c r="F13" s="617"/>
      <c r="G13" s="617"/>
      <c r="H13" s="645"/>
      <c r="J13" t="s">
        <v>686</v>
      </c>
      <c r="K13" s="35" t="s">
        <v>687</v>
      </c>
      <c r="P13">
        <v>4</v>
      </c>
      <c r="V13" s="231" t="s">
        <v>688</v>
      </c>
      <c r="W13" t="s">
        <v>669</v>
      </c>
    </row>
    <row r="14" spans="1:23" x14ac:dyDescent="0.25">
      <c r="A14" s="619"/>
      <c r="B14" s="619"/>
      <c r="C14" s="619"/>
      <c r="D14" s="619"/>
      <c r="E14" s="619"/>
      <c r="F14" s="619"/>
      <c r="G14" s="619"/>
      <c r="H14" s="645"/>
      <c r="K14" s="131" t="s">
        <v>689</v>
      </c>
    </row>
    <row r="15" spans="1:23" ht="14.45" customHeight="1" x14ac:dyDescent="0.25">
      <c r="A15" s="631">
        <f>G9+1</f>
        <v>44577</v>
      </c>
      <c r="B15" s="632">
        <f>A15+1</f>
        <v>44578</v>
      </c>
      <c r="C15" s="632">
        <f t="shared" ref="C15:G15" si="2">B15+1</f>
        <v>44579</v>
      </c>
      <c r="D15" s="632">
        <f t="shared" si="2"/>
        <v>44580</v>
      </c>
      <c r="E15" s="632">
        <f t="shared" si="2"/>
        <v>44581</v>
      </c>
      <c r="F15" s="632">
        <f t="shared" si="2"/>
        <v>44582</v>
      </c>
      <c r="G15" s="632">
        <f t="shared" si="2"/>
        <v>44583</v>
      </c>
      <c r="H15" s="645"/>
      <c r="J15" t="s">
        <v>657</v>
      </c>
      <c r="K15" s="35" t="s">
        <v>690</v>
      </c>
      <c r="P15">
        <v>4</v>
      </c>
      <c r="T15" t="s">
        <v>691</v>
      </c>
      <c r="V15" s="215" t="s">
        <v>692</v>
      </c>
      <c r="W15" t="s">
        <v>693</v>
      </c>
    </row>
    <row r="16" spans="1:23" x14ac:dyDescent="0.25">
      <c r="A16" s="128" t="s">
        <v>648</v>
      </c>
      <c r="B16" s="161" t="s">
        <v>694</v>
      </c>
      <c r="C16" s="128" t="s">
        <v>648</v>
      </c>
      <c r="D16" s="142" t="s">
        <v>650</v>
      </c>
      <c r="E16" s="128" t="s">
        <v>648</v>
      </c>
      <c r="F16" s="210" t="s">
        <v>695</v>
      </c>
      <c r="G16" s="142" t="s">
        <v>650</v>
      </c>
      <c r="H16" s="645"/>
      <c r="J16" t="s">
        <v>659</v>
      </c>
      <c r="K16" s="132" t="s">
        <v>683</v>
      </c>
      <c r="P16">
        <v>3</v>
      </c>
      <c r="T16" t="s">
        <v>696</v>
      </c>
      <c r="V16" s="215" t="s">
        <v>697</v>
      </c>
      <c r="W16" t="s">
        <v>693</v>
      </c>
    </row>
    <row r="17" spans="1:23" x14ac:dyDescent="0.25">
      <c r="A17" s="618"/>
      <c r="B17" s="617" t="s">
        <v>679</v>
      </c>
      <c r="C17" s="617"/>
      <c r="D17" s="620" t="s">
        <v>698</v>
      </c>
      <c r="E17" s="621" t="s">
        <v>699</v>
      </c>
      <c r="F17" s="621" t="s">
        <v>700</v>
      </c>
      <c r="G17" s="622" t="s">
        <v>680</v>
      </c>
      <c r="H17" s="645"/>
      <c r="J17" t="s">
        <v>664</v>
      </c>
      <c r="K17" s="35" t="s">
        <v>701</v>
      </c>
      <c r="P17">
        <v>3</v>
      </c>
      <c r="V17" s="215" t="s">
        <v>702</v>
      </c>
      <c r="W17" t="s">
        <v>693</v>
      </c>
    </row>
    <row r="18" spans="1:23" x14ac:dyDescent="0.25">
      <c r="A18" s="617"/>
      <c r="B18" s="617"/>
      <c r="C18" s="617"/>
      <c r="D18" s="623" t="s">
        <v>703</v>
      </c>
      <c r="E18" s="622" t="s">
        <v>648</v>
      </c>
      <c r="F18" s="622" t="s">
        <v>648</v>
      </c>
      <c r="G18" s="617"/>
      <c r="H18" s="645"/>
      <c r="J18" t="s">
        <v>670</v>
      </c>
      <c r="K18" s="132" t="s">
        <v>704</v>
      </c>
      <c r="P18">
        <v>3</v>
      </c>
      <c r="V18" s="215" t="s">
        <v>705</v>
      </c>
      <c r="W18" t="s">
        <v>706</v>
      </c>
    </row>
    <row r="19" spans="1:23" x14ac:dyDescent="0.25">
      <c r="A19" s="617"/>
      <c r="B19" s="617"/>
      <c r="C19" s="617"/>
      <c r="D19" s="617"/>
      <c r="E19" s="617"/>
      <c r="F19" s="617"/>
      <c r="G19" s="617"/>
      <c r="H19" s="645"/>
      <c r="J19" t="s">
        <v>674</v>
      </c>
      <c r="K19" s="35" t="s">
        <v>677</v>
      </c>
      <c r="P19">
        <v>4</v>
      </c>
    </row>
    <row r="20" spans="1:23" x14ac:dyDescent="0.25">
      <c r="A20" s="619"/>
      <c r="B20" s="619"/>
      <c r="C20" s="619"/>
      <c r="D20" s="619"/>
      <c r="E20" s="619"/>
      <c r="F20" s="619"/>
      <c r="G20" s="619"/>
      <c r="H20" s="645"/>
      <c r="J20" t="s">
        <v>681</v>
      </c>
      <c r="K20" s="35" t="s">
        <v>685</v>
      </c>
      <c r="P20">
        <v>4</v>
      </c>
      <c r="T20" t="s">
        <v>707</v>
      </c>
      <c r="V20" s="232" t="s">
        <v>708</v>
      </c>
      <c r="W20" t="s">
        <v>709</v>
      </c>
    </row>
    <row r="21" spans="1:23" x14ac:dyDescent="0.25">
      <c r="A21" s="631">
        <f>G15+1</f>
        <v>44584</v>
      </c>
      <c r="B21" s="632">
        <f>A21+1</f>
        <v>44585</v>
      </c>
      <c r="C21" s="632">
        <f t="shared" ref="C21:G21" si="3">B21+1</f>
        <v>44586</v>
      </c>
      <c r="D21" s="632">
        <f t="shared" si="3"/>
        <v>44587</v>
      </c>
      <c r="E21" s="632">
        <f t="shared" si="3"/>
        <v>44588</v>
      </c>
      <c r="F21" s="632">
        <f t="shared" si="3"/>
        <v>44589</v>
      </c>
      <c r="G21" s="632">
        <f t="shared" si="3"/>
        <v>44590</v>
      </c>
      <c r="H21" s="645"/>
      <c r="J21" t="s">
        <v>684</v>
      </c>
      <c r="K21" s="35" t="s">
        <v>702</v>
      </c>
      <c r="P21">
        <v>3</v>
      </c>
      <c r="T21" t="s">
        <v>710</v>
      </c>
      <c r="V21" s="232" t="s">
        <v>711</v>
      </c>
      <c r="W21" t="s">
        <v>709</v>
      </c>
    </row>
    <row r="22" spans="1:23" x14ac:dyDescent="0.25">
      <c r="A22" s="142" t="s">
        <v>650</v>
      </c>
      <c r="B22" s="160" t="s">
        <v>673</v>
      </c>
      <c r="C22" s="128" t="s">
        <v>648</v>
      </c>
      <c r="D22" s="128" t="s">
        <v>648</v>
      </c>
      <c r="E22" s="128" t="s">
        <v>648</v>
      </c>
      <c r="F22" s="637" t="s">
        <v>349</v>
      </c>
      <c r="G22" s="638"/>
      <c r="H22" s="645"/>
      <c r="J22" t="s">
        <v>686</v>
      </c>
      <c r="K22" s="35" t="s">
        <v>712</v>
      </c>
      <c r="P22">
        <v>3</v>
      </c>
      <c r="T22" t="s">
        <v>713</v>
      </c>
      <c r="V22" s="232" t="s">
        <v>714</v>
      </c>
      <c r="W22" t="s">
        <v>709</v>
      </c>
    </row>
    <row r="23" spans="1:23" x14ac:dyDescent="0.25">
      <c r="A23" s="621" t="s">
        <v>680</v>
      </c>
      <c r="B23" s="621" t="s">
        <v>648</v>
      </c>
      <c r="C23" s="621" t="s">
        <v>703</v>
      </c>
      <c r="D23" s="617"/>
      <c r="E23" s="620" t="s">
        <v>715</v>
      </c>
      <c r="F23" s="624" t="s">
        <v>716</v>
      </c>
      <c r="G23" s="617" t="s">
        <v>717</v>
      </c>
      <c r="H23" s="645"/>
      <c r="J23" t="s">
        <v>718</v>
      </c>
      <c r="K23" s="133" t="s">
        <v>719</v>
      </c>
      <c r="P23">
        <v>5</v>
      </c>
      <c r="T23" t="s">
        <v>720</v>
      </c>
      <c r="V23" s="232" t="s">
        <v>721</v>
      </c>
      <c r="W23" t="s">
        <v>709</v>
      </c>
    </row>
    <row r="24" spans="1:23" x14ac:dyDescent="0.25">
      <c r="A24" s="622" t="s">
        <v>648</v>
      </c>
      <c r="B24" s="622" t="s">
        <v>698</v>
      </c>
      <c r="C24" s="622" t="s">
        <v>648</v>
      </c>
      <c r="D24" s="617"/>
      <c r="E24" s="625" t="s">
        <v>722</v>
      </c>
      <c r="F24" s="617"/>
      <c r="G24" s="617"/>
      <c r="H24" s="645"/>
      <c r="J24" t="s">
        <v>723</v>
      </c>
      <c r="T24" t="s">
        <v>724</v>
      </c>
      <c r="V24" s="232" t="s">
        <v>725</v>
      </c>
      <c r="W24" t="s">
        <v>726</v>
      </c>
    </row>
    <row r="25" spans="1:23" x14ac:dyDescent="0.25">
      <c r="A25" s="617"/>
      <c r="B25" s="617"/>
      <c r="C25" s="617"/>
      <c r="D25" s="617"/>
      <c r="E25" s="617" t="s">
        <v>648</v>
      </c>
      <c r="F25" s="617"/>
      <c r="G25" s="617"/>
      <c r="H25" s="645"/>
      <c r="J25" t="s">
        <v>727</v>
      </c>
      <c r="T25" t="s">
        <v>728</v>
      </c>
      <c r="V25" s="232" t="s">
        <v>729</v>
      </c>
      <c r="W25" t="s">
        <v>709</v>
      </c>
    </row>
    <row r="26" spans="1:23" x14ac:dyDescent="0.25">
      <c r="A26" s="619"/>
      <c r="B26" s="619"/>
      <c r="C26" s="619"/>
      <c r="D26" s="619"/>
      <c r="E26" s="619"/>
      <c r="F26" s="619"/>
      <c r="G26" s="619"/>
      <c r="H26" s="645"/>
      <c r="J26" t="s">
        <v>730</v>
      </c>
      <c r="K26" s="35" t="s">
        <v>705</v>
      </c>
      <c r="P26">
        <v>5</v>
      </c>
      <c r="T26" t="s">
        <v>731</v>
      </c>
      <c r="V26" s="232" t="s">
        <v>732</v>
      </c>
      <c r="W26" t="s">
        <v>733</v>
      </c>
    </row>
    <row r="27" spans="1:23" x14ac:dyDescent="0.25">
      <c r="A27" s="631">
        <f>G21+1</f>
        <v>44591</v>
      </c>
      <c r="B27" s="632">
        <f>A27+1</f>
        <v>44592</v>
      </c>
      <c r="C27" s="632">
        <f t="shared" ref="C27:G27" si="4">B27+1</f>
        <v>44593</v>
      </c>
      <c r="D27" s="632">
        <f t="shared" si="4"/>
        <v>44594</v>
      </c>
      <c r="E27" s="632">
        <f t="shared" si="4"/>
        <v>44595</v>
      </c>
      <c r="F27" s="632">
        <f t="shared" si="4"/>
        <v>44596</v>
      </c>
      <c r="G27" s="632">
        <f t="shared" si="4"/>
        <v>44597</v>
      </c>
      <c r="H27" s="645"/>
      <c r="J27" t="s">
        <v>734</v>
      </c>
      <c r="T27" t="s">
        <v>735</v>
      </c>
      <c r="V27" s="232" t="s">
        <v>701</v>
      </c>
      <c r="W27" t="s">
        <v>736</v>
      </c>
    </row>
    <row r="28" spans="1:23" x14ac:dyDescent="0.25">
      <c r="A28" s="128" t="s">
        <v>648</v>
      </c>
      <c r="B28" s="160" t="s">
        <v>673</v>
      </c>
      <c r="C28" s="128" t="s">
        <v>648</v>
      </c>
      <c r="D28" s="128" t="s">
        <v>648</v>
      </c>
      <c r="E28" s="128" t="s">
        <v>648</v>
      </c>
      <c r="F28" s="163" t="s">
        <v>699</v>
      </c>
      <c r="G28" s="139" t="s">
        <v>406</v>
      </c>
      <c r="H28" s="645"/>
      <c r="J28" t="s">
        <v>737</v>
      </c>
      <c r="T28" t="s">
        <v>738</v>
      </c>
      <c r="V28" s="232" t="s">
        <v>739</v>
      </c>
      <c r="W28" t="s">
        <v>709</v>
      </c>
    </row>
    <row r="29" spans="1:23" x14ac:dyDescent="0.25">
      <c r="A29" s="621" t="s">
        <v>680</v>
      </c>
      <c r="B29" s="617" t="s">
        <v>740</v>
      </c>
      <c r="C29" s="618"/>
      <c r="D29" s="621" t="s">
        <v>741</v>
      </c>
      <c r="E29" s="618"/>
      <c r="F29" s="617"/>
      <c r="G29" s="617" t="s">
        <v>717</v>
      </c>
      <c r="H29" s="645"/>
      <c r="K29" s="134" t="s">
        <v>742</v>
      </c>
    </row>
    <row r="30" spans="1:23" x14ac:dyDescent="0.25">
      <c r="A30" s="622" t="s">
        <v>648</v>
      </c>
      <c r="B30" s="617"/>
      <c r="C30" s="618"/>
      <c r="D30" s="617" t="s">
        <v>648</v>
      </c>
      <c r="E30" s="618"/>
      <c r="F30" s="617"/>
      <c r="G30" s="617"/>
      <c r="H30" s="645"/>
      <c r="K30" s="35" t="s">
        <v>743</v>
      </c>
      <c r="P30">
        <v>5</v>
      </c>
      <c r="V30" s="137" t="s">
        <v>690</v>
      </c>
      <c r="W30" t="s">
        <v>744</v>
      </c>
    </row>
    <row r="31" spans="1:23" x14ac:dyDescent="0.25">
      <c r="A31" s="617"/>
      <c r="B31" s="617"/>
      <c r="C31" s="617"/>
      <c r="D31" s="617"/>
      <c r="E31" s="617"/>
      <c r="F31" s="617"/>
      <c r="G31" s="617"/>
      <c r="H31" s="645"/>
      <c r="K31" s="35" t="s">
        <v>745</v>
      </c>
      <c r="P31">
        <v>3</v>
      </c>
      <c r="V31" s="137" t="s">
        <v>746</v>
      </c>
      <c r="W31" t="s">
        <v>747</v>
      </c>
    </row>
    <row r="32" spans="1:23" x14ac:dyDescent="0.25">
      <c r="A32" s="619"/>
      <c r="B32" s="619"/>
      <c r="C32" s="619"/>
      <c r="D32" s="619"/>
      <c r="E32" s="619"/>
      <c r="F32" s="619"/>
      <c r="G32" s="619"/>
      <c r="H32" s="645"/>
      <c r="K32" s="35" t="s">
        <v>748</v>
      </c>
      <c r="P32">
        <v>3</v>
      </c>
      <c r="V32" s="137" t="s">
        <v>719</v>
      </c>
      <c r="W32" t="s">
        <v>747</v>
      </c>
    </row>
    <row r="33" spans="1:23" x14ac:dyDescent="0.25">
      <c r="A33" s="631">
        <f>G27+1</f>
        <v>44598</v>
      </c>
      <c r="B33" s="632">
        <f>A33+1</f>
        <v>44599</v>
      </c>
      <c r="C33" s="632">
        <f t="shared" ref="C33:G33" si="5">B33+1</f>
        <v>44600</v>
      </c>
      <c r="D33" s="632">
        <f t="shared" si="5"/>
        <v>44601</v>
      </c>
      <c r="E33" s="632">
        <f t="shared" si="5"/>
        <v>44602</v>
      </c>
      <c r="F33" s="632">
        <f t="shared" si="5"/>
        <v>44603</v>
      </c>
      <c r="G33" s="632">
        <f t="shared" si="5"/>
        <v>44604</v>
      </c>
      <c r="H33" s="645"/>
      <c r="K33" s="217" t="s">
        <v>746</v>
      </c>
      <c r="P33">
        <v>2</v>
      </c>
      <c r="V33" s="137" t="s">
        <v>704</v>
      </c>
      <c r="W33" t="s">
        <v>749</v>
      </c>
    </row>
    <row r="34" spans="1:23" x14ac:dyDescent="0.25">
      <c r="A34" s="142" t="s">
        <v>650</v>
      </c>
      <c r="B34" s="128" t="s">
        <v>648</v>
      </c>
      <c r="C34" s="142" t="s">
        <v>650</v>
      </c>
      <c r="D34" s="128" t="s">
        <v>648</v>
      </c>
      <c r="E34" s="160" t="s">
        <v>673</v>
      </c>
      <c r="F34" s="163" t="s">
        <v>699</v>
      </c>
      <c r="G34" s="139" t="s">
        <v>349</v>
      </c>
      <c r="H34" s="645"/>
      <c r="K34" s="35" t="s">
        <v>750</v>
      </c>
      <c r="P34">
        <v>3</v>
      </c>
    </row>
    <row r="35" spans="1:23" x14ac:dyDescent="0.25">
      <c r="A35" s="617" t="s">
        <v>680</v>
      </c>
      <c r="B35" s="617"/>
      <c r="C35" s="618" t="s">
        <v>679</v>
      </c>
      <c r="D35" s="617"/>
      <c r="E35" s="618" t="s">
        <v>751</v>
      </c>
      <c r="F35" s="617"/>
      <c r="G35" s="626">
        <v>800</v>
      </c>
      <c r="H35" s="645"/>
      <c r="T35" t="s">
        <v>752</v>
      </c>
      <c r="V35" s="233" t="s">
        <v>753</v>
      </c>
      <c r="W35" t="s">
        <v>754</v>
      </c>
    </row>
    <row r="36" spans="1:23" x14ac:dyDescent="0.25">
      <c r="A36" s="617"/>
      <c r="B36" s="617"/>
      <c r="C36" s="618"/>
      <c r="D36" s="617"/>
      <c r="E36" s="627" t="s">
        <v>755</v>
      </c>
      <c r="F36" s="617"/>
      <c r="G36" s="617"/>
      <c r="H36" s="645"/>
      <c r="K36" s="135" t="s">
        <v>694</v>
      </c>
      <c r="T36" t="s">
        <v>756</v>
      </c>
      <c r="V36" s="233" t="s">
        <v>757</v>
      </c>
      <c r="W36" t="s">
        <v>758</v>
      </c>
    </row>
    <row r="37" spans="1:23" x14ac:dyDescent="0.25">
      <c r="A37" s="617"/>
      <c r="B37" s="617"/>
      <c r="C37" s="617"/>
      <c r="D37" s="617"/>
      <c r="E37" s="617"/>
      <c r="F37" s="617"/>
      <c r="G37" s="617"/>
      <c r="H37" s="645"/>
      <c r="J37">
        <v>1</v>
      </c>
      <c r="K37" s="35" t="s">
        <v>759</v>
      </c>
      <c r="P37">
        <v>5</v>
      </c>
    </row>
    <row r="38" spans="1:23" ht="15.75" thickBot="1" x14ac:dyDescent="0.3">
      <c r="A38" s="619"/>
      <c r="B38" s="619"/>
      <c r="C38" s="619"/>
      <c r="D38" s="619"/>
      <c r="E38" s="619"/>
      <c r="F38" s="619"/>
      <c r="G38" s="619"/>
      <c r="H38" s="647"/>
      <c r="J38">
        <v>2</v>
      </c>
      <c r="K38" s="35" t="s">
        <v>760</v>
      </c>
      <c r="P38">
        <v>1</v>
      </c>
      <c r="T38" t="s">
        <v>761</v>
      </c>
      <c r="V38" s="233" t="s">
        <v>762</v>
      </c>
      <c r="W38" t="s">
        <v>763</v>
      </c>
    </row>
    <row r="39" spans="1:23" ht="15" customHeight="1" x14ac:dyDescent="0.25">
      <c r="A39" s="631">
        <f>G33+1</f>
        <v>44605</v>
      </c>
      <c r="B39" s="632">
        <f>A39+1</f>
        <v>44606</v>
      </c>
      <c r="C39" s="632">
        <f t="shared" ref="C39:G39" si="6">B39+1</f>
        <v>44607</v>
      </c>
      <c r="D39" s="632">
        <f t="shared" si="6"/>
        <v>44608</v>
      </c>
      <c r="E39" s="632">
        <f t="shared" si="6"/>
        <v>44609</v>
      </c>
      <c r="F39" s="632">
        <f t="shared" si="6"/>
        <v>44610</v>
      </c>
      <c r="G39" s="632">
        <f t="shared" si="6"/>
        <v>44611</v>
      </c>
      <c r="H39" s="644" t="s">
        <v>764</v>
      </c>
      <c r="J39" s="136">
        <v>3</v>
      </c>
      <c r="K39" s="35" t="s">
        <v>765</v>
      </c>
      <c r="P39">
        <v>2</v>
      </c>
      <c r="T39" t="s">
        <v>766</v>
      </c>
      <c r="V39" s="233" t="s">
        <v>767</v>
      </c>
      <c r="W39" t="s">
        <v>768</v>
      </c>
    </row>
    <row r="40" spans="1:23" x14ac:dyDescent="0.25">
      <c r="A40" s="128" t="s">
        <v>648</v>
      </c>
      <c r="B40" s="142" t="s">
        <v>650</v>
      </c>
      <c r="C40" s="128" t="s">
        <v>648</v>
      </c>
      <c r="D40" s="160" t="s">
        <v>673</v>
      </c>
      <c r="E40" s="128" t="s">
        <v>648</v>
      </c>
      <c r="F40" s="139" t="s">
        <v>353</v>
      </c>
      <c r="G40" s="142" t="s">
        <v>650</v>
      </c>
      <c r="H40" s="645"/>
      <c r="J40">
        <v>4</v>
      </c>
      <c r="K40" s="35" t="s">
        <v>714</v>
      </c>
      <c r="L40" t="s">
        <v>713</v>
      </c>
      <c r="P40">
        <v>4</v>
      </c>
      <c r="T40" t="s">
        <v>769</v>
      </c>
      <c r="V40" s="233" t="s">
        <v>770</v>
      </c>
      <c r="W40" t="s">
        <v>763</v>
      </c>
    </row>
    <row r="41" spans="1:23" x14ac:dyDescent="0.25">
      <c r="A41" s="617"/>
      <c r="B41" s="617" t="s">
        <v>679</v>
      </c>
      <c r="C41" s="617"/>
      <c r="D41" s="618" t="s">
        <v>771</v>
      </c>
      <c r="E41" s="617"/>
      <c r="F41" s="617" t="s">
        <v>772</v>
      </c>
      <c r="G41" s="617" t="s">
        <v>680</v>
      </c>
      <c r="H41" s="645"/>
      <c r="J41">
        <v>5</v>
      </c>
      <c r="K41" s="35" t="s">
        <v>721</v>
      </c>
      <c r="L41" t="s">
        <v>720</v>
      </c>
      <c r="P41">
        <v>4</v>
      </c>
    </row>
    <row r="42" spans="1:23" x14ac:dyDescent="0.25">
      <c r="A42" s="617"/>
      <c r="B42" s="617"/>
      <c r="C42" s="617"/>
      <c r="D42" s="618"/>
      <c r="E42" s="617"/>
      <c r="F42" s="617"/>
      <c r="G42" s="617"/>
      <c r="H42" s="645"/>
      <c r="J42">
        <v>6</v>
      </c>
      <c r="K42" s="132" t="s">
        <v>757</v>
      </c>
      <c r="P42">
        <v>3</v>
      </c>
      <c r="V42" s="234" t="s">
        <v>750</v>
      </c>
      <c r="W42" t="s">
        <v>61</v>
      </c>
    </row>
    <row r="43" spans="1:23" x14ac:dyDescent="0.25">
      <c r="A43" s="617"/>
      <c r="B43" s="617"/>
      <c r="C43" s="617"/>
      <c r="D43" s="617"/>
      <c r="E43" s="617"/>
      <c r="F43" s="617"/>
      <c r="G43" s="617"/>
      <c r="H43" s="645"/>
      <c r="J43">
        <v>7</v>
      </c>
      <c r="K43" s="132" t="s">
        <v>773</v>
      </c>
      <c r="L43" t="s">
        <v>728</v>
      </c>
      <c r="P43">
        <v>4</v>
      </c>
      <c r="V43" s="234" t="s">
        <v>774</v>
      </c>
      <c r="W43" t="s">
        <v>775</v>
      </c>
    </row>
    <row r="44" spans="1:23" x14ac:dyDescent="0.25">
      <c r="A44" s="619"/>
      <c r="B44" s="619"/>
      <c r="C44" s="619"/>
      <c r="D44" s="619"/>
      <c r="E44" s="619"/>
      <c r="F44" s="619"/>
      <c r="G44" s="619"/>
      <c r="H44" s="645"/>
      <c r="K44" s="137" t="s">
        <v>776</v>
      </c>
      <c r="V44" s="234" t="s">
        <v>777</v>
      </c>
      <c r="W44" t="s">
        <v>61</v>
      </c>
    </row>
    <row r="45" spans="1:23" ht="14.45" customHeight="1" x14ac:dyDescent="0.25">
      <c r="A45" s="631">
        <f>G39+1</f>
        <v>44612</v>
      </c>
      <c r="B45" s="632">
        <f>A45+1</f>
        <v>44613</v>
      </c>
      <c r="C45" s="632">
        <f t="shared" ref="C45:G45" si="7">B45+1</f>
        <v>44614</v>
      </c>
      <c r="D45" s="632">
        <f t="shared" si="7"/>
        <v>44615</v>
      </c>
      <c r="E45" s="632">
        <f t="shared" si="7"/>
        <v>44616</v>
      </c>
      <c r="F45" s="632">
        <f t="shared" si="7"/>
        <v>44617</v>
      </c>
      <c r="G45" s="632">
        <f t="shared" si="7"/>
        <v>44618</v>
      </c>
      <c r="H45" s="645"/>
      <c r="J45">
        <v>1</v>
      </c>
      <c r="K45" s="35" t="s">
        <v>762</v>
      </c>
      <c r="P45">
        <v>4</v>
      </c>
    </row>
    <row r="46" spans="1:23" x14ac:dyDescent="0.25">
      <c r="A46" s="128" t="s">
        <v>648</v>
      </c>
      <c r="B46" s="160" t="s">
        <v>673</v>
      </c>
      <c r="C46" s="128" t="s">
        <v>648</v>
      </c>
      <c r="D46" s="164" t="s">
        <v>61</v>
      </c>
      <c r="E46" s="128" t="s">
        <v>648</v>
      </c>
      <c r="F46" s="128" t="s">
        <v>648</v>
      </c>
      <c r="G46" s="128" t="s">
        <v>648</v>
      </c>
      <c r="H46" s="645"/>
      <c r="J46">
        <v>2</v>
      </c>
      <c r="K46" t="s">
        <v>725</v>
      </c>
      <c r="L46" s="135" t="s">
        <v>724</v>
      </c>
      <c r="P46">
        <v>4</v>
      </c>
      <c r="V46" s="235" t="s">
        <v>665</v>
      </c>
      <c r="W46" t="s">
        <v>778</v>
      </c>
    </row>
    <row r="47" spans="1:23" x14ac:dyDescent="0.25">
      <c r="A47" s="621" t="s">
        <v>779</v>
      </c>
      <c r="B47" s="621" t="s">
        <v>648</v>
      </c>
      <c r="C47" s="617"/>
      <c r="D47" s="620" t="s">
        <v>780</v>
      </c>
      <c r="E47" s="617"/>
      <c r="F47" s="621" t="s">
        <v>780</v>
      </c>
      <c r="G47" s="617"/>
      <c r="H47" s="645"/>
      <c r="J47">
        <v>3</v>
      </c>
      <c r="K47" s="35" t="s">
        <v>711</v>
      </c>
      <c r="L47" t="s">
        <v>781</v>
      </c>
      <c r="P47">
        <v>3</v>
      </c>
    </row>
    <row r="48" spans="1:23" x14ac:dyDescent="0.25">
      <c r="A48" s="617"/>
      <c r="B48" s="617" t="s">
        <v>782</v>
      </c>
      <c r="C48" s="617"/>
      <c r="D48" s="618" t="s">
        <v>783</v>
      </c>
      <c r="E48" s="617"/>
      <c r="F48" s="617"/>
      <c r="G48" s="617"/>
      <c r="H48" s="645"/>
      <c r="J48">
        <v>4</v>
      </c>
      <c r="K48" t="s">
        <v>784</v>
      </c>
      <c r="P48">
        <v>3</v>
      </c>
      <c r="V48" s="235" t="s">
        <v>765</v>
      </c>
      <c r="W48" t="s">
        <v>785</v>
      </c>
    </row>
    <row r="49" spans="1:23" x14ac:dyDescent="0.25">
      <c r="A49" s="617"/>
      <c r="B49" s="628" t="s">
        <v>755</v>
      </c>
      <c r="C49" s="617"/>
      <c r="D49" s="617"/>
      <c r="E49" s="617"/>
      <c r="F49" s="617"/>
      <c r="G49" s="617"/>
      <c r="H49" s="645"/>
      <c r="J49">
        <v>5</v>
      </c>
      <c r="K49" s="35" t="s">
        <v>770</v>
      </c>
      <c r="P49">
        <v>3</v>
      </c>
    </row>
    <row r="50" spans="1:23" x14ac:dyDescent="0.25">
      <c r="A50" s="619"/>
      <c r="B50" s="619"/>
      <c r="C50" s="619"/>
      <c r="D50" s="619"/>
      <c r="E50" s="619"/>
      <c r="F50" s="619"/>
      <c r="G50" s="619"/>
      <c r="H50" s="645"/>
      <c r="J50">
        <v>6</v>
      </c>
      <c r="K50" t="s">
        <v>786</v>
      </c>
      <c r="P50">
        <v>3</v>
      </c>
      <c r="V50" s="235" t="s">
        <v>784</v>
      </c>
      <c r="W50" t="s">
        <v>787</v>
      </c>
    </row>
    <row r="51" spans="1:23" ht="14.45" customHeight="1" x14ac:dyDescent="0.25">
      <c r="A51" s="631">
        <f>G45+1</f>
        <v>44619</v>
      </c>
      <c r="B51" s="632">
        <f>A51+1</f>
        <v>44620</v>
      </c>
      <c r="C51" s="632">
        <f t="shared" ref="C51:G51" si="8">B51+1</f>
        <v>44621</v>
      </c>
      <c r="D51" s="632">
        <f t="shared" si="8"/>
        <v>44622</v>
      </c>
      <c r="E51" s="632">
        <f t="shared" si="8"/>
        <v>44623</v>
      </c>
      <c r="F51" s="632">
        <f t="shared" si="8"/>
        <v>44624</v>
      </c>
      <c r="G51" s="632">
        <f t="shared" si="8"/>
        <v>44625</v>
      </c>
      <c r="H51" s="645"/>
      <c r="J51">
        <v>7</v>
      </c>
      <c r="K51" s="35" t="s">
        <v>732</v>
      </c>
      <c r="L51" t="s">
        <v>1981</v>
      </c>
      <c r="P51">
        <v>5</v>
      </c>
      <c r="V51" s="235" t="s">
        <v>788</v>
      </c>
      <c r="W51" t="s">
        <v>787</v>
      </c>
    </row>
    <row r="52" spans="1:23" x14ac:dyDescent="0.25">
      <c r="A52" s="160" t="s">
        <v>673</v>
      </c>
      <c r="B52" s="128" t="s">
        <v>648</v>
      </c>
      <c r="C52" s="128" t="s">
        <v>648</v>
      </c>
      <c r="D52" s="160" t="s">
        <v>673</v>
      </c>
      <c r="E52" s="128" t="s">
        <v>648</v>
      </c>
      <c r="F52" s="161" t="s">
        <v>694</v>
      </c>
      <c r="G52" s="142" t="s">
        <v>650</v>
      </c>
      <c r="H52" s="645"/>
      <c r="J52">
        <v>8</v>
      </c>
      <c r="K52" t="s">
        <v>788</v>
      </c>
      <c r="P52">
        <v>5</v>
      </c>
    </row>
    <row r="53" spans="1:23" x14ac:dyDescent="0.25">
      <c r="A53" s="618" t="s">
        <v>751</v>
      </c>
      <c r="B53" s="617"/>
      <c r="C53" s="628" t="s">
        <v>789</v>
      </c>
      <c r="D53" s="618" t="s">
        <v>651</v>
      </c>
      <c r="E53" s="617"/>
      <c r="F53" s="617" t="s">
        <v>651</v>
      </c>
      <c r="G53" s="617" t="s">
        <v>680</v>
      </c>
      <c r="H53" s="645"/>
    </row>
    <row r="54" spans="1:23" x14ac:dyDescent="0.25">
      <c r="A54" s="628" t="s">
        <v>790</v>
      </c>
      <c r="B54" s="617"/>
      <c r="C54" s="617"/>
      <c r="D54" s="618"/>
      <c r="E54" s="617"/>
      <c r="F54" s="617"/>
      <c r="G54" s="617"/>
      <c r="H54" s="645"/>
    </row>
    <row r="55" spans="1:23" x14ac:dyDescent="0.25">
      <c r="A55" s="617"/>
      <c r="B55" s="617"/>
      <c r="C55" s="617"/>
      <c r="D55" s="617"/>
      <c r="E55" s="617"/>
      <c r="F55" s="617"/>
      <c r="G55" s="617"/>
      <c r="H55" s="645"/>
    </row>
    <row r="56" spans="1:23" x14ac:dyDescent="0.25">
      <c r="A56" s="619"/>
      <c r="B56" s="619"/>
      <c r="C56" s="619"/>
      <c r="D56" s="619"/>
      <c r="E56" s="619"/>
      <c r="F56" s="619"/>
      <c r="G56" s="619"/>
      <c r="H56" s="645"/>
    </row>
    <row r="57" spans="1:23" x14ac:dyDescent="0.25">
      <c r="A57" s="631">
        <f>G51+1</f>
        <v>44626</v>
      </c>
      <c r="B57" s="632">
        <f>A57+1</f>
        <v>44627</v>
      </c>
      <c r="C57" s="632">
        <f t="shared" ref="C57:G57" si="9">B57+1</f>
        <v>44628</v>
      </c>
      <c r="D57" s="632">
        <f t="shared" si="9"/>
        <v>44629</v>
      </c>
      <c r="E57" s="632">
        <f t="shared" si="9"/>
        <v>44630</v>
      </c>
      <c r="F57" s="632">
        <f t="shared" si="9"/>
        <v>44631</v>
      </c>
      <c r="G57" s="632">
        <f t="shared" si="9"/>
        <v>44632</v>
      </c>
      <c r="H57" s="645"/>
    </row>
    <row r="58" spans="1:23" x14ac:dyDescent="0.25">
      <c r="A58" s="128" t="s">
        <v>648</v>
      </c>
      <c r="B58" s="164" t="s">
        <v>61</v>
      </c>
      <c r="C58" s="128" t="s">
        <v>648</v>
      </c>
      <c r="D58" s="160" t="s">
        <v>673</v>
      </c>
      <c r="E58" s="128" t="s">
        <v>648</v>
      </c>
      <c r="F58" s="128" t="s">
        <v>648</v>
      </c>
      <c r="G58" s="142" t="s">
        <v>650</v>
      </c>
      <c r="H58" s="645"/>
    </row>
    <row r="59" spans="1:23" x14ac:dyDescent="0.25">
      <c r="A59" s="617"/>
      <c r="B59" s="617" t="s">
        <v>791</v>
      </c>
      <c r="C59" s="617"/>
      <c r="D59" s="618" t="s">
        <v>792</v>
      </c>
      <c r="E59" s="617"/>
      <c r="F59" s="621" t="s">
        <v>793</v>
      </c>
      <c r="G59" s="617" t="s">
        <v>680</v>
      </c>
      <c r="H59" s="645"/>
    </row>
    <row r="60" spans="1:23" x14ac:dyDescent="0.25">
      <c r="A60" s="617"/>
      <c r="B60" s="617"/>
      <c r="C60" s="617"/>
      <c r="D60" s="618"/>
      <c r="E60" s="617"/>
      <c r="F60" s="617"/>
      <c r="G60" s="617"/>
      <c r="H60" s="645"/>
    </row>
    <row r="61" spans="1:23" x14ac:dyDescent="0.25">
      <c r="A61" s="617"/>
      <c r="B61" s="617"/>
      <c r="C61" s="617"/>
      <c r="D61" s="617"/>
      <c r="E61" s="617"/>
      <c r="F61" s="617"/>
      <c r="G61" s="617"/>
      <c r="H61" s="645"/>
    </row>
    <row r="62" spans="1:23" x14ac:dyDescent="0.25">
      <c r="A62" s="619"/>
      <c r="B62" s="619"/>
      <c r="C62" s="619"/>
      <c r="D62" s="619"/>
      <c r="E62" s="619"/>
      <c r="F62" s="619"/>
      <c r="G62" s="619"/>
      <c r="H62" s="645"/>
    </row>
    <row r="63" spans="1:23" x14ac:dyDescent="0.25">
      <c r="A63" s="631">
        <f>G57+1</f>
        <v>44633</v>
      </c>
      <c r="B63" s="632">
        <f>A63+1</f>
        <v>44634</v>
      </c>
      <c r="C63" s="632">
        <f t="shared" ref="C63:G63" si="10">B63+1</f>
        <v>44635</v>
      </c>
      <c r="D63" s="632">
        <f t="shared" si="10"/>
        <v>44636</v>
      </c>
      <c r="E63" s="632">
        <f t="shared" si="10"/>
        <v>44637</v>
      </c>
      <c r="F63" s="632">
        <f t="shared" si="10"/>
        <v>44638</v>
      </c>
      <c r="G63" s="632">
        <f t="shared" si="10"/>
        <v>44639</v>
      </c>
      <c r="H63" s="645"/>
    </row>
    <row r="64" spans="1:23" x14ac:dyDescent="0.25">
      <c r="A64" s="128" t="s">
        <v>648</v>
      </c>
      <c r="B64" s="164" t="s">
        <v>61</v>
      </c>
      <c r="C64" s="128" t="s">
        <v>648</v>
      </c>
      <c r="D64" s="160" t="s">
        <v>673</v>
      </c>
      <c r="E64" s="128" t="s">
        <v>648</v>
      </c>
      <c r="F64" s="128" t="s">
        <v>648</v>
      </c>
      <c r="G64" s="142" t="s">
        <v>650</v>
      </c>
      <c r="H64" s="645"/>
    </row>
    <row r="65" spans="1:323" x14ac:dyDescent="0.25">
      <c r="A65" s="617"/>
      <c r="B65" s="617" t="s">
        <v>750</v>
      </c>
      <c r="C65" s="617"/>
      <c r="D65" s="618" t="s">
        <v>794</v>
      </c>
      <c r="E65" s="617"/>
      <c r="F65" s="621" t="s">
        <v>795</v>
      </c>
      <c r="G65" s="617" t="s">
        <v>680</v>
      </c>
      <c r="H65" s="645"/>
    </row>
    <row r="66" spans="1:323" x14ac:dyDescent="0.25">
      <c r="A66" s="617"/>
      <c r="B66" s="618"/>
      <c r="C66" s="617"/>
      <c r="D66" s="618"/>
      <c r="E66" s="617"/>
      <c r="F66" s="617"/>
      <c r="G66" s="617"/>
      <c r="H66" s="645"/>
    </row>
    <row r="67" spans="1:323" x14ac:dyDescent="0.25">
      <c r="A67" s="617"/>
      <c r="B67" s="617"/>
      <c r="C67" s="617"/>
      <c r="D67" s="617"/>
      <c r="E67" s="617"/>
      <c r="F67" s="617"/>
      <c r="G67" s="617"/>
      <c r="H67" s="645"/>
    </row>
    <row r="68" spans="1:323" x14ac:dyDescent="0.25">
      <c r="A68" s="619"/>
      <c r="B68" s="619"/>
      <c r="C68" s="619"/>
      <c r="D68" s="619"/>
      <c r="E68" s="619"/>
      <c r="F68" s="619"/>
      <c r="G68" s="619"/>
      <c r="H68" s="645"/>
    </row>
    <row r="69" spans="1:323" x14ac:dyDescent="0.25">
      <c r="A69" s="631">
        <f>G63+1</f>
        <v>44640</v>
      </c>
      <c r="B69" s="632">
        <f>A69+1</f>
        <v>44641</v>
      </c>
      <c r="C69" s="632">
        <f t="shared" ref="C69:G69" si="11">B69+1</f>
        <v>44642</v>
      </c>
      <c r="D69" s="632">
        <f t="shared" si="11"/>
        <v>44643</v>
      </c>
      <c r="E69" s="632">
        <f t="shared" si="11"/>
        <v>44644</v>
      </c>
      <c r="F69" s="632">
        <f t="shared" si="11"/>
        <v>44645</v>
      </c>
      <c r="G69" s="632">
        <f t="shared" si="11"/>
        <v>44646</v>
      </c>
      <c r="H69" s="645"/>
    </row>
    <row r="70" spans="1:323" x14ac:dyDescent="0.25">
      <c r="A70" s="128" t="s">
        <v>648</v>
      </c>
      <c r="B70" s="160" t="s">
        <v>673</v>
      </c>
      <c r="C70" s="128" t="s">
        <v>648</v>
      </c>
      <c r="D70" s="128" t="s">
        <v>648</v>
      </c>
      <c r="E70" s="128" t="s">
        <v>648</v>
      </c>
      <c r="F70" s="637" t="s">
        <v>796</v>
      </c>
      <c r="G70" s="638"/>
      <c r="H70" s="645"/>
    </row>
    <row r="71" spans="1:323" x14ac:dyDescent="0.25">
      <c r="A71" s="617"/>
      <c r="B71" s="629" t="s">
        <v>766</v>
      </c>
      <c r="C71" s="621" t="s">
        <v>797</v>
      </c>
      <c r="D71" s="618"/>
      <c r="E71" s="617"/>
      <c r="F71" s="626">
        <v>800</v>
      </c>
      <c r="G71" s="626">
        <v>1500</v>
      </c>
      <c r="H71" s="645"/>
    </row>
    <row r="72" spans="1:323" x14ac:dyDescent="0.25">
      <c r="A72" s="617"/>
      <c r="B72" s="617"/>
      <c r="C72" s="617"/>
      <c r="D72" s="618"/>
      <c r="E72" s="617"/>
      <c r="F72" s="617"/>
      <c r="G72" s="617"/>
      <c r="H72" s="645"/>
    </row>
    <row r="73" spans="1:323" x14ac:dyDescent="0.25">
      <c r="A73" s="617"/>
      <c r="B73" s="617"/>
      <c r="C73" s="617"/>
      <c r="D73" s="617"/>
      <c r="E73" s="617"/>
      <c r="F73" s="617"/>
      <c r="G73" s="617"/>
      <c r="H73" s="645"/>
    </row>
    <row r="74" spans="1:323" ht="15.75" thickBot="1" x14ac:dyDescent="0.3">
      <c r="A74" s="619"/>
      <c r="B74" s="619"/>
      <c r="C74" s="619"/>
      <c r="D74" s="619"/>
      <c r="E74" s="619"/>
      <c r="F74" s="619"/>
      <c r="G74" s="619"/>
      <c r="H74" s="647"/>
    </row>
    <row r="75" spans="1:323" x14ac:dyDescent="0.25">
      <c r="A75" s="631">
        <f>G69+1</f>
        <v>44647</v>
      </c>
      <c r="B75" s="632">
        <f>A75+1</f>
        <v>44648</v>
      </c>
      <c r="C75" s="632">
        <f t="shared" ref="C75:G75" si="12">B75+1</f>
        <v>44649</v>
      </c>
      <c r="D75" s="632">
        <f t="shared" si="12"/>
        <v>44650</v>
      </c>
      <c r="E75" s="632">
        <f t="shared" si="12"/>
        <v>44651</v>
      </c>
      <c r="F75" s="632">
        <f t="shared" si="12"/>
        <v>44652</v>
      </c>
      <c r="G75" s="632">
        <f t="shared" si="12"/>
        <v>44653</v>
      </c>
      <c r="H75" s="644" t="s">
        <v>798</v>
      </c>
    </row>
    <row r="76" spans="1:323" x14ac:dyDescent="0.25">
      <c r="A76" s="128" t="s">
        <v>648</v>
      </c>
      <c r="B76" s="160" t="s">
        <v>673</v>
      </c>
      <c r="C76" s="128" t="s">
        <v>648</v>
      </c>
      <c r="D76" s="128" t="s">
        <v>648</v>
      </c>
      <c r="E76" s="162" t="s">
        <v>776</v>
      </c>
      <c r="F76" s="128" t="s">
        <v>648</v>
      </c>
      <c r="G76" s="142" t="s">
        <v>650</v>
      </c>
      <c r="H76" s="645"/>
      <c r="K76" s="35" t="s">
        <v>708</v>
      </c>
      <c r="L76" s="135" t="s">
        <v>707</v>
      </c>
    </row>
    <row r="77" spans="1:323" x14ac:dyDescent="0.25">
      <c r="A77" s="628" t="s">
        <v>755</v>
      </c>
      <c r="B77" s="618" t="s">
        <v>740</v>
      </c>
      <c r="C77" s="617"/>
      <c r="D77" s="628" t="s">
        <v>755</v>
      </c>
      <c r="E77" s="618" t="s">
        <v>679</v>
      </c>
      <c r="F77" s="617"/>
      <c r="G77" s="617" t="s">
        <v>680</v>
      </c>
      <c r="H77" s="645"/>
      <c r="K77" t="s">
        <v>767</v>
      </c>
      <c r="L77" s="215" t="s">
        <v>766</v>
      </c>
    </row>
    <row r="78" spans="1:323" x14ac:dyDescent="0.25">
      <c r="A78" s="617"/>
      <c r="B78" s="617"/>
      <c r="C78" s="617"/>
      <c r="D78" s="617"/>
      <c r="E78" s="617"/>
      <c r="F78" s="617"/>
      <c r="G78" s="617"/>
      <c r="H78" s="645"/>
      <c r="K78" t="s">
        <v>739</v>
      </c>
      <c r="L78" s="137" t="s">
        <v>738</v>
      </c>
    </row>
    <row r="79" spans="1:323" x14ac:dyDescent="0.25">
      <c r="A79" s="617"/>
      <c r="B79" s="617"/>
      <c r="C79" s="617"/>
      <c r="D79" s="617"/>
      <c r="E79" s="617"/>
      <c r="F79" s="617"/>
      <c r="G79" s="617"/>
      <c r="H79" s="645"/>
    </row>
    <row r="80" spans="1:323" x14ac:dyDescent="0.25">
      <c r="A80" s="619"/>
      <c r="B80" s="619"/>
      <c r="C80" s="619"/>
      <c r="D80" s="619"/>
      <c r="E80" s="619"/>
      <c r="F80" s="619"/>
      <c r="G80" s="619"/>
      <c r="H80" s="645"/>
      <c r="LG80" t="s">
        <v>799</v>
      </c>
      <c r="LH80" t="s">
        <v>554</v>
      </c>
      <c r="LI80" t="s">
        <v>380</v>
      </c>
      <c r="LK80" t="s">
        <v>557</v>
      </c>
    </row>
    <row r="81" spans="1:323" x14ac:dyDescent="0.25">
      <c r="A81" s="631">
        <f>G75+1</f>
        <v>44654</v>
      </c>
      <c r="B81" s="632">
        <f>A81+1</f>
        <v>44655</v>
      </c>
      <c r="C81" s="632">
        <f t="shared" ref="C81:G81" si="13">B81+1</f>
        <v>44656</v>
      </c>
      <c r="D81" s="632">
        <f t="shared" si="13"/>
        <v>44657</v>
      </c>
      <c r="E81" s="632">
        <f t="shared" si="13"/>
        <v>44658</v>
      </c>
      <c r="F81" s="632">
        <f t="shared" si="13"/>
        <v>44659</v>
      </c>
      <c r="G81" s="632">
        <f t="shared" si="13"/>
        <v>44660</v>
      </c>
      <c r="H81" s="645"/>
      <c r="LG81">
        <v>1</v>
      </c>
      <c r="LH81">
        <v>43</v>
      </c>
      <c r="LI81" s="226">
        <v>8.3333333333333329E-2</v>
      </c>
      <c r="LK81">
        <f>(LH81/3)*8</f>
        <v>114.66666666666667</v>
      </c>
    </row>
    <row r="82" spans="1:323" x14ac:dyDescent="0.25">
      <c r="A82" s="128" t="s">
        <v>648</v>
      </c>
      <c r="B82" s="161" t="s">
        <v>694</v>
      </c>
      <c r="C82" s="128" t="s">
        <v>648</v>
      </c>
      <c r="D82" s="160" t="s">
        <v>673</v>
      </c>
      <c r="E82" s="128" t="s">
        <v>648</v>
      </c>
      <c r="F82" s="637" t="s">
        <v>695</v>
      </c>
      <c r="G82" s="638"/>
      <c r="H82" s="645"/>
      <c r="LG82">
        <v>2</v>
      </c>
      <c r="LH82">
        <v>44</v>
      </c>
      <c r="LI82" s="226">
        <v>8.3333333333333329E-2</v>
      </c>
      <c r="LK82">
        <f t="shared" ref="LK82:LK89" si="14">(LH82/3)*8</f>
        <v>117.33333333333333</v>
      </c>
    </row>
    <row r="83" spans="1:323" x14ac:dyDescent="0.25">
      <c r="A83" s="617"/>
      <c r="B83" s="618" t="s">
        <v>724</v>
      </c>
      <c r="C83" s="617"/>
      <c r="D83" s="629" t="s">
        <v>800</v>
      </c>
      <c r="E83" s="617"/>
      <c r="F83" s="617" t="s">
        <v>801</v>
      </c>
      <c r="G83" s="626">
        <v>800</v>
      </c>
      <c r="H83" s="645"/>
      <c r="LG83">
        <v>3</v>
      </c>
      <c r="LH83">
        <v>44</v>
      </c>
      <c r="LI83" s="226">
        <v>8.3333333333333329E-2</v>
      </c>
      <c r="LK83">
        <f t="shared" si="14"/>
        <v>117.33333333333333</v>
      </c>
    </row>
    <row r="84" spans="1:323" x14ac:dyDescent="0.25">
      <c r="A84" s="617"/>
      <c r="B84" s="618"/>
      <c r="C84" s="617"/>
      <c r="D84" s="627" t="s">
        <v>802</v>
      </c>
      <c r="E84" s="617"/>
      <c r="F84" s="617"/>
      <c r="G84" s="617" t="s">
        <v>803</v>
      </c>
      <c r="H84" s="645"/>
      <c r="LG84">
        <v>4</v>
      </c>
      <c r="LH84">
        <v>44</v>
      </c>
      <c r="LI84" s="226">
        <v>7.6388888888888895E-2</v>
      </c>
      <c r="LK84">
        <f t="shared" si="14"/>
        <v>117.33333333333333</v>
      </c>
    </row>
    <row r="85" spans="1:323" x14ac:dyDescent="0.25">
      <c r="A85" s="617"/>
      <c r="B85" s="617"/>
      <c r="C85" s="617"/>
      <c r="D85" s="617"/>
      <c r="E85" s="617"/>
      <c r="F85" s="617"/>
      <c r="G85" s="617"/>
      <c r="H85" s="645"/>
      <c r="LG85">
        <v>5</v>
      </c>
      <c r="LH85">
        <v>44</v>
      </c>
      <c r="LI85" s="226">
        <v>6.9444444444444434E-2</v>
      </c>
      <c r="LK85">
        <f t="shared" si="14"/>
        <v>117.33333333333333</v>
      </c>
    </row>
    <row r="86" spans="1:323" x14ac:dyDescent="0.25">
      <c r="A86" s="619"/>
      <c r="B86" s="619"/>
      <c r="C86" s="619"/>
      <c r="D86" s="619"/>
      <c r="E86" s="619"/>
      <c r="F86" s="619"/>
      <c r="G86" s="619"/>
      <c r="H86" s="645"/>
      <c r="LG86">
        <v>6</v>
      </c>
      <c r="LH86">
        <v>44</v>
      </c>
      <c r="LI86" s="226">
        <v>6.25E-2</v>
      </c>
      <c r="LK86">
        <f t="shared" si="14"/>
        <v>117.33333333333333</v>
      </c>
    </row>
    <row r="87" spans="1:323" x14ac:dyDescent="0.25">
      <c r="A87" s="631">
        <f>G81+1</f>
        <v>44661</v>
      </c>
      <c r="B87" s="632">
        <f>A87+1</f>
        <v>44662</v>
      </c>
      <c r="C87" s="632">
        <f t="shared" ref="C87:G87" si="15">B87+1</f>
        <v>44663</v>
      </c>
      <c r="D87" s="632">
        <f t="shared" si="15"/>
        <v>44664</v>
      </c>
      <c r="E87" s="632">
        <f t="shared" si="15"/>
        <v>44665</v>
      </c>
      <c r="F87" s="632">
        <f t="shared" si="15"/>
        <v>44666</v>
      </c>
      <c r="G87" s="632">
        <f t="shared" si="15"/>
        <v>44667</v>
      </c>
      <c r="H87" s="645"/>
      <c r="LG87">
        <v>7</v>
      </c>
      <c r="LH87">
        <v>44</v>
      </c>
      <c r="LI87" s="226">
        <v>5.5555555555555552E-2</v>
      </c>
      <c r="LK87">
        <f t="shared" si="14"/>
        <v>117.33333333333333</v>
      </c>
    </row>
    <row r="88" spans="1:323" x14ac:dyDescent="0.25">
      <c r="A88" s="142" t="s">
        <v>650</v>
      </c>
      <c r="B88" s="128" t="s">
        <v>648</v>
      </c>
      <c r="C88" s="161" t="s">
        <v>694</v>
      </c>
      <c r="D88" s="160" t="s">
        <v>673</v>
      </c>
      <c r="E88" s="128" t="s">
        <v>648</v>
      </c>
      <c r="F88" s="139" t="s">
        <v>804</v>
      </c>
      <c r="G88" s="128" t="s">
        <v>345</v>
      </c>
      <c r="H88" s="645"/>
      <c r="LG88">
        <v>8</v>
      </c>
      <c r="LH88">
        <v>44</v>
      </c>
      <c r="LI88" s="226">
        <v>4.8611111111111112E-2</v>
      </c>
      <c r="LK88">
        <f t="shared" si="14"/>
        <v>117.33333333333333</v>
      </c>
    </row>
    <row r="89" spans="1:323" x14ac:dyDescent="0.25">
      <c r="A89" s="617" t="s">
        <v>805</v>
      </c>
      <c r="B89" s="617"/>
      <c r="C89" s="617" t="s">
        <v>707</v>
      </c>
      <c r="D89" s="629" t="s">
        <v>806</v>
      </c>
      <c r="E89" s="617"/>
      <c r="F89" s="617" t="s">
        <v>801</v>
      </c>
      <c r="G89" s="617"/>
      <c r="H89" s="645"/>
      <c r="LG89">
        <v>9</v>
      </c>
      <c r="LH89">
        <v>44.9</v>
      </c>
      <c r="LI89" s="226">
        <v>4.1666666666666664E-2</v>
      </c>
      <c r="LK89">
        <f t="shared" si="14"/>
        <v>119.73333333333333</v>
      </c>
    </row>
    <row r="90" spans="1:323" x14ac:dyDescent="0.25">
      <c r="A90" s="617"/>
      <c r="B90" s="617"/>
      <c r="C90" s="618"/>
      <c r="D90" s="617"/>
      <c r="E90" s="617"/>
      <c r="F90" s="626">
        <v>400</v>
      </c>
      <c r="G90" s="617"/>
      <c r="H90" s="645"/>
    </row>
    <row r="91" spans="1:323" x14ac:dyDescent="0.25">
      <c r="A91" s="617"/>
      <c r="B91" s="617"/>
      <c r="C91" s="617"/>
      <c r="D91" s="617"/>
      <c r="E91" s="617"/>
      <c r="F91" s="617"/>
      <c r="G91" s="617"/>
      <c r="H91" s="645"/>
    </row>
    <row r="92" spans="1:323" x14ac:dyDescent="0.25">
      <c r="A92" s="619"/>
      <c r="B92" s="619"/>
      <c r="C92" s="619"/>
      <c r="D92" s="619"/>
      <c r="E92" s="619"/>
      <c r="F92" s="619"/>
      <c r="G92" s="619"/>
      <c r="H92" s="645"/>
    </row>
    <row r="93" spans="1:323" x14ac:dyDescent="0.25">
      <c r="A93" s="631">
        <f>G87+1</f>
        <v>44668</v>
      </c>
      <c r="B93" s="632">
        <f>A93+1</f>
        <v>44669</v>
      </c>
      <c r="C93" s="632">
        <f t="shared" ref="C93:G93" si="16">B93+1</f>
        <v>44670</v>
      </c>
      <c r="D93" s="632">
        <f t="shared" si="16"/>
        <v>44671</v>
      </c>
      <c r="E93" s="632">
        <f t="shared" si="16"/>
        <v>44672</v>
      </c>
      <c r="F93" s="632">
        <f t="shared" si="16"/>
        <v>44673</v>
      </c>
      <c r="G93" s="632">
        <f t="shared" si="16"/>
        <v>44674</v>
      </c>
      <c r="H93" s="645"/>
      <c r="K93" s="131" t="s">
        <v>689</v>
      </c>
    </row>
    <row r="94" spans="1:323" x14ac:dyDescent="0.25">
      <c r="A94" s="128" t="s">
        <v>648</v>
      </c>
      <c r="B94" s="160" t="s">
        <v>673</v>
      </c>
      <c r="C94" s="128" t="s">
        <v>648</v>
      </c>
      <c r="D94" s="160" t="s">
        <v>673</v>
      </c>
      <c r="E94" s="128" t="s">
        <v>648</v>
      </c>
      <c r="F94" s="163" t="s">
        <v>699</v>
      </c>
      <c r="G94" s="139" t="s">
        <v>807</v>
      </c>
      <c r="H94" s="645"/>
      <c r="K94" s="35" t="s">
        <v>690</v>
      </c>
    </row>
    <row r="95" spans="1:323" x14ac:dyDescent="0.25">
      <c r="A95" s="617"/>
      <c r="B95" s="617" t="s">
        <v>766</v>
      </c>
      <c r="C95" s="617"/>
      <c r="D95" s="618" t="s">
        <v>740</v>
      </c>
      <c r="E95" s="617"/>
      <c r="F95" s="617"/>
      <c r="G95" s="626">
        <v>800</v>
      </c>
      <c r="H95" s="645"/>
      <c r="K95" s="132" t="s">
        <v>683</v>
      </c>
    </row>
    <row r="96" spans="1:323" x14ac:dyDescent="0.25">
      <c r="A96" s="617"/>
      <c r="B96" s="617"/>
      <c r="C96" s="617"/>
      <c r="D96" s="618"/>
      <c r="E96" s="617"/>
      <c r="F96" s="617"/>
      <c r="G96" s="618"/>
      <c r="H96" s="645"/>
      <c r="K96" s="35" t="s">
        <v>701</v>
      </c>
    </row>
    <row r="97" spans="1:12" x14ac:dyDescent="0.25">
      <c r="A97" s="617"/>
      <c r="B97" s="617"/>
      <c r="C97" s="617"/>
      <c r="D97" s="617"/>
      <c r="E97" s="617"/>
      <c r="F97" s="617"/>
      <c r="G97" s="617"/>
      <c r="H97" s="645"/>
      <c r="K97" s="132" t="s">
        <v>704</v>
      </c>
    </row>
    <row r="98" spans="1:12" x14ac:dyDescent="0.25">
      <c r="A98" s="619"/>
      <c r="B98" s="619"/>
      <c r="C98" s="619"/>
      <c r="D98" s="619"/>
      <c r="E98" s="619"/>
      <c r="F98" s="619"/>
      <c r="G98" s="619"/>
      <c r="H98" s="645"/>
      <c r="K98" s="35" t="s">
        <v>677</v>
      </c>
    </row>
    <row r="99" spans="1:12" x14ac:dyDescent="0.25">
      <c r="A99" s="631">
        <f>G93+1</f>
        <v>44675</v>
      </c>
      <c r="B99" s="632">
        <f>A99+1</f>
        <v>44676</v>
      </c>
      <c r="C99" s="632">
        <f t="shared" ref="C99:G99" si="17">B99+1</f>
        <v>44677</v>
      </c>
      <c r="D99" s="632">
        <f t="shared" si="17"/>
        <v>44678</v>
      </c>
      <c r="E99" s="632">
        <f t="shared" si="17"/>
        <v>44679</v>
      </c>
      <c r="F99" s="632">
        <f t="shared" si="17"/>
        <v>44680</v>
      </c>
      <c r="G99" s="632">
        <f t="shared" si="17"/>
        <v>44681</v>
      </c>
      <c r="H99" s="645"/>
      <c r="K99" s="35" t="s">
        <v>685</v>
      </c>
    </row>
    <row r="100" spans="1:12" x14ac:dyDescent="0.25">
      <c r="A100" s="128" t="s">
        <v>648</v>
      </c>
      <c r="B100" s="162" t="s">
        <v>776</v>
      </c>
      <c r="C100" s="128" t="s">
        <v>648</v>
      </c>
      <c r="D100" s="162" t="s">
        <v>776</v>
      </c>
      <c r="E100" s="128" t="s">
        <v>648</v>
      </c>
      <c r="F100" s="163" t="s">
        <v>699</v>
      </c>
      <c r="G100" s="139" t="s">
        <v>808</v>
      </c>
      <c r="H100" s="645"/>
      <c r="K100" s="35" t="s">
        <v>702</v>
      </c>
    </row>
    <row r="101" spans="1:12" x14ac:dyDescent="0.25">
      <c r="A101" s="617"/>
      <c r="B101" s="617" t="s">
        <v>809</v>
      </c>
      <c r="C101" s="617"/>
      <c r="D101" s="618" t="s">
        <v>810</v>
      </c>
      <c r="E101" s="617"/>
      <c r="F101" s="617"/>
      <c r="G101" s="626">
        <v>800</v>
      </c>
      <c r="H101" s="645"/>
      <c r="K101" s="35" t="s">
        <v>712</v>
      </c>
    </row>
    <row r="102" spans="1:12" x14ac:dyDescent="0.25">
      <c r="A102" s="617"/>
      <c r="B102" s="617" t="s">
        <v>811</v>
      </c>
      <c r="C102" s="617"/>
      <c r="D102" s="618"/>
      <c r="E102" s="617"/>
      <c r="F102" s="617"/>
      <c r="G102" s="628"/>
      <c r="H102" s="645"/>
      <c r="K102" s="133" t="s">
        <v>719</v>
      </c>
    </row>
    <row r="103" spans="1:12" x14ac:dyDescent="0.25">
      <c r="A103" s="617"/>
      <c r="B103" s="617"/>
      <c r="C103" s="617"/>
      <c r="D103" s="617"/>
      <c r="E103" s="617"/>
      <c r="F103" s="617"/>
      <c r="G103" s="617"/>
      <c r="H103" s="645"/>
      <c r="K103" s="135" t="s">
        <v>694</v>
      </c>
    </row>
    <row r="104" spans="1:12" x14ac:dyDescent="0.25">
      <c r="A104" s="619"/>
      <c r="B104" s="619"/>
      <c r="C104" s="619"/>
      <c r="D104" s="619"/>
      <c r="E104" s="619"/>
      <c r="F104" s="619"/>
      <c r="G104" s="619"/>
      <c r="H104" s="645"/>
      <c r="K104" s="35" t="s">
        <v>759</v>
      </c>
    </row>
    <row r="105" spans="1:12" x14ac:dyDescent="0.25">
      <c r="A105" s="631">
        <f>G99+1</f>
        <v>44682</v>
      </c>
      <c r="B105" s="632">
        <f>A105+1</f>
        <v>44683</v>
      </c>
      <c r="C105" s="632">
        <f t="shared" ref="C105:G105" si="18">B105+1</f>
        <v>44684</v>
      </c>
      <c r="D105" s="632">
        <f t="shared" si="18"/>
        <v>44685</v>
      </c>
      <c r="E105" s="632">
        <f t="shared" si="18"/>
        <v>44686</v>
      </c>
      <c r="F105" s="632">
        <f t="shared" si="18"/>
        <v>44687</v>
      </c>
      <c r="G105" s="632">
        <f t="shared" si="18"/>
        <v>44688</v>
      </c>
      <c r="H105" s="645"/>
      <c r="K105" s="35" t="s">
        <v>760</v>
      </c>
    </row>
    <row r="106" spans="1:12" x14ac:dyDescent="0.25">
      <c r="A106" s="128" t="s">
        <v>648</v>
      </c>
      <c r="B106" s="160" t="s">
        <v>673</v>
      </c>
      <c r="C106" s="128" t="s">
        <v>648</v>
      </c>
      <c r="D106" s="128" t="s">
        <v>648</v>
      </c>
      <c r="E106" s="162" t="s">
        <v>776</v>
      </c>
      <c r="F106" s="163" t="s">
        <v>699</v>
      </c>
      <c r="G106" s="139" t="s">
        <v>353</v>
      </c>
      <c r="H106" s="645"/>
      <c r="K106" s="35" t="s">
        <v>765</v>
      </c>
    </row>
    <row r="107" spans="1:12" x14ac:dyDescent="0.25">
      <c r="A107" s="617"/>
      <c r="B107" s="617" t="s">
        <v>771</v>
      </c>
      <c r="C107" s="617"/>
      <c r="D107" s="617"/>
      <c r="E107" s="617" t="s">
        <v>784</v>
      </c>
      <c r="F107" s="617"/>
      <c r="G107" s="626">
        <v>800</v>
      </c>
      <c r="H107" s="645"/>
      <c r="K107" s="35" t="s">
        <v>714</v>
      </c>
      <c r="L107" t="s">
        <v>713</v>
      </c>
    </row>
    <row r="108" spans="1:12" x14ac:dyDescent="0.25">
      <c r="A108" s="617"/>
      <c r="B108" s="617"/>
      <c r="C108" s="617"/>
      <c r="D108" s="617"/>
      <c r="E108" s="618"/>
      <c r="F108" s="617"/>
      <c r="G108" s="617"/>
      <c r="H108" s="645"/>
      <c r="K108" s="35" t="s">
        <v>721</v>
      </c>
      <c r="L108" t="s">
        <v>720</v>
      </c>
    </row>
    <row r="109" spans="1:12" x14ac:dyDescent="0.25">
      <c r="A109" s="617"/>
      <c r="B109" s="617"/>
      <c r="C109" s="617"/>
      <c r="D109" s="617"/>
      <c r="E109" s="617"/>
      <c r="F109" s="617"/>
      <c r="G109" s="617"/>
      <c r="H109" s="645"/>
      <c r="K109" s="132" t="s">
        <v>757</v>
      </c>
    </row>
    <row r="110" spans="1:12" ht="15.75" thickBot="1" x14ac:dyDescent="0.3">
      <c r="A110" s="619"/>
      <c r="B110" s="619"/>
      <c r="C110" s="619"/>
      <c r="D110" s="619"/>
      <c r="E110" s="619"/>
      <c r="F110" s="619"/>
      <c r="G110" s="619"/>
      <c r="H110" s="647"/>
      <c r="K110" s="132" t="s">
        <v>773</v>
      </c>
      <c r="L110" t="s">
        <v>728</v>
      </c>
    </row>
    <row r="111" spans="1:12" x14ac:dyDescent="0.25">
      <c r="A111" s="631">
        <f>G105+1</f>
        <v>44689</v>
      </c>
      <c r="B111" s="632">
        <f>A111+1</f>
        <v>44690</v>
      </c>
      <c r="C111" s="632">
        <f t="shared" ref="C111:G111" si="19">B111+1</f>
        <v>44691</v>
      </c>
      <c r="D111" s="632">
        <f t="shared" si="19"/>
        <v>44692</v>
      </c>
      <c r="E111" s="632">
        <f t="shared" si="19"/>
        <v>44693</v>
      </c>
      <c r="F111" s="632">
        <f t="shared" si="19"/>
        <v>44694</v>
      </c>
      <c r="G111" s="632">
        <f t="shared" si="19"/>
        <v>44695</v>
      </c>
      <c r="H111" s="644" t="s">
        <v>377</v>
      </c>
      <c r="K111" s="137" t="s">
        <v>776</v>
      </c>
    </row>
    <row r="112" spans="1:12" x14ac:dyDescent="0.25">
      <c r="A112" s="128" t="s">
        <v>648</v>
      </c>
      <c r="B112" s="160" t="s">
        <v>673</v>
      </c>
      <c r="C112" s="128" t="s">
        <v>648</v>
      </c>
      <c r="D112" s="162" t="s">
        <v>776</v>
      </c>
      <c r="E112" s="163" t="s">
        <v>699</v>
      </c>
      <c r="F112" s="241" t="s">
        <v>812</v>
      </c>
      <c r="G112" s="242" t="s">
        <v>813</v>
      </c>
      <c r="H112" s="645"/>
      <c r="K112" s="35" t="s">
        <v>762</v>
      </c>
    </row>
    <row r="113" spans="1:12" x14ac:dyDescent="0.25">
      <c r="A113" s="617"/>
      <c r="B113" s="617" t="s">
        <v>806</v>
      </c>
      <c r="C113" s="617"/>
      <c r="D113" s="617" t="s">
        <v>788</v>
      </c>
      <c r="E113" s="617"/>
      <c r="F113" s="626">
        <v>800</v>
      </c>
      <c r="G113" s="626">
        <v>800</v>
      </c>
      <c r="H113" s="645"/>
      <c r="K113" t="s">
        <v>725</v>
      </c>
      <c r="L113" s="135" t="s">
        <v>724</v>
      </c>
    </row>
    <row r="114" spans="1:12" x14ac:dyDescent="0.25">
      <c r="A114" s="617"/>
      <c r="B114" s="617"/>
      <c r="C114" s="617"/>
      <c r="D114" s="618"/>
      <c r="E114" s="617"/>
      <c r="F114" s="617"/>
      <c r="G114" s="626">
        <v>1500</v>
      </c>
      <c r="H114" s="645"/>
      <c r="K114" s="35" t="s">
        <v>711</v>
      </c>
      <c r="L114" t="s">
        <v>781</v>
      </c>
    </row>
    <row r="115" spans="1:12" x14ac:dyDescent="0.25">
      <c r="A115" s="617"/>
      <c r="B115" s="617"/>
      <c r="C115" s="617"/>
      <c r="D115" s="617"/>
      <c r="E115" s="617"/>
      <c r="F115" s="617"/>
      <c r="G115" s="617"/>
      <c r="H115" s="645"/>
      <c r="K115" t="s">
        <v>784</v>
      </c>
    </row>
    <row r="116" spans="1:12" x14ac:dyDescent="0.25">
      <c r="A116" s="619"/>
      <c r="B116" s="619"/>
      <c r="C116" s="619"/>
      <c r="D116" s="619"/>
      <c r="E116" s="619"/>
      <c r="F116" s="619"/>
      <c r="G116" s="619"/>
      <c r="H116" s="646"/>
      <c r="K116" s="35" t="s">
        <v>770</v>
      </c>
    </row>
    <row r="117" spans="1:12" x14ac:dyDescent="0.25">
      <c r="K117" t="s">
        <v>786</v>
      </c>
    </row>
    <row r="118" spans="1:12" x14ac:dyDescent="0.25">
      <c r="F118" s="630"/>
      <c r="K118" s="35" t="s">
        <v>732</v>
      </c>
      <c r="L118" t="s">
        <v>1981</v>
      </c>
    </row>
    <row r="119" spans="1:12" x14ac:dyDescent="0.25">
      <c r="K119" t="s">
        <v>788</v>
      </c>
    </row>
    <row r="123" spans="1:12" ht="15" customHeight="1" x14ac:dyDescent="0.25"/>
  </sheetData>
  <mergeCells count="7">
    <mergeCell ref="H111:H116"/>
    <mergeCell ref="H3:H38"/>
    <mergeCell ref="H39:H74"/>
    <mergeCell ref="H75:H110"/>
    <mergeCell ref="F22:G22"/>
    <mergeCell ref="F70:G70"/>
    <mergeCell ref="F82:G82"/>
  </mergeCells>
  <phoneticPr fontId="3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E753-BFFA-426E-8B59-DE290F9CBC7E}">
  <sheetPr codeName="Sheet44"/>
  <dimension ref="A1:LB123"/>
  <sheetViews>
    <sheetView zoomScale="90" zoomScaleNormal="90" workbookViewId="0">
      <selection activeCell="K33" sqref="K33"/>
    </sheetView>
  </sheetViews>
  <sheetFormatPr defaultRowHeight="15" x14ac:dyDescent="0.25"/>
  <cols>
    <col min="1" max="1" width="18.28515625" style="252" customWidth="1"/>
    <col min="2" max="2" width="18.140625" customWidth="1"/>
    <col min="3" max="3" width="18" customWidth="1"/>
    <col min="4" max="7" width="18.28515625" customWidth="1"/>
    <col min="8" max="8" width="12.5703125" bestFit="1" customWidth="1"/>
    <col min="10" max="10" width="12.140625" customWidth="1"/>
    <col min="11" max="11" width="17.5703125" customWidth="1"/>
    <col min="12" max="12" width="3" customWidth="1"/>
    <col min="13" max="13" width="47" customWidth="1"/>
    <col min="14" max="14" width="18.5703125" customWidth="1"/>
    <col min="15" max="15" width="18.7109375" customWidth="1"/>
    <col min="25" max="25" width="6.7109375" customWidth="1"/>
  </cols>
  <sheetData>
    <row r="1" spans="1:14" ht="20.25" customHeight="1" x14ac:dyDescent="0.25">
      <c r="K1" t="s">
        <v>638</v>
      </c>
      <c r="N1" t="s">
        <v>639</v>
      </c>
    </row>
    <row r="2" spans="1:14" ht="20.25" customHeight="1" x14ac:dyDescent="0.25">
      <c r="A2" s="126" t="s">
        <v>641</v>
      </c>
      <c r="B2" s="126" t="s">
        <v>642</v>
      </c>
      <c r="C2" s="126" t="s">
        <v>643</v>
      </c>
      <c r="D2" s="126" t="s">
        <v>644</v>
      </c>
      <c r="E2" s="126" t="s">
        <v>645</v>
      </c>
      <c r="F2" s="126" t="s">
        <v>646</v>
      </c>
      <c r="G2" s="126" t="s">
        <v>640</v>
      </c>
      <c r="H2" s="246" t="s">
        <v>814</v>
      </c>
      <c r="I2" s="246" t="s">
        <v>815</v>
      </c>
      <c r="M2" s="480" t="s">
        <v>345</v>
      </c>
      <c r="N2" t="s">
        <v>548</v>
      </c>
    </row>
    <row r="3" spans="1:14" ht="14.45" customHeight="1" x14ac:dyDescent="0.25">
      <c r="A3" s="475">
        <v>44704</v>
      </c>
      <c r="B3" s="475">
        <f>A3+1</f>
        <v>44705</v>
      </c>
      <c r="C3" s="475">
        <f t="shared" ref="C3" si="0">B3+1</f>
        <v>44706</v>
      </c>
      <c r="D3" s="475">
        <f t="shared" ref="D3" si="1">C3+1</f>
        <v>44707</v>
      </c>
      <c r="E3" s="475">
        <f t="shared" ref="E3" si="2">D3+1</f>
        <v>44708</v>
      </c>
      <c r="F3" s="475">
        <f t="shared" ref="F3" si="3">E3+1</f>
        <v>44709</v>
      </c>
      <c r="G3" s="475">
        <f t="shared" ref="G3" si="4">F3+1</f>
        <v>44710</v>
      </c>
      <c r="H3" s="244"/>
      <c r="K3" t="s">
        <v>648</v>
      </c>
      <c r="M3" s="480" t="s">
        <v>649</v>
      </c>
      <c r="N3" t="s">
        <v>548</v>
      </c>
    </row>
    <row r="4" spans="1:14" x14ac:dyDescent="0.25">
      <c r="A4" s="479" t="s">
        <v>648</v>
      </c>
      <c r="B4" s="479" t="s">
        <v>648</v>
      </c>
      <c r="C4" s="479" t="s">
        <v>648</v>
      </c>
      <c r="D4" s="479" t="s">
        <v>648</v>
      </c>
      <c r="E4" s="479" t="s">
        <v>648</v>
      </c>
      <c r="F4" s="479" t="s">
        <v>648</v>
      </c>
      <c r="G4" s="251" t="s">
        <v>654</v>
      </c>
      <c r="H4" s="244">
        <v>43</v>
      </c>
      <c r="I4">
        <f>45+45+45+50+50+50+75</f>
        <v>360</v>
      </c>
      <c r="K4" s="220"/>
    </row>
    <row r="5" spans="1:14" x14ac:dyDescent="0.25">
      <c r="A5" s="257" t="s">
        <v>816</v>
      </c>
      <c r="B5" s="260" t="s">
        <v>816</v>
      </c>
      <c r="C5" s="257" t="s">
        <v>816</v>
      </c>
      <c r="D5" s="257" t="s">
        <v>817</v>
      </c>
      <c r="E5" s="260" t="s">
        <v>817</v>
      </c>
      <c r="F5" s="257" t="s">
        <v>817</v>
      </c>
      <c r="G5" s="257" t="s">
        <v>818</v>
      </c>
      <c r="K5" t="s">
        <v>654</v>
      </c>
      <c r="M5" s="229" t="s">
        <v>655</v>
      </c>
      <c r="N5" t="s">
        <v>656</v>
      </c>
    </row>
    <row r="6" spans="1:14" x14ac:dyDescent="0.25">
      <c r="A6" s="258" t="s">
        <v>819</v>
      </c>
      <c r="B6" s="173"/>
      <c r="C6" s="184" t="s">
        <v>345</v>
      </c>
      <c r="D6" s="258" t="s">
        <v>816</v>
      </c>
      <c r="E6" s="261" t="s">
        <v>820</v>
      </c>
      <c r="F6" s="262">
        <v>0.66666666666666663</v>
      </c>
      <c r="G6" s="258" t="s">
        <v>816</v>
      </c>
      <c r="H6" s="244">
        <v>32.35</v>
      </c>
      <c r="I6">
        <f>30+45+45+50+16+45</f>
        <v>231</v>
      </c>
    </row>
    <row r="7" spans="1:14" x14ac:dyDescent="0.25">
      <c r="A7" s="173"/>
      <c r="B7" s="173"/>
      <c r="C7" s="173"/>
      <c r="D7" s="173"/>
      <c r="E7" s="173"/>
      <c r="F7" s="173"/>
      <c r="G7" s="221"/>
      <c r="K7" t="s">
        <v>661</v>
      </c>
      <c r="M7" s="230" t="s">
        <v>662</v>
      </c>
      <c r="N7" t="s">
        <v>663</v>
      </c>
    </row>
    <row r="8" spans="1:14" x14ac:dyDescent="0.25">
      <c r="A8" s="174"/>
      <c r="B8" s="174"/>
      <c r="C8" s="174"/>
      <c r="D8" s="174"/>
      <c r="E8" s="174"/>
      <c r="F8" s="174"/>
      <c r="G8" s="263"/>
      <c r="H8" s="244"/>
      <c r="K8" t="s">
        <v>667</v>
      </c>
      <c r="M8" s="230" t="s">
        <v>668</v>
      </c>
      <c r="N8" t="s">
        <v>669</v>
      </c>
    </row>
    <row r="9" spans="1:14" x14ac:dyDescent="0.25">
      <c r="A9" s="476">
        <f>G3+1</f>
        <v>44711</v>
      </c>
      <c r="B9" s="475">
        <f>A9+1</f>
        <v>44712</v>
      </c>
      <c r="C9" s="475">
        <f t="shared" ref="C9" si="5">B9+1</f>
        <v>44713</v>
      </c>
      <c r="D9" s="475">
        <f t="shared" ref="D9" si="6">C9+1</f>
        <v>44714</v>
      </c>
      <c r="E9" s="475">
        <f t="shared" ref="E9" si="7">D9+1</f>
        <v>44715</v>
      </c>
      <c r="F9" s="475">
        <f t="shared" ref="F9" si="8">E9+1</f>
        <v>44716</v>
      </c>
      <c r="G9" s="477">
        <f t="shared" ref="G9" si="9">F9+1</f>
        <v>44717</v>
      </c>
      <c r="H9" s="244"/>
      <c r="K9" t="s">
        <v>672</v>
      </c>
      <c r="M9" s="230" t="s">
        <v>671</v>
      </c>
      <c r="N9" t="s">
        <v>669</v>
      </c>
    </row>
    <row r="10" spans="1:14" ht="15.75" customHeight="1" x14ac:dyDescent="0.25">
      <c r="A10" s="479" t="s">
        <v>648</v>
      </c>
      <c r="B10" s="479" t="s">
        <v>648</v>
      </c>
      <c r="C10" s="479" t="s">
        <v>648</v>
      </c>
      <c r="D10" s="479" t="s">
        <v>648</v>
      </c>
      <c r="E10" s="479" t="s">
        <v>648</v>
      </c>
      <c r="F10" s="479" t="s">
        <v>648</v>
      </c>
      <c r="G10" s="251" t="s">
        <v>654</v>
      </c>
      <c r="H10" s="244">
        <v>56</v>
      </c>
      <c r="I10">
        <f>90+60+45+60+60+60+45</f>
        <v>420</v>
      </c>
      <c r="M10" s="231" t="s">
        <v>677</v>
      </c>
      <c r="N10" t="s">
        <v>669</v>
      </c>
    </row>
    <row r="11" spans="1:14" x14ac:dyDescent="0.25">
      <c r="A11" s="257" t="s">
        <v>821</v>
      </c>
      <c r="B11" s="257" t="s">
        <v>816</v>
      </c>
      <c r="C11" s="260" t="s">
        <v>821</v>
      </c>
      <c r="D11" s="257" t="s">
        <v>821</v>
      </c>
      <c r="E11" s="260" t="s">
        <v>816</v>
      </c>
      <c r="F11" s="260" t="s">
        <v>821</v>
      </c>
      <c r="G11" s="257" t="s">
        <v>822</v>
      </c>
      <c r="H11" s="266">
        <f>(H10/H4)-1</f>
        <v>0.30232558139534893</v>
      </c>
      <c r="I11" s="267">
        <f>(I10/I4)-1</f>
        <v>0.16666666666666674</v>
      </c>
      <c r="M11" s="231" t="s">
        <v>683</v>
      </c>
      <c r="N11" t="s">
        <v>669</v>
      </c>
    </row>
    <row r="12" spans="1:14" x14ac:dyDescent="0.25">
      <c r="A12" s="258" t="s">
        <v>816</v>
      </c>
      <c r="B12" s="258" t="s">
        <v>823</v>
      </c>
      <c r="C12" s="173"/>
      <c r="D12" s="258" t="s">
        <v>824</v>
      </c>
      <c r="E12" s="173"/>
      <c r="F12" s="261" t="s">
        <v>825</v>
      </c>
      <c r="G12" s="258" t="s">
        <v>818</v>
      </c>
      <c r="H12" s="244">
        <v>51.4</v>
      </c>
      <c r="I12">
        <f>75+60+44+48+59+40+45</f>
        <v>371</v>
      </c>
      <c r="M12" s="231" t="s">
        <v>685</v>
      </c>
      <c r="N12" t="s">
        <v>669</v>
      </c>
    </row>
    <row r="13" spans="1:14" x14ac:dyDescent="0.25">
      <c r="A13" s="173"/>
      <c r="B13" s="173"/>
      <c r="C13" s="173"/>
      <c r="D13" s="173"/>
      <c r="E13" s="173"/>
      <c r="F13" s="173"/>
      <c r="G13" s="221"/>
      <c r="H13" s="255">
        <f>(H12/H6)-1</f>
        <v>0.58887171561050988</v>
      </c>
      <c r="I13" s="256">
        <f>(I12/I6)-1</f>
        <v>0.60606060606060597</v>
      </c>
      <c r="M13" s="231" t="s">
        <v>688</v>
      </c>
      <c r="N13" t="s">
        <v>669</v>
      </c>
    </row>
    <row r="14" spans="1:14" x14ac:dyDescent="0.25">
      <c r="A14" s="174"/>
      <c r="B14" s="174"/>
      <c r="C14" s="174"/>
      <c r="D14" s="174"/>
      <c r="E14" s="174"/>
      <c r="F14" s="174"/>
      <c r="G14" s="263"/>
      <c r="K14" t="s">
        <v>826</v>
      </c>
      <c r="M14" s="231" t="s">
        <v>826</v>
      </c>
      <c r="N14" t="s">
        <v>827</v>
      </c>
    </row>
    <row r="15" spans="1:14" ht="14.45" customHeight="1" x14ac:dyDescent="0.25">
      <c r="A15" s="476">
        <f>G9+1</f>
        <v>44718</v>
      </c>
      <c r="B15" s="475">
        <f>A15+1</f>
        <v>44719</v>
      </c>
      <c r="C15" s="475">
        <f t="shared" ref="C15" si="10">B15+1</f>
        <v>44720</v>
      </c>
      <c r="D15" s="475">
        <f t="shared" ref="D15" si="11">C15+1</f>
        <v>44721</v>
      </c>
      <c r="E15" s="475">
        <f t="shared" ref="E15" si="12">D15+1</f>
        <v>44722</v>
      </c>
      <c r="F15" s="475">
        <f t="shared" ref="F15" si="13">E15+1</f>
        <v>44723</v>
      </c>
      <c r="G15" s="477">
        <f t="shared" ref="G15" si="14">F15+1</f>
        <v>44724</v>
      </c>
      <c r="H15" s="244"/>
    </row>
    <row r="16" spans="1:14" x14ac:dyDescent="0.25">
      <c r="A16" s="479" t="s">
        <v>648</v>
      </c>
      <c r="B16" s="479" t="s">
        <v>648</v>
      </c>
      <c r="C16" s="479" t="s">
        <v>648</v>
      </c>
      <c r="D16" s="479" t="s">
        <v>648</v>
      </c>
      <c r="E16" s="479" t="s">
        <v>648</v>
      </c>
      <c r="F16" s="479" t="s">
        <v>648</v>
      </c>
      <c r="G16" s="251" t="s">
        <v>654</v>
      </c>
      <c r="H16" s="244">
        <v>60</v>
      </c>
      <c r="I16">
        <v>450</v>
      </c>
      <c r="K16" t="s">
        <v>691</v>
      </c>
      <c r="M16" s="215" t="s">
        <v>692</v>
      </c>
      <c r="N16" t="s">
        <v>693</v>
      </c>
    </row>
    <row r="17" spans="1:14" x14ac:dyDescent="0.25">
      <c r="A17" s="260" t="s">
        <v>821</v>
      </c>
      <c r="B17" s="260" t="s">
        <v>821</v>
      </c>
      <c r="C17" s="260" t="s">
        <v>821</v>
      </c>
      <c r="D17" s="260" t="s">
        <v>821</v>
      </c>
      <c r="E17" s="260" t="s">
        <v>821</v>
      </c>
      <c r="F17" s="260" t="s">
        <v>821</v>
      </c>
      <c r="G17" s="260" t="s">
        <v>822</v>
      </c>
      <c r="H17" s="266">
        <f>(H16/H10)-1</f>
        <v>7.1428571428571397E-2</v>
      </c>
      <c r="I17" s="267">
        <f>(I16/I10)-1</f>
        <v>7.1428571428571397E-2</v>
      </c>
      <c r="K17" t="s">
        <v>696</v>
      </c>
      <c r="M17" s="215" t="s">
        <v>697</v>
      </c>
      <c r="N17" t="s">
        <v>693</v>
      </c>
    </row>
    <row r="18" spans="1:14" x14ac:dyDescent="0.25">
      <c r="A18" s="173"/>
      <c r="B18" s="173"/>
      <c r="C18" s="173"/>
      <c r="D18" s="173"/>
      <c r="E18" s="173"/>
      <c r="F18" s="208" t="s">
        <v>820</v>
      </c>
      <c r="G18" s="221"/>
      <c r="H18" s="244">
        <v>61.9</v>
      </c>
      <c r="I18">
        <v>450</v>
      </c>
      <c r="M18" s="215" t="s">
        <v>702</v>
      </c>
      <c r="N18" t="s">
        <v>693</v>
      </c>
    </row>
    <row r="19" spans="1:14" x14ac:dyDescent="0.25">
      <c r="A19" s="173"/>
      <c r="B19" s="173"/>
      <c r="C19" s="173"/>
      <c r="D19" s="173"/>
      <c r="E19" s="173"/>
      <c r="F19" s="173"/>
      <c r="G19" s="221"/>
      <c r="H19" s="255">
        <f>(H18/H12)-1</f>
        <v>0.20428015564202329</v>
      </c>
      <c r="I19" s="256">
        <f>(I18/I12)-1</f>
        <v>0.21293800539083563</v>
      </c>
      <c r="M19" s="215" t="s">
        <v>705</v>
      </c>
      <c r="N19" t="s">
        <v>706</v>
      </c>
    </row>
    <row r="20" spans="1:14" x14ac:dyDescent="0.25">
      <c r="A20" s="174"/>
      <c r="B20" s="174"/>
      <c r="C20" s="174"/>
      <c r="D20" s="174"/>
      <c r="E20" s="174"/>
      <c r="F20" s="174"/>
      <c r="G20" s="263"/>
      <c r="H20" s="244"/>
    </row>
    <row r="21" spans="1:14" x14ac:dyDescent="0.25">
      <c r="A21" s="476">
        <f>G15+1</f>
        <v>44725</v>
      </c>
      <c r="B21" s="475">
        <f>A21+1</f>
        <v>44726</v>
      </c>
      <c r="C21" s="475">
        <f t="shared" ref="C21" si="15">B21+1</f>
        <v>44727</v>
      </c>
      <c r="D21" s="475">
        <f t="shared" ref="D21" si="16">C21+1</f>
        <v>44728</v>
      </c>
      <c r="E21" s="475">
        <f t="shared" ref="E21" si="17">D21+1</f>
        <v>44729</v>
      </c>
      <c r="F21" s="475">
        <f t="shared" ref="F21" si="18">E21+1</f>
        <v>44730</v>
      </c>
      <c r="G21" s="477">
        <f t="shared" ref="G21" si="19">F21+1</f>
        <v>44731</v>
      </c>
      <c r="H21" s="244"/>
      <c r="K21" t="s">
        <v>707</v>
      </c>
      <c r="M21" s="232" t="s">
        <v>708</v>
      </c>
      <c r="N21" t="s">
        <v>709</v>
      </c>
    </row>
    <row r="22" spans="1:14" x14ac:dyDescent="0.25">
      <c r="A22" s="479" t="s">
        <v>648</v>
      </c>
      <c r="B22" s="479" t="s">
        <v>648</v>
      </c>
      <c r="C22" s="479" t="s">
        <v>648</v>
      </c>
      <c r="D22" s="479" t="s">
        <v>648</v>
      </c>
      <c r="E22" s="479" t="s">
        <v>648</v>
      </c>
      <c r="F22" s="479" t="s">
        <v>648</v>
      </c>
      <c r="G22" s="251" t="s">
        <v>654</v>
      </c>
      <c r="H22" s="244">
        <v>65</v>
      </c>
      <c r="I22">
        <v>490</v>
      </c>
      <c r="K22" t="s">
        <v>710</v>
      </c>
      <c r="M22" s="232" t="s">
        <v>711</v>
      </c>
      <c r="N22" t="s">
        <v>709</v>
      </c>
    </row>
    <row r="23" spans="1:14" x14ac:dyDescent="0.25">
      <c r="A23" s="260" t="s">
        <v>821</v>
      </c>
      <c r="B23" s="260" t="s">
        <v>821</v>
      </c>
      <c r="C23" s="257" t="s">
        <v>821</v>
      </c>
      <c r="D23" s="260" t="s">
        <v>821</v>
      </c>
      <c r="E23" s="260" t="s">
        <v>821</v>
      </c>
      <c r="F23" s="260" t="s">
        <v>821</v>
      </c>
      <c r="G23" s="260" t="s">
        <v>828</v>
      </c>
      <c r="H23" s="266">
        <f>(H22/H16)-1</f>
        <v>8.3333333333333259E-2</v>
      </c>
      <c r="I23" s="267">
        <f>(I22/I16)-1</f>
        <v>8.8888888888888795E-2</v>
      </c>
      <c r="K23" t="s">
        <v>713</v>
      </c>
      <c r="M23" s="232" t="s">
        <v>714</v>
      </c>
      <c r="N23" t="s">
        <v>709</v>
      </c>
    </row>
    <row r="24" spans="1:14" x14ac:dyDescent="0.25">
      <c r="A24" s="173"/>
      <c r="B24" s="173"/>
      <c r="C24" s="257" t="s">
        <v>819</v>
      </c>
      <c r="D24" s="173"/>
      <c r="E24" s="173"/>
      <c r="F24" s="261" t="s">
        <v>825</v>
      </c>
      <c r="G24" s="221"/>
      <c r="H24" s="244">
        <v>61.25</v>
      </c>
      <c r="I24">
        <v>435</v>
      </c>
      <c r="K24" t="s">
        <v>720</v>
      </c>
      <c r="M24" s="232" t="s">
        <v>721</v>
      </c>
      <c r="N24" t="s">
        <v>709</v>
      </c>
    </row>
    <row r="25" spans="1:14" x14ac:dyDescent="0.25">
      <c r="A25" s="173"/>
      <c r="B25" s="173"/>
      <c r="C25" s="258" t="s">
        <v>829</v>
      </c>
      <c r="D25" s="173"/>
      <c r="E25" s="173"/>
      <c r="F25" s="173"/>
      <c r="G25" s="221"/>
      <c r="H25" s="255">
        <f>(H24/H18)-1</f>
        <v>-1.050080775444262E-2</v>
      </c>
      <c r="I25" s="256">
        <f>(I24/I18)-1</f>
        <v>-3.3333333333333326E-2</v>
      </c>
      <c r="K25" t="s">
        <v>724</v>
      </c>
      <c r="M25" s="232" t="s">
        <v>725</v>
      </c>
      <c r="N25" t="s">
        <v>726</v>
      </c>
    </row>
    <row r="26" spans="1:14" x14ac:dyDescent="0.25">
      <c r="A26" s="174"/>
      <c r="B26" s="174"/>
      <c r="C26" s="174"/>
      <c r="D26" s="174"/>
      <c r="E26" s="174"/>
      <c r="F26" s="174"/>
      <c r="G26" s="263"/>
      <c r="H26" s="244"/>
      <c r="K26" t="s">
        <v>728</v>
      </c>
      <c r="M26" s="232" t="s">
        <v>729</v>
      </c>
      <c r="N26" t="s">
        <v>709</v>
      </c>
    </row>
    <row r="27" spans="1:14" x14ac:dyDescent="0.25">
      <c r="A27" s="476">
        <f>G21+1</f>
        <v>44732</v>
      </c>
      <c r="B27" s="475">
        <f>A27+1</f>
        <v>44733</v>
      </c>
      <c r="C27" s="475">
        <f t="shared" ref="C27" si="20">B27+1</f>
        <v>44734</v>
      </c>
      <c r="D27" s="475">
        <f t="shared" ref="D27" si="21">C27+1</f>
        <v>44735</v>
      </c>
      <c r="E27" s="475">
        <f t="shared" ref="E27" si="22">D27+1</f>
        <v>44736</v>
      </c>
      <c r="F27" s="475">
        <f t="shared" ref="F27" si="23">E27+1</f>
        <v>44737</v>
      </c>
      <c r="G27" s="477">
        <f t="shared" ref="G27" si="24">F27+1</f>
        <v>44738</v>
      </c>
      <c r="H27" s="244"/>
      <c r="K27" t="s">
        <v>731</v>
      </c>
      <c r="M27" s="232" t="s">
        <v>732</v>
      </c>
      <c r="N27" t="s">
        <v>733</v>
      </c>
    </row>
    <row r="28" spans="1:14" x14ac:dyDescent="0.25">
      <c r="A28" s="479" t="s">
        <v>648</v>
      </c>
      <c r="B28" s="479" t="s">
        <v>648</v>
      </c>
      <c r="C28" s="479" t="s">
        <v>648</v>
      </c>
      <c r="D28" s="479" t="s">
        <v>648</v>
      </c>
      <c r="E28" s="479" t="s">
        <v>648</v>
      </c>
      <c r="F28" s="479" t="s">
        <v>648</v>
      </c>
      <c r="G28" s="251" t="s">
        <v>654</v>
      </c>
      <c r="H28" s="244">
        <v>67</v>
      </c>
      <c r="I28">
        <v>495</v>
      </c>
      <c r="K28" t="s">
        <v>735</v>
      </c>
      <c r="M28" s="232" t="s">
        <v>701</v>
      </c>
      <c r="N28" t="s">
        <v>736</v>
      </c>
    </row>
    <row r="29" spans="1:14" x14ac:dyDescent="0.25">
      <c r="A29" s="260" t="s">
        <v>821</v>
      </c>
      <c r="B29" s="260" t="s">
        <v>821</v>
      </c>
      <c r="C29" s="257" t="s">
        <v>821</v>
      </c>
      <c r="D29" s="260" t="s">
        <v>821</v>
      </c>
      <c r="E29" s="258" t="s">
        <v>830</v>
      </c>
      <c r="F29" s="260" t="s">
        <v>821</v>
      </c>
      <c r="G29" s="257" t="s">
        <v>831</v>
      </c>
      <c r="H29" s="266">
        <f>(H28/H22)-1</f>
        <v>3.076923076923066E-2</v>
      </c>
      <c r="I29" s="267">
        <f>(I28/I22)-1</f>
        <v>1.0204081632652962E-2</v>
      </c>
      <c r="K29" t="s">
        <v>738</v>
      </c>
      <c r="M29" s="232" t="s">
        <v>739</v>
      </c>
      <c r="N29" t="s">
        <v>709</v>
      </c>
    </row>
    <row r="30" spans="1:14" x14ac:dyDescent="0.25">
      <c r="A30" s="173"/>
      <c r="B30" s="173"/>
      <c r="C30" s="260" t="s">
        <v>819</v>
      </c>
      <c r="D30" s="173"/>
      <c r="E30" s="260" t="s">
        <v>821</v>
      </c>
      <c r="F30" s="261" t="s">
        <v>820</v>
      </c>
      <c r="G30" s="258" t="s">
        <v>821</v>
      </c>
      <c r="H30" s="244">
        <v>63.35</v>
      </c>
      <c r="I30">
        <v>450</v>
      </c>
    </row>
    <row r="31" spans="1:14" x14ac:dyDescent="0.25">
      <c r="A31" s="173"/>
      <c r="B31" s="173"/>
      <c r="C31" s="258" t="s">
        <v>823</v>
      </c>
      <c r="D31" s="173"/>
      <c r="E31" s="173"/>
      <c r="F31" s="173"/>
      <c r="G31" s="221"/>
      <c r="H31" s="255">
        <f>(H30/H24)-1</f>
        <v>3.4285714285714253E-2</v>
      </c>
      <c r="I31" s="256">
        <f>(I30/I24)-1</f>
        <v>3.4482758620689724E-2</v>
      </c>
      <c r="M31" s="478" t="s">
        <v>690</v>
      </c>
      <c r="N31" t="s">
        <v>744</v>
      </c>
    </row>
    <row r="32" spans="1:14" x14ac:dyDescent="0.25">
      <c r="A32" s="174"/>
      <c r="B32" s="174"/>
      <c r="C32" s="174"/>
      <c r="D32" s="174"/>
      <c r="E32" s="174"/>
      <c r="F32" s="174"/>
      <c r="G32" s="263"/>
      <c r="H32" s="244"/>
      <c r="M32" s="478" t="s">
        <v>746</v>
      </c>
      <c r="N32" t="s">
        <v>747</v>
      </c>
    </row>
    <row r="33" spans="1:14" x14ac:dyDescent="0.25">
      <c r="A33" s="476">
        <f>G27+1</f>
        <v>44739</v>
      </c>
      <c r="B33" s="475">
        <f>A33+1</f>
        <v>44740</v>
      </c>
      <c r="C33" s="475">
        <f t="shared" ref="C33" si="25">B33+1</f>
        <v>44741</v>
      </c>
      <c r="D33" s="475">
        <f t="shared" ref="D33" si="26">C33+1</f>
        <v>44742</v>
      </c>
      <c r="E33" s="475">
        <f t="shared" ref="E33" si="27">D33+1</f>
        <v>44743</v>
      </c>
      <c r="F33" s="475">
        <f t="shared" ref="F33" si="28">E33+1</f>
        <v>44744</v>
      </c>
      <c r="G33" s="477">
        <f t="shared" ref="G33" si="29">F33+1</f>
        <v>44745</v>
      </c>
      <c r="H33" s="244"/>
      <c r="M33" s="478" t="s">
        <v>719</v>
      </c>
      <c r="N33" t="s">
        <v>747</v>
      </c>
    </row>
    <row r="34" spans="1:14" x14ac:dyDescent="0.25">
      <c r="A34" s="479" t="s">
        <v>648</v>
      </c>
      <c r="B34" s="479" t="s">
        <v>648</v>
      </c>
      <c r="C34" s="479" t="s">
        <v>648</v>
      </c>
      <c r="D34" s="479" t="s">
        <v>648</v>
      </c>
      <c r="E34" s="479" t="s">
        <v>648</v>
      </c>
      <c r="F34" s="479" t="s">
        <v>648</v>
      </c>
      <c r="G34" s="251" t="s">
        <v>654</v>
      </c>
      <c r="H34" s="244">
        <v>70</v>
      </c>
      <c r="I34">
        <v>525</v>
      </c>
      <c r="M34" s="478" t="s">
        <v>704</v>
      </c>
      <c r="N34" t="s">
        <v>749</v>
      </c>
    </row>
    <row r="35" spans="1:14" x14ac:dyDescent="0.25">
      <c r="A35" s="257" t="s">
        <v>821</v>
      </c>
      <c r="B35" s="260" t="s">
        <v>821</v>
      </c>
      <c r="C35" s="260" t="s">
        <v>821</v>
      </c>
      <c r="D35" s="260" t="s">
        <v>821</v>
      </c>
      <c r="E35" s="257" t="s">
        <v>821</v>
      </c>
      <c r="F35" s="257" t="s">
        <v>821</v>
      </c>
      <c r="G35" s="257" t="s">
        <v>831</v>
      </c>
      <c r="H35" s="266">
        <f>(H34/H28)-1</f>
        <v>4.4776119402984982E-2</v>
      </c>
      <c r="I35" s="267">
        <f>(I34/I28)-1</f>
        <v>6.0606060606060552E-2</v>
      </c>
    </row>
    <row r="36" spans="1:14" x14ac:dyDescent="0.25">
      <c r="A36" s="258" t="s">
        <v>832</v>
      </c>
      <c r="B36" s="257" t="s">
        <v>819</v>
      </c>
      <c r="C36" s="257" t="s">
        <v>819</v>
      </c>
      <c r="D36" s="173"/>
      <c r="E36" s="258" t="s">
        <v>816</v>
      </c>
      <c r="F36" s="261" t="s">
        <v>825</v>
      </c>
      <c r="G36" s="258" t="s">
        <v>821</v>
      </c>
      <c r="H36" s="244">
        <v>59.85</v>
      </c>
      <c r="I36">
        <v>424</v>
      </c>
      <c r="K36" t="s">
        <v>752</v>
      </c>
      <c r="M36" s="233" t="s">
        <v>753</v>
      </c>
      <c r="N36" t="s">
        <v>754</v>
      </c>
    </row>
    <row r="37" spans="1:14" x14ac:dyDescent="0.25">
      <c r="A37" s="173"/>
      <c r="B37" s="173"/>
      <c r="C37" s="173"/>
      <c r="D37" s="173"/>
      <c r="E37" s="258" t="s">
        <v>833</v>
      </c>
      <c r="F37" s="258" t="s">
        <v>834</v>
      </c>
      <c r="G37" s="221"/>
      <c r="H37" s="255">
        <f>(H36/H30)-1</f>
        <v>-5.5248618784530357E-2</v>
      </c>
      <c r="I37" s="256">
        <f>(I36/I30)-1</f>
        <v>-5.7777777777777817E-2</v>
      </c>
      <c r="K37" t="s">
        <v>756</v>
      </c>
      <c r="M37" s="233" t="s">
        <v>757</v>
      </c>
      <c r="N37" t="s">
        <v>758</v>
      </c>
    </row>
    <row r="38" spans="1:14" ht="15.75" thickBot="1" x14ac:dyDescent="0.3">
      <c r="A38" s="174"/>
      <c r="B38" s="174"/>
      <c r="C38" s="174"/>
      <c r="D38" s="174"/>
      <c r="E38" s="174"/>
      <c r="F38" s="174"/>
      <c r="G38" s="263"/>
      <c r="H38" s="245"/>
    </row>
    <row r="39" spans="1:14" ht="15" customHeight="1" x14ac:dyDescent="0.25">
      <c r="A39" s="476">
        <f>G33+1</f>
        <v>44746</v>
      </c>
      <c r="B39" s="475">
        <f>A39+1</f>
        <v>44747</v>
      </c>
      <c r="C39" s="475">
        <f t="shared" ref="C39" si="30">B39+1</f>
        <v>44748</v>
      </c>
      <c r="D39" s="475">
        <f t="shared" ref="D39" si="31">C39+1</f>
        <v>44749</v>
      </c>
      <c r="E39" s="475">
        <f t="shared" ref="E39" si="32">D39+1</f>
        <v>44750</v>
      </c>
      <c r="F39" s="475">
        <f t="shared" ref="F39" si="33">E39+1</f>
        <v>44751</v>
      </c>
      <c r="G39" s="477">
        <f t="shared" ref="G39" si="34">F39+1</f>
        <v>44752</v>
      </c>
      <c r="H39" s="243"/>
      <c r="K39" t="s">
        <v>761</v>
      </c>
      <c r="M39" s="233" t="s">
        <v>762</v>
      </c>
      <c r="N39" t="s">
        <v>763</v>
      </c>
    </row>
    <row r="40" spans="1:14" x14ac:dyDescent="0.25">
      <c r="A40" s="479" t="s">
        <v>648</v>
      </c>
      <c r="B40" s="479" t="s">
        <v>648</v>
      </c>
      <c r="C40" s="479" t="s">
        <v>648</v>
      </c>
      <c r="D40" s="128" t="s">
        <v>661</v>
      </c>
      <c r="E40" s="479" t="s">
        <v>648</v>
      </c>
      <c r="F40" s="479" t="s">
        <v>648</v>
      </c>
      <c r="G40" s="251" t="s">
        <v>654</v>
      </c>
      <c r="H40" s="244">
        <v>70</v>
      </c>
      <c r="I40">
        <v>525</v>
      </c>
      <c r="K40" t="s">
        <v>766</v>
      </c>
      <c r="M40" s="233" t="s">
        <v>767</v>
      </c>
      <c r="N40" t="s">
        <v>768</v>
      </c>
    </row>
    <row r="41" spans="1:14" x14ac:dyDescent="0.25">
      <c r="A41" s="260" t="s">
        <v>821</v>
      </c>
      <c r="B41" s="260" t="s">
        <v>821</v>
      </c>
      <c r="C41" s="260" t="s">
        <v>821</v>
      </c>
      <c r="D41" s="260" t="s">
        <v>835</v>
      </c>
      <c r="E41" s="260" t="s">
        <v>821</v>
      </c>
      <c r="F41" s="260" t="s">
        <v>821</v>
      </c>
      <c r="G41" s="257" t="s">
        <v>836</v>
      </c>
      <c r="H41" s="266">
        <f>(H40/H34)-1</f>
        <v>0</v>
      </c>
      <c r="I41" s="267">
        <f>(I40/I34)-1</f>
        <v>0</v>
      </c>
      <c r="K41" t="s">
        <v>769</v>
      </c>
      <c r="M41" s="233" t="s">
        <v>770</v>
      </c>
      <c r="N41" t="s">
        <v>763</v>
      </c>
    </row>
    <row r="42" spans="1:14" x14ac:dyDescent="0.25">
      <c r="A42" s="173"/>
      <c r="B42" s="257" t="s">
        <v>819</v>
      </c>
      <c r="C42" s="260" t="s">
        <v>819</v>
      </c>
      <c r="D42" s="175"/>
      <c r="E42" s="173"/>
      <c r="F42" s="261" t="s">
        <v>820</v>
      </c>
      <c r="G42" s="258" t="s">
        <v>837</v>
      </c>
      <c r="H42" s="244">
        <v>69.7</v>
      </c>
      <c r="I42">
        <v>498</v>
      </c>
    </row>
    <row r="43" spans="1:14" x14ac:dyDescent="0.25">
      <c r="A43" s="173"/>
      <c r="B43" s="173"/>
      <c r="C43" s="173"/>
      <c r="D43" s="173"/>
      <c r="E43" s="173"/>
      <c r="F43" s="173"/>
      <c r="G43" s="221"/>
      <c r="H43" s="255">
        <f>(H42/H36)-1</f>
        <v>0.16457811194653305</v>
      </c>
      <c r="I43" s="256">
        <f>(I42/I36)-1</f>
        <v>0.17452830188679247</v>
      </c>
      <c r="M43" s="234" t="s">
        <v>750</v>
      </c>
      <c r="N43" t="s">
        <v>61</v>
      </c>
    </row>
    <row r="44" spans="1:14" x14ac:dyDescent="0.25">
      <c r="A44" s="174"/>
      <c r="B44" s="174"/>
      <c r="C44" s="174"/>
      <c r="D44" s="174"/>
      <c r="E44" s="174"/>
      <c r="F44" s="174"/>
      <c r="G44" s="263"/>
      <c r="H44" s="244"/>
      <c r="M44" s="234" t="s">
        <v>774</v>
      </c>
      <c r="N44" t="s">
        <v>775</v>
      </c>
    </row>
    <row r="45" spans="1:14" ht="14.45" customHeight="1" x14ac:dyDescent="0.25">
      <c r="A45" s="476">
        <f>G39+1</f>
        <v>44753</v>
      </c>
      <c r="B45" s="475">
        <f>A45+1</f>
        <v>44754</v>
      </c>
      <c r="C45" s="475">
        <f t="shared" ref="C45" si="35">B45+1</f>
        <v>44755</v>
      </c>
      <c r="D45" s="475">
        <f t="shared" ref="D45" si="36">C45+1</f>
        <v>44756</v>
      </c>
      <c r="E45" s="475">
        <f t="shared" ref="E45" si="37">D45+1</f>
        <v>44757</v>
      </c>
      <c r="F45" s="475">
        <f t="shared" ref="F45" si="38">E45+1</f>
        <v>44758</v>
      </c>
      <c r="G45" s="477">
        <f t="shared" ref="G45" si="39">F45+1</f>
        <v>44759</v>
      </c>
      <c r="H45" s="244"/>
      <c r="M45" s="234" t="s">
        <v>777</v>
      </c>
      <c r="N45" t="s">
        <v>61</v>
      </c>
    </row>
    <row r="46" spans="1:14" x14ac:dyDescent="0.25">
      <c r="A46" s="479" t="s">
        <v>648</v>
      </c>
      <c r="B46" s="479" t="s">
        <v>648</v>
      </c>
      <c r="C46" s="479" t="s">
        <v>648</v>
      </c>
      <c r="D46" s="128" t="s">
        <v>661</v>
      </c>
      <c r="E46" s="479" t="s">
        <v>648</v>
      </c>
      <c r="F46" s="479" t="s">
        <v>648</v>
      </c>
      <c r="G46" s="251" t="s">
        <v>654</v>
      </c>
      <c r="H46" s="244">
        <v>75</v>
      </c>
      <c r="I46">
        <v>555</v>
      </c>
    </row>
    <row r="47" spans="1:14" x14ac:dyDescent="0.25">
      <c r="A47" s="260" t="s">
        <v>821</v>
      </c>
      <c r="B47" s="260" t="s">
        <v>821</v>
      </c>
      <c r="C47" s="260" t="s">
        <v>821</v>
      </c>
      <c r="D47" s="260" t="s">
        <v>835</v>
      </c>
      <c r="E47" s="260" t="s">
        <v>821</v>
      </c>
      <c r="F47" s="260" t="s">
        <v>821</v>
      </c>
      <c r="G47" s="260" t="s">
        <v>831</v>
      </c>
      <c r="H47" s="266">
        <f>(H46/H40)-1</f>
        <v>7.1428571428571397E-2</v>
      </c>
      <c r="I47" s="267">
        <f>(I46/I40)-1</f>
        <v>5.7142857142857162E-2</v>
      </c>
      <c r="M47" s="235" t="s">
        <v>665</v>
      </c>
      <c r="N47" t="s">
        <v>778</v>
      </c>
    </row>
    <row r="48" spans="1:14" x14ac:dyDescent="0.25">
      <c r="A48" s="173"/>
      <c r="B48" s="260" t="s">
        <v>819</v>
      </c>
      <c r="C48" s="260" t="s">
        <v>819</v>
      </c>
      <c r="D48" s="173"/>
      <c r="E48" s="260" t="s">
        <v>819</v>
      </c>
      <c r="F48" s="208" t="s">
        <v>838</v>
      </c>
      <c r="G48" s="221"/>
      <c r="H48" s="244">
        <v>80.3</v>
      </c>
      <c r="I48">
        <v>555</v>
      </c>
    </row>
    <row r="49" spans="1:14" x14ac:dyDescent="0.25">
      <c r="A49" s="173"/>
      <c r="B49" s="173"/>
      <c r="C49" s="173"/>
      <c r="D49" s="173"/>
      <c r="E49" s="173"/>
      <c r="F49" s="173"/>
      <c r="G49" s="221"/>
      <c r="H49" s="255">
        <f>(H48/H42)-1</f>
        <v>0.15208034433285511</v>
      </c>
      <c r="I49" s="256">
        <f>(I48/I42)-1</f>
        <v>0.1144578313253013</v>
      </c>
      <c r="M49" s="235" t="s">
        <v>765</v>
      </c>
      <c r="N49" t="s">
        <v>785</v>
      </c>
    </row>
    <row r="50" spans="1:14" x14ac:dyDescent="0.25">
      <c r="A50" s="174"/>
      <c r="B50" s="174"/>
      <c r="C50" s="174"/>
      <c r="D50" s="174"/>
      <c r="E50" s="174"/>
      <c r="F50" s="174"/>
      <c r="G50" s="263"/>
      <c r="H50" s="244"/>
    </row>
    <row r="51" spans="1:14" ht="14.45" customHeight="1" x14ac:dyDescent="0.25">
      <c r="A51" s="476">
        <f>G45+1</f>
        <v>44760</v>
      </c>
      <c r="B51" s="475">
        <f>A51+1</f>
        <v>44761</v>
      </c>
      <c r="C51" s="475">
        <f t="shared" ref="C51" si="40">B51+1</f>
        <v>44762</v>
      </c>
      <c r="D51" s="475">
        <f t="shared" ref="D51" si="41">C51+1</f>
        <v>44763</v>
      </c>
      <c r="E51" s="475">
        <f t="shared" ref="E51" si="42">D51+1</f>
        <v>44764</v>
      </c>
      <c r="F51" s="475">
        <f t="shared" ref="F51" si="43">E51+1</f>
        <v>44765</v>
      </c>
      <c r="G51" s="477">
        <f t="shared" ref="G51" si="44">F51+1</f>
        <v>44766</v>
      </c>
      <c r="H51" s="244"/>
      <c r="M51" s="235" t="s">
        <v>784</v>
      </c>
      <c r="N51" t="s">
        <v>787</v>
      </c>
    </row>
    <row r="52" spans="1:14" x14ac:dyDescent="0.25">
      <c r="A52" s="479" t="s">
        <v>648</v>
      </c>
      <c r="B52" s="479" t="s">
        <v>648</v>
      </c>
      <c r="C52" s="479" t="s">
        <v>648</v>
      </c>
      <c r="D52" s="479" t="s">
        <v>648</v>
      </c>
      <c r="E52" s="128" t="s">
        <v>661</v>
      </c>
      <c r="F52" s="479" t="s">
        <v>648</v>
      </c>
      <c r="G52" s="251" t="s">
        <v>654</v>
      </c>
      <c r="H52" s="244">
        <v>80</v>
      </c>
      <c r="I52">
        <v>565</v>
      </c>
      <c r="M52" s="235" t="s">
        <v>788</v>
      </c>
      <c r="N52" t="s">
        <v>787</v>
      </c>
    </row>
    <row r="53" spans="1:14" x14ac:dyDescent="0.25">
      <c r="A53" s="260" t="s">
        <v>821</v>
      </c>
      <c r="B53" s="260" t="s">
        <v>821</v>
      </c>
      <c r="C53" s="257" t="s">
        <v>839</v>
      </c>
      <c r="D53" s="260" t="s">
        <v>821</v>
      </c>
      <c r="E53" s="260" t="s">
        <v>835</v>
      </c>
      <c r="F53" s="260" t="s">
        <v>821</v>
      </c>
      <c r="G53" s="257" t="s">
        <v>840</v>
      </c>
      <c r="H53" s="266">
        <f>(H52/H46)-1</f>
        <v>6.6666666666666652E-2</v>
      </c>
      <c r="I53" s="267">
        <f>(I52/I46)-1</f>
        <v>1.8018018018018056E-2</v>
      </c>
    </row>
    <row r="54" spans="1:14" x14ac:dyDescent="0.25">
      <c r="A54" s="173"/>
      <c r="B54" s="260" t="s">
        <v>819</v>
      </c>
      <c r="C54" s="260" t="s">
        <v>821</v>
      </c>
      <c r="D54" s="260" t="s">
        <v>819</v>
      </c>
      <c r="E54" s="258" t="s">
        <v>841</v>
      </c>
      <c r="F54" s="261" t="s">
        <v>820</v>
      </c>
      <c r="G54" s="258" t="s">
        <v>842</v>
      </c>
      <c r="H54" s="244">
        <v>80</v>
      </c>
      <c r="I54">
        <v>565</v>
      </c>
      <c r="M54" s="249" t="s">
        <v>843</v>
      </c>
    </row>
    <row r="55" spans="1:14" x14ac:dyDescent="0.25">
      <c r="A55" s="173"/>
      <c r="B55" s="173"/>
      <c r="C55" s="175"/>
      <c r="D55" s="173"/>
      <c r="E55" s="173"/>
      <c r="F55" s="173"/>
      <c r="G55" s="221"/>
      <c r="H55" s="255">
        <f>(H54/H48)-1</f>
        <v>-3.7359900373599153E-3</v>
      </c>
      <c r="I55" s="256">
        <f>(I54/I48)-1</f>
        <v>1.8018018018018056E-2</v>
      </c>
    </row>
    <row r="56" spans="1:14" x14ac:dyDescent="0.25">
      <c r="A56" s="174"/>
      <c r="B56" s="174"/>
      <c r="C56" s="174"/>
      <c r="D56" s="174"/>
      <c r="E56" s="174"/>
      <c r="F56" s="174"/>
      <c r="G56" s="263"/>
      <c r="H56" s="244"/>
    </row>
    <row r="57" spans="1:14" x14ac:dyDescent="0.25">
      <c r="A57" s="476">
        <f>G51+1</f>
        <v>44767</v>
      </c>
      <c r="B57" s="475">
        <f>A57+1</f>
        <v>44768</v>
      </c>
      <c r="C57" s="475">
        <f t="shared" ref="C57" si="45">B57+1</f>
        <v>44769</v>
      </c>
      <c r="D57" s="475">
        <f t="shared" ref="D57" si="46">C57+1</f>
        <v>44770</v>
      </c>
      <c r="E57" s="475">
        <f t="shared" ref="E57" si="47">D57+1</f>
        <v>44771</v>
      </c>
      <c r="F57" s="475">
        <f t="shared" ref="F57" si="48">E57+1</f>
        <v>44772</v>
      </c>
      <c r="G57" s="477">
        <f t="shared" ref="G57" si="49">F57+1</f>
        <v>44773</v>
      </c>
      <c r="H57" s="244"/>
    </row>
    <row r="58" spans="1:14" x14ac:dyDescent="0.25">
      <c r="A58" s="479" t="s">
        <v>648</v>
      </c>
      <c r="B58" s="479" t="s">
        <v>648</v>
      </c>
      <c r="C58" s="128" t="s">
        <v>661</v>
      </c>
      <c r="D58" s="479" t="s">
        <v>648</v>
      </c>
      <c r="E58" s="479" t="s">
        <v>648</v>
      </c>
      <c r="F58" s="398" t="s">
        <v>844</v>
      </c>
      <c r="G58" s="251" t="s">
        <v>654</v>
      </c>
      <c r="H58" s="244">
        <v>80</v>
      </c>
      <c r="I58">
        <v>565</v>
      </c>
    </row>
    <row r="59" spans="1:14" x14ac:dyDescent="0.25">
      <c r="A59" s="260" t="s">
        <v>821</v>
      </c>
      <c r="B59" s="260" t="s">
        <v>821</v>
      </c>
      <c r="C59" s="260" t="s">
        <v>835</v>
      </c>
      <c r="D59" s="257" t="s">
        <v>821</v>
      </c>
      <c r="E59" s="257" t="s">
        <v>821</v>
      </c>
      <c r="F59" s="257" t="s">
        <v>821</v>
      </c>
      <c r="G59" s="257" t="s">
        <v>845</v>
      </c>
      <c r="H59" s="266">
        <f>(H58/H52)-1</f>
        <v>0</v>
      </c>
      <c r="I59" s="267">
        <f>(I58/I52)-1</f>
        <v>0</v>
      </c>
    </row>
    <row r="60" spans="1:14" x14ac:dyDescent="0.25">
      <c r="A60" s="397"/>
      <c r="B60" s="260" t="s">
        <v>819</v>
      </c>
      <c r="C60" s="175"/>
      <c r="D60" s="260" t="s">
        <v>819</v>
      </c>
      <c r="E60" s="257" t="s">
        <v>829</v>
      </c>
      <c r="F60" s="261" t="s">
        <v>825</v>
      </c>
      <c r="G60" s="399"/>
      <c r="H60" s="244"/>
    </row>
    <row r="61" spans="1:14" x14ac:dyDescent="0.25">
      <c r="A61" s="173"/>
      <c r="B61" s="173"/>
      <c r="C61" s="173"/>
      <c r="D61" s="173"/>
      <c r="E61" s="173"/>
      <c r="F61" s="173"/>
      <c r="G61" s="221"/>
      <c r="H61" s="255">
        <f>(H60/H54)-1</f>
        <v>-1</v>
      </c>
      <c r="I61" s="256">
        <f>(I60/I54)-1</f>
        <v>-1</v>
      </c>
    </row>
    <row r="62" spans="1:14" x14ac:dyDescent="0.25">
      <c r="A62" s="174"/>
      <c r="B62" s="174"/>
      <c r="C62" s="174"/>
      <c r="D62" s="174"/>
      <c r="E62" s="174"/>
      <c r="F62" s="174"/>
      <c r="G62" s="263"/>
      <c r="H62" s="244"/>
    </row>
    <row r="63" spans="1:14" x14ac:dyDescent="0.25">
      <c r="A63" s="476">
        <f>G57+1</f>
        <v>44774</v>
      </c>
      <c r="B63" s="475">
        <f>A63+1</f>
        <v>44775</v>
      </c>
      <c r="C63" s="475">
        <f t="shared" ref="C63" si="50">B63+1</f>
        <v>44776</v>
      </c>
      <c r="D63" s="475">
        <f t="shared" ref="D63" si="51">C63+1</f>
        <v>44777</v>
      </c>
      <c r="E63" s="475">
        <f t="shared" ref="E63" si="52">D63+1</f>
        <v>44778</v>
      </c>
      <c r="F63" s="475">
        <f t="shared" ref="F63" si="53">E63+1</f>
        <v>44779</v>
      </c>
      <c r="G63" s="477">
        <f t="shared" ref="G63" si="54">F63+1</f>
        <v>44780</v>
      </c>
      <c r="H63" s="244"/>
    </row>
    <row r="64" spans="1:14" x14ac:dyDescent="0.25">
      <c r="A64" s="479" t="s">
        <v>648</v>
      </c>
      <c r="B64" s="479" t="s">
        <v>648</v>
      </c>
      <c r="C64" s="479" t="s">
        <v>648</v>
      </c>
      <c r="D64" s="479" t="s">
        <v>648</v>
      </c>
      <c r="E64" s="479" t="s">
        <v>648</v>
      </c>
      <c r="F64" s="398" t="s">
        <v>843</v>
      </c>
      <c r="G64" s="251" t="s">
        <v>654</v>
      </c>
      <c r="H64" s="244">
        <v>80</v>
      </c>
      <c r="I64">
        <v>565</v>
      </c>
    </row>
    <row r="65" spans="1:314" x14ac:dyDescent="0.25">
      <c r="A65" s="257" t="s">
        <v>821</v>
      </c>
      <c r="B65" s="257" t="s">
        <v>821</v>
      </c>
      <c r="C65" s="257" t="s">
        <v>821</v>
      </c>
      <c r="D65" s="257" t="s">
        <v>821</v>
      </c>
      <c r="E65" s="257" t="s">
        <v>821</v>
      </c>
      <c r="F65" s="400" t="s">
        <v>846</v>
      </c>
      <c r="G65" s="400" t="s">
        <v>845</v>
      </c>
      <c r="H65" s="266">
        <f>(H64/H58)-1</f>
        <v>0</v>
      </c>
      <c r="I65" s="267">
        <f>(I64/I58)-1</f>
        <v>0</v>
      </c>
    </row>
    <row r="66" spans="1:314" x14ac:dyDescent="0.25">
      <c r="A66" s="257" t="s">
        <v>819</v>
      </c>
      <c r="B66" s="257" t="s">
        <v>847</v>
      </c>
      <c r="C66" s="257" t="s">
        <v>819</v>
      </c>
      <c r="D66" s="257" t="s">
        <v>819</v>
      </c>
      <c r="E66" s="181"/>
      <c r="F66" s="402"/>
      <c r="G66" s="403"/>
      <c r="H66" s="244"/>
    </row>
    <row r="67" spans="1:314" x14ac:dyDescent="0.25">
      <c r="A67" s="173"/>
      <c r="B67" s="173"/>
      <c r="C67" s="173"/>
      <c r="D67" s="183"/>
      <c r="E67" s="183"/>
      <c r="F67" s="404"/>
      <c r="G67" s="403"/>
      <c r="H67" s="255" t="e">
        <f>(H66/H60)-1</f>
        <v>#DIV/0!</v>
      </c>
      <c r="I67" s="256" t="e">
        <f>(I66/I60)-1</f>
        <v>#DIV/0!</v>
      </c>
    </row>
    <row r="68" spans="1:314" x14ac:dyDescent="0.25">
      <c r="A68" s="174"/>
      <c r="B68" s="174"/>
      <c r="C68" s="174"/>
      <c r="D68" s="407"/>
      <c r="E68" s="407"/>
      <c r="F68" s="405"/>
      <c r="G68" s="406"/>
      <c r="H68" s="244"/>
    </row>
    <row r="69" spans="1:314" x14ac:dyDescent="0.25">
      <c r="A69" s="476">
        <f>G63+1</f>
        <v>44781</v>
      </c>
      <c r="B69" s="475">
        <f>A69+1</f>
        <v>44782</v>
      </c>
      <c r="C69" s="475">
        <f t="shared" ref="C69" si="55">B69+1</f>
        <v>44783</v>
      </c>
      <c r="D69" s="475">
        <f t="shared" ref="D69" si="56">C69+1</f>
        <v>44784</v>
      </c>
      <c r="E69" s="475">
        <f t="shared" ref="E69" si="57">D69+1</f>
        <v>44785</v>
      </c>
      <c r="F69" s="475">
        <f t="shared" ref="F69" si="58">E69+1</f>
        <v>44786</v>
      </c>
      <c r="G69" s="477">
        <f t="shared" ref="G69" si="59">F69+1</f>
        <v>44787</v>
      </c>
      <c r="H69" s="244"/>
    </row>
    <row r="70" spans="1:314" x14ac:dyDescent="0.25">
      <c r="A70" s="479" t="s">
        <v>648</v>
      </c>
      <c r="B70" s="479" t="s">
        <v>648</v>
      </c>
      <c r="C70" s="128" t="s">
        <v>661</v>
      </c>
      <c r="D70" s="479" t="s">
        <v>648</v>
      </c>
      <c r="E70" s="479" t="s">
        <v>648</v>
      </c>
      <c r="F70" s="479" t="s">
        <v>648</v>
      </c>
      <c r="G70" s="251" t="s">
        <v>654</v>
      </c>
      <c r="H70" s="244">
        <v>80</v>
      </c>
      <c r="I70">
        <v>565</v>
      </c>
    </row>
    <row r="71" spans="1:314" x14ac:dyDescent="0.25">
      <c r="A71" s="400" t="s">
        <v>821</v>
      </c>
      <c r="B71" s="400" t="s">
        <v>821</v>
      </c>
      <c r="C71" s="400" t="s">
        <v>848</v>
      </c>
      <c r="D71" s="250" t="s">
        <v>821</v>
      </c>
      <c r="E71" s="250" t="s">
        <v>821</v>
      </c>
      <c r="F71" s="250" t="s">
        <v>821</v>
      </c>
      <c r="G71" s="250" t="s">
        <v>845</v>
      </c>
      <c r="H71" s="266">
        <f>(H70/H64)-1</f>
        <v>0</v>
      </c>
      <c r="I71" s="267">
        <f>(I70/I64)-1</f>
        <v>0</v>
      </c>
    </row>
    <row r="72" spans="1:314" x14ac:dyDescent="0.25">
      <c r="A72" s="404"/>
      <c r="B72" s="400" t="s">
        <v>819</v>
      </c>
      <c r="C72" s="401"/>
      <c r="D72" s="250" t="s">
        <v>829</v>
      </c>
      <c r="E72" s="250" t="s">
        <v>819</v>
      </c>
      <c r="F72" s="253" t="s">
        <v>825</v>
      </c>
      <c r="G72" s="247"/>
      <c r="H72" s="244"/>
    </row>
    <row r="73" spans="1:314" x14ac:dyDescent="0.25">
      <c r="A73" s="404"/>
      <c r="B73" s="404"/>
      <c r="C73" s="404"/>
      <c r="D73" s="132"/>
      <c r="E73" s="132"/>
      <c r="F73" s="132"/>
      <c r="G73" s="247"/>
      <c r="H73" s="255" t="e">
        <f>(H72/H66)-1</f>
        <v>#DIV/0!</v>
      </c>
      <c r="I73" s="256" t="e">
        <f>(I72/I66)-1</f>
        <v>#DIV/0!</v>
      </c>
    </row>
    <row r="74" spans="1:314" ht="15.75" thickBot="1" x14ac:dyDescent="0.3">
      <c r="A74" s="405"/>
      <c r="B74" s="405"/>
      <c r="C74" s="405"/>
      <c r="D74" s="133"/>
      <c r="E74" s="133"/>
      <c r="F74" s="133"/>
      <c r="G74" s="248"/>
      <c r="H74" s="245"/>
    </row>
    <row r="75" spans="1:314" x14ac:dyDescent="0.25">
      <c r="A75" s="476">
        <f>G69+1</f>
        <v>44788</v>
      </c>
      <c r="B75" s="475">
        <f>A75+1</f>
        <v>44789</v>
      </c>
      <c r="C75" s="475">
        <f t="shared" ref="C75" si="60">B75+1</f>
        <v>44790</v>
      </c>
      <c r="D75" s="475">
        <f t="shared" ref="D75" si="61">C75+1</f>
        <v>44791</v>
      </c>
      <c r="E75" s="475">
        <f t="shared" ref="E75" si="62">D75+1</f>
        <v>44792</v>
      </c>
      <c r="F75" s="475">
        <f t="shared" ref="F75" si="63">E75+1</f>
        <v>44793</v>
      </c>
      <c r="G75" s="477">
        <f t="shared" ref="G75" si="64">F75+1</f>
        <v>44794</v>
      </c>
      <c r="H75" s="243"/>
    </row>
    <row r="76" spans="1:314" x14ac:dyDescent="0.25">
      <c r="A76" s="479" t="s">
        <v>648</v>
      </c>
      <c r="B76" s="479" t="s">
        <v>648</v>
      </c>
      <c r="C76" s="479" t="s">
        <v>648</v>
      </c>
      <c r="D76" s="479" t="s">
        <v>648</v>
      </c>
      <c r="E76" s="479" t="s">
        <v>648</v>
      </c>
      <c r="F76" s="479" t="s">
        <v>648</v>
      </c>
      <c r="G76" s="251" t="s">
        <v>654</v>
      </c>
      <c r="H76" s="244">
        <v>85</v>
      </c>
      <c r="I76">
        <f>60+60+30+60+35+60+30+60+30+60+110</f>
        <v>595</v>
      </c>
    </row>
    <row r="77" spans="1:314" x14ac:dyDescent="0.25">
      <c r="A77" s="250" t="s">
        <v>821</v>
      </c>
      <c r="B77" s="250" t="s">
        <v>821</v>
      </c>
      <c r="C77" s="250" t="s">
        <v>821</v>
      </c>
      <c r="D77" s="250" t="s">
        <v>821</v>
      </c>
      <c r="E77" s="250" t="s">
        <v>821</v>
      </c>
      <c r="F77" s="250" t="s">
        <v>821</v>
      </c>
      <c r="G77" s="250" t="s">
        <v>845</v>
      </c>
      <c r="H77" s="266">
        <f>(H76/H70)-1</f>
        <v>6.25E-2</v>
      </c>
      <c r="I77" s="267">
        <f>(I76/I70)-1</f>
        <v>5.3097345132743445E-2</v>
      </c>
    </row>
    <row r="78" spans="1:314" x14ac:dyDescent="0.25">
      <c r="A78" s="132"/>
      <c r="B78" s="250" t="s">
        <v>819</v>
      </c>
      <c r="C78" s="250" t="s">
        <v>829</v>
      </c>
      <c r="D78" s="250" t="s">
        <v>819</v>
      </c>
      <c r="E78" s="250" t="s">
        <v>819</v>
      </c>
      <c r="F78" s="253" t="s">
        <v>820</v>
      </c>
      <c r="G78" s="247"/>
      <c r="H78" s="244"/>
    </row>
    <row r="79" spans="1:314" x14ac:dyDescent="0.25">
      <c r="A79" s="132"/>
      <c r="B79" s="132"/>
      <c r="C79" s="132"/>
      <c r="D79" s="132"/>
      <c r="E79" s="132"/>
      <c r="F79" s="132"/>
      <c r="G79" s="247"/>
      <c r="H79" s="255" t="e">
        <f>(H78/H72)-1</f>
        <v>#DIV/0!</v>
      </c>
      <c r="I79" s="256" t="e">
        <f>(I78/I72)-1</f>
        <v>#DIV/0!</v>
      </c>
    </row>
    <row r="80" spans="1:314" x14ac:dyDescent="0.25">
      <c r="A80" s="133"/>
      <c r="B80" s="133"/>
      <c r="C80" s="133"/>
      <c r="D80" s="133"/>
      <c r="E80" s="133"/>
      <c r="F80" s="133"/>
      <c r="G80" s="248"/>
      <c r="H80" s="244"/>
      <c r="KX80" t="s">
        <v>799</v>
      </c>
      <c r="KY80" t="s">
        <v>554</v>
      </c>
      <c r="KZ80" t="s">
        <v>380</v>
      </c>
      <c r="LB80" t="s">
        <v>557</v>
      </c>
    </row>
    <row r="81" spans="8:314" x14ac:dyDescent="0.25">
      <c r="KX81">
        <v>1</v>
      </c>
      <c r="KY81">
        <v>43</v>
      </c>
      <c r="KZ81" s="226">
        <v>8.3333333333333329E-2</v>
      </c>
      <c r="LB81">
        <f>(KY81/3)*8</f>
        <v>114.66666666666667</v>
      </c>
    </row>
    <row r="82" spans="8:314" x14ac:dyDescent="0.25">
      <c r="H82">
        <f>SUM(H4,H10,H16,H22,H28,H34,H40,H46,H52,H58,H64,H70,H76)</f>
        <v>911</v>
      </c>
      <c r="I82">
        <f>SUM(I4,I10,I16,I22,I28,I34,I40,I46,I52,I58,I64,I70,I76)</f>
        <v>6675</v>
      </c>
      <c r="KX82">
        <v>2</v>
      </c>
      <c r="KY82">
        <v>44</v>
      </c>
      <c r="KZ82" s="226">
        <v>8.3333333333333329E-2</v>
      </c>
      <c r="LB82">
        <f t="shared" ref="LB82:LB89" si="65">(KY82/3)*8</f>
        <v>117.33333333333333</v>
      </c>
    </row>
    <row r="83" spans="8:314" x14ac:dyDescent="0.25">
      <c r="I83">
        <f>I82/60</f>
        <v>111.25</v>
      </c>
      <c r="KX83">
        <v>3</v>
      </c>
      <c r="KY83">
        <v>44</v>
      </c>
      <c r="KZ83" s="226">
        <v>8.3333333333333329E-2</v>
      </c>
      <c r="LB83">
        <f t="shared" si="65"/>
        <v>117.33333333333333</v>
      </c>
    </row>
    <row r="84" spans="8:314" x14ac:dyDescent="0.25">
      <c r="KX84">
        <v>4</v>
      </c>
      <c r="KY84">
        <v>44</v>
      </c>
      <c r="KZ84" s="226">
        <v>7.6388888888888895E-2</v>
      </c>
      <c r="LB84">
        <f t="shared" si="65"/>
        <v>117.33333333333333</v>
      </c>
    </row>
    <row r="85" spans="8:314" x14ac:dyDescent="0.25">
      <c r="KX85">
        <v>5</v>
      </c>
      <c r="KY85">
        <v>44</v>
      </c>
      <c r="KZ85" s="226">
        <v>6.9444444444444434E-2</v>
      </c>
      <c r="LB85">
        <f t="shared" si="65"/>
        <v>117.33333333333333</v>
      </c>
    </row>
    <row r="86" spans="8:314" x14ac:dyDescent="0.25">
      <c r="KX86">
        <v>6</v>
      </c>
      <c r="KY86">
        <v>44</v>
      </c>
      <c r="KZ86" s="226">
        <v>6.25E-2</v>
      </c>
      <c r="LB86">
        <f t="shared" si="65"/>
        <v>117.33333333333333</v>
      </c>
    </row>
    <row r="87" spans="8:314" x14ac:dyDescent="0.25">
      <c r="KX87">
        <v>7</v>
      </c>
      <c r="KY87">
        <v>44</v>
      </c>
      <c r="KZ87" s="226">
        <v>5.5555555555555552E-2</v>
      </c>
      <c r="LB87">
        <f t="shared" si="65"/>
        <v>117.33333333333333</v>
      </c>
    </row>
    <row r="88" spans="8:314" x14ac:dyDescent="0.25">
      <c r="KX88">
        <v>8</v>
      </c>
      <c r="KY88">
        <v>44</v>
      </c>
      <c r="KZ88" s="226">
        <v>4.8611111111111112E-2</v>
      </c>
      <c r="LB88">
        <f t="shared" si="65"/>
        <v>117.33333333333333</v>
      </c>
    </row>
    <row r="89" spans="8:314" x14ac:dyDescent="0.25">
      <c r="KX89">
        <v>9</v>
      </c>
      <c r="KY89">
        <v>44.9</v>
      </c>
      <c r="KZ89" s="226">
        <v>4.1666666666666664E-2</v>
      </c>
      <c r="LB89">
        <f t="shared" si="65"/>
        <v>119.73333333333333</v>
      </c>
    </row>
    <row r="123" ht="15" customHeight="1" x14ac:dyDescent="0.25"/>
  </sheetData>
  <phoneticPr fontId="35"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67B16-7AAD-4950-965A-F9A2EEAF83D2}">
  <dimension ref="A1:KZ626"/>
  <sheetViews>
    <sheetView zoomScale="50" zoomScaleNormal="90" workbookViewId="0">
      <selection activeCell="F38" sqref="F38"/>
    </sheetView>
  </sheetViews>
  <sheetFormatPr defaultRowHeight="15" x14ac:dyDescent="0.25"/>
  <cols>
    <col min="1" max="1" width="18.28515625" style="252" customWidth="1"/>
    <col min="2" max="2" width="18.140625" customWidth="1"/>
    <col min="3" max="3" width="18" customWidth="1"/>
    <col min="4" max="7" width="18.28515625" customWidth="1"/>
    <col min="8" max="8" width="12.5703125" bestFit="1" customWidth="1"/>
    <col min="9" max="9" width="17.5703125" customWidth="1"/>
    <col min="10" max="10" width="3" customWidth="1"/>
    <col min="11" max="11" width="47" customWidth="1"/>
    <col min="12" max="12" width="18.5703125" customWidth="1"/>
    <col min="13" max="13" width="18.7109375" customWidth="1"/>
    <col min="23" max="23" width="6.7109375" customWidth="1"/>
  </cols>
  <sheetData>
    <row r="1" spans="1:12" ht="20.25" customHeight="1" x14ac:dyDescent="0.25">
      <c r="I1" t="s">
        <v>638</v>
      </c>
      <c r="L1" t="s">
        <v>639</v>
      </c>
    </row>
    <row r="2" spans="1:12" ht="20.25" customHeight="1" x14ac:dyDescent="0.25">
      <c r="A2" s="126" t="s">
        <v>640</v>
      </c>
      <c r="B2" s="126" t="s">
        <v>641</v>
      </c>
      <c r="C2" s="126" t="s">
        <v>642</v>
      </c>
      <c r="D2" s="126" t="s">
        <v>643</v>
      </c>
      <c r="E2" s="126" t="s">
        <v>644</v>
      </c>
      <c r="F2" s="126" t="s">
        <v>645</v>
      </c>
      <c r="G2" s="126" t="s">
        <v>646</v>
      </c>
      <c r="H2" s="246" t="s">
        <v>814</v>
      </c>
      <c r="K2" s="480" t="s">
        <v>345</v>
      </c>
      <c r="L2" t="s">
        <v>548</v>
      </c>
    </row>
    <row r="3" spans="1:12" ht="14.45" customHeight="1" x14ac:dyDescent="0.25">
      <c r="A3" s="475">
        <v>44906</v>
      </c>
      <c r="B3" s="475">
        <f>A3+1</f>
        <v>44907</v>
      </c>
      <c r="C3" s="475">
        <f t="shared" ref="C3:G3" si="0">B3+1</f>
        <v>44908</v>
      </c>
      <c r="D3" s="475">
        <f t="shared" si="0"/>
        <v>44909</v>
      </c>
      <c r="E3" s="475">
        <f t="shared" si="0"/>
        <v>44910</v>
      </c>
      <c r="F3" s="475">
        <f t="shared" si="0"/>
        <v>44911</v>
      </c>
      <c r="G3" s="475">
        <f t="shared" si="0"/>
        <v>44912</v>
      </c>
      <c r="H3" s="244"/>
      <c r="I3" t="s">
        <v>648</v>
      </c>
      <c r="K3" s="480" t="s">
        <v>649</v>
      </c>
      <c r="L3" t="s">
        <v>548</v>
      </c>
    </row>
    <row r="4" spans="1:12" x14ac:dyDescent="0.25">
      <c r="A4" s="251" t="s">
        <v>654</v>
      </c>
      <c r="B4" s="479" t="s">
        <v>648</v>
      </c>
      <c r="C4" s="162" t="s">
        <v>1279</v>
      </c>
      <c r="D4" s="479" t="s">
        <v>648</v>
      </c>
      <c r="E4" s="232" t="s">
        <v>1888</v>
      </c>
      <c r="F4" s="479" t="s">
        <v>648</v>
      </c>
      <c r="G4" s="231" t="s">
        <v>669</v>
      </c>
      <c r="H4" s="244"/>
      <c r="I4" s="220"/>
    </row>
    <row r="5" spans="1:12" x14ac:dyDescent="0.25">
      <c r="A5" s="583"/>
      <c r="B5" s="584" t="s">
        <v>1882</v>
      </c>
      <c r="C5" s="583" t="s">
        <v>1883</v>
      </c>
      <c r="D5" s="583"/>
      <c r="E5" s="589" t="s">
        <v>1889</v>
      </c>
      <c r="F5" s="583"/>
      <c r="G5" s="583" t="s">
        <v>1885</v>
      </c>
      <c r="I5" t="s">
        <v>654</v>
      </c>
      <c r="K5" s="229" t="s">
        <v>655</v>
      </c>
      <c r="L5" t="s">
        <v>656</v>
      </c>
    </row>
    <row r="6" spans="1:12" x14ac:dyDescent="0.25">
      <c r="A6" s="585"/>
      <c r="B6" s="585"/>
      <c r="C6" s="585" t="s">
        <v>1884</v>
      </c>
      <c r="D6" s="585"/>
      <c r="E6" s="590" t="s">
        <v>1890</v>
      </c>
      <c r="F6" s="585"/>
      <c r="G6" s="586" t="s">
        <v>1886</v>
      </c>
      <c r="H6" s="244"/>
    </row>
    <row r="7" spans="1:12" x14ac:dyDescent="0.25">
      <c r="A7" s="585"/>
      <c r="B7" s="585"/>
      <c r="C7" s="585"/>
      <c r="D7" s="585"/>
      <c r="E7" s="591" t="s">
        <v>1891</v>
      </c>
      <c r="F7" s="585"/>
      <c r="G7" s="585" t="s">
        <v>1885</v>
      </c>
      <c r="I7" t="s">
        <v>661</v>
      </c>
      <c r="K7" s="230" t="s">
        <v>662</v>
      </c>
      <c r="L7" t="s">
        <v>663</v>
      </c>
    </row>
    <row r="8" spans="1:12" x14ac:dyDescent="0.25">
      <c r="A8" s="587"/>
      <c r="B8" s="587"/>
      <c r="C8" s="587"/>
      <c r="D8" s="587"/>
      <c r="E8" s="592"/>
      <c r="F8" s="587"/>
      <c r="G8" s="587" t="s">
        <v>1887</v>
      </c>
      <c r="H8" s="244"/>
      <c r="I8" t="s">
        <v>667</v>
      </c>
      <c r="K8" s="230" t="s">
        <v>668</v>
      </c>
      <c r="L8" t="s">
        <v>669</v>
      </c>
    </row>
    <row r="9" spans="1:12" x14ac:dyDescent="0.25">
      <c r="A9" s="476">
        <f>G3+1</f>
        <v>44913</v>
      </c>
      <c r="B9" s="475">
        <f>A9+1</f>
        <v>44914</v>
      </c>
      <c r="C9" s="475">
        <f t="shared" ref="C9:G9" si="1">B9+1</f>
        <v>44915</v>
      </c>
      <c r="D9" s="475">
        <f t="shared" si="1"/>
        <v>44916</v>
      </c>
      <c r="E9" s="475">
        <f t="shared" si="1"/>
        <v>44917</v>
      </c>
      <c r="F9" s="475">
        <f t="shared" si="1"/>
        <v>44918</v>
      </c>
      <c r="G9" s="477">
        <f t="shared" si="1"/>
        <v>44919</v>
      </c>
      <c r="H9" s="244"/>
      <c r="I9" t="s">
        <v>672</v>
      </c>
      <c r="K9" s="230" t="s">
        <v>671</v>
      </c>
      <c r="L9" t="s">
        <v>669</v>
      </c>
    </row>
    <row r="10" spans="1:12" ht="15" customHeight="1" x14ac:dyDescent="0.25">
      <c r="A10" s="479" t="s">
        <v>648</v>
      </c>
      <c r="B10" s="215" t="s">
        <v>693</v>
      </c>
      <c r="C10" s="479" t="s">
        <v>648</v>
      </c>
      <c r="D10" s="231" t="s">
        <v>669</v>
      </c>
      <c r="E10" s="479" t="s">
        <v>648</v>
      </c>
      <c r="F10" s="230" t="s">
        <v>1946</v>
      </c>
      <c r="G10" s="251" t="s">
        <v>654</v>
      </c>
      <c r="H10" s="244"/>
      <c r="K10" s="231" t="s">
        <v>677</v>
      </c>
      <c r="L10" t="s">
        <v>669</v>
      </c>
    </row>
    <row r="11" spans="1:12" x14ac:dyDescent="0.25">
      <c r="A11" s="588"/>
      <c r="B11" s="605" t="s">
        <v>1917</v>
      </c>
      <c r="C11" s="583"/>
      <c r="D11" s="583" t="s">
        <v>1914</v>
      </c>
      <c r="E11" s="583"/>
      <c r="F11" s="583" t="s">
        <v>1947</v>
      </c>
      <c r="G11" s="583"/>
      <c r="H11" s="255"/>
      <c r="K11" s="231" t="s">
        <v>683</v>
      </c>
      <c r="L11" t="s">
        <v>669</v>
      </c>
    </row>
    <row r="12" spans="1:12" x14ac:dyDescent="0.25">
      <c r="A12" s="584"/>
      <c r="B12" s="606" t="s">
        <v>1918</v>
      </c>
      <c r="C12" s="584"/>
      <c r="D12" s="585" t="s">
        <v>1915</v>
      </c>
      <c r="E12" s="586"/>
      <c r="F12" s="607"/>
      <c r="G12" s="584"/>
      <c r="H12" s="255"/>
      <c r="K12" s="231" t="s">
        <v>685</v>
      </c>
      <c r="L12" t="s">
        <v>669</v>
      </c>
    </row>
    <row r="13" spans="1:12" x14ac:dyDescent="0.25">
      <c r="A13" s="585"/>
      <c r="B13" s="585" t="s">
        <v>1919</v>
      </c>
      <c r="C13" s="585"/>
      <c r="D13" s="585"/>
      <c r="E13" s="585"/>
      <c r="F13" s="608"/>
      <c r="G13" s="585"/>
      <c r="H13" s="255"/>
      <c r="K13" s="231" t="s">
        <v>688</v>
      </c>
      <c r="L13" t="s">
        <v>669</v>
      </c>
    </row>
    <row r="14" spans="1:12" x14ac:dyDescent="0.25">
      <c r="A14" s="587">
        <v>8</v>
      </c>
      <c r="B14" s="587">
        <f>3.6+1.5+4</f>
        <v>9.1</v>
      </c>
      <c r="C14" s="587">
        <v>8</v>
      </c>
      <c r="D14" s="587">
        <v>8.8000000000000007</v>
      </c>
      <c r="E14" s="587">
        <v>8</v>
      </c>
      <c r="F14" s="609">
        <v>8.6</v>
      </c>
      <c r="G14" s="587">
        <v>12</v>
      </c>
      <c r="H14">
        <f>SUM(A14:G14)</f>
        <v>62.500000000000007</v>
      </c>
      <c r="I14" t="s">
        <v>826</v>
      </c>
      <c r="K14" s="231" t="s">
        <v>826</v>
      </c>
      <c r="L14" t="s">
        <v>827</v>
      </c>
    </row>
    <row r="15" spans="1:12" ht="14.45" customHeight="1" x14ac:dyDescent="0.25">
      <c r="A15" s="476">
        <f>G9+1</f>
        <v>44920</v>
      </c>
      <c r="B15" s="475">
        <f>A15+1</f>
        <v>44921</v>
      </c>
      <c r="C15" s="475">
        <f t="shared" ref="C15:G15" si="2">B15+1</f>
        <v>44922</v>
      </c>
      <c r="D15" s="475">
        <f t="shared" si="2"/>
        <v>44923</v>
      </c>
      <c r="E15" s="475">
        <f t="shared" si="2"/>
        <v>44924</v>
      </c>
      <c r="F15" s="475">
        <f t="shared" si="2"/>
        <v>44925</v>
      </c>
      <c r="G15" s="477">
        <f t="shared" si="2"/>
        <v>44926</v>
      </c>
      <c r="H15" s="244"/>
    </row>
    <row r="16" spans="1:12" x14ac:dyDescent="0.25">
      <c r="A16" s="479" t="s">
        <v>648</v>
      </c>
      <c r="B16" s="479" t="s">
        <v>648</v>
      </c>
      <c r="C16" s="231" t="s">
        <v>669</v>
      </c>
      <c r="D16" s="479" t="s">
        <v>648</v>
      </c>
      <c r="E16" s="231" t="s">
        <v>669</v>
      </c>
      <c r="F16" s="479" t="s">
        <v>648</v>
      </c>
      <c r="G16" s="232" t="s">
        <v>1888</v>
      </c>
      <c r="H16" s="244"/>
      <c r="I16" t="s">
        <v>691</v>
      </c>
      <c r="K16" s="215" t="s">
        <v>692</v>
      </c>
      <c r="L16" t="s">
        <v>693</v>
      </c>
    </row>
    <row r="17" spans="1:12" x14ac:dyDescent="0.25">
      <c r="A17" s="583"/>
      <c r="B17" s="584" t="s">
        <v>1882</v>
      </c>
      <c r="C17" s="583" t="s">
        <v>1958</v>
      </c>
      <c r="D17" s="583"/>
      <c r="E17" s="613" t="s">
        <v>1885</v>
      </c>
      <c r="F17" s="583"/>
      <c r="G17" s="613" t="s">
        <v>1920</v>
      </c>
      <c r="H17" s="255"/>
      <c r="I17" t="s">
        <v>696</v>
      </c>
      <c r="K17" s="215" t="s">
        <v>697</v>
      </c>
      <c r="L17" t="s">
        <v>693</v>
      </c>
    </row>
    <row r="18" spans="1:12" x14ac:dyDescent="0.25">
      <c r="A18" s="585"/>
      <c r="B18" s="585"/>
      <c r="C18" s="585" t="s">
        <v>1961</v>
      </c>
      <c r="D18" s="585"/>
      <c r="E18" s="591" t="s">
        <v>1916</v>
      </c>
      <c r="F18" s="586"/>
      <c r="G18" s="614" t="s">
        <v>1922</v>
      </c>
      <c r="H18" s="255"/>
      <c r="K18" s="215" t="s">
        <v>702</v>
      </c>
      <c r="L18" t="s">
        <v>693</v>
      </c>
    </row>
    <row r="19" spans="1:12" x14ac:dyDescent="0.25">
      <c r="A19" s="585"/>
      <c r="B19" s="585"/>
      <c r="C19" s="585" t="s">
        <v>1959</v>
      </c>
      <c r="D19" s="585"/>
      <c r="E19" s="591" t="s">
        <v>1885</v>
      </c>
      <c r="F19" s="585"/>
      <c r="G19" s="614" t="s">
        <v>1921</v>
      </c>
      <c r="H19" s="255"/>
      <c r="K19" s="215" t="s">
        <v>705</v>
      </c>
      <c r="L19" t="s">
        <v>706</v>
      </c>
    </row>
    <row r="20" spans="1:12" x14ac:dyDescent="0.25">
      <c r="A20" s="587"/>
      <c r="B20" s="587"/>
      <c r="C20" s="587" t="s">
        <v>1960</v>
      </c>
      <c r="D20" s="587"/>
      <c r="E20" s="592" t="s">
        <v>1887</v>
      </c>
      <c r="F20" s="587"/>
      <c r="G20" s="615"/>
      <c r="H20" s="244"/>
    </row>
    <row r="21" spans="1:12" x14ac:dyDescent="0.25">
      <c r="A21" s="476">
        <f>G15+1</f>
        <v>44927</v>
      </c>
      <c r="B21" s="475">
        <f>A21+1</f>
        <v>44928</v>
      </c>
      <c r="C21" s="475">
        <f t="shared" ref="C21:G21" si="3">B21+1</f>
        <v>44929</v>
      </c>
      <c r="D21" s="475">
        <f t="shared" si="3"/>
        <v>44930</v>
      </c>
      <c r="E21" s="475">
        <f t="shared" si="3"/>
        <v>44931</v>
      </c>
      <c r="F21" s="475">
        <f t="shared" si="3"/>
        <v>44932</v>
      </c>
      <c r="G21" s="477">
        <f t="shared" si="3"/>
        <v>44933</v>
      </c>
      <c r="H21" s="244"/>
      <c r="I21" t="s">
        <v>707</v>
      </c>
      <c r="K21" s="232" t="s">
        <v>708</v>
      </c>
      <c r="L21" t="s">
        <v>709</v>
      </c>
    </row>
    <row r="22" spans="1:12" ht="14.25" customHeight="1" x14ac:dyDescent="0.25">
      <c r="A22" s="251" t="s">
        <v>654</v>
      </c>
      <c r="B22" s="479" t="s">
        <v>648</v>
      </c>
      <c r="C22" s="215" t="s">
        <v>693</v>
      </c>
      <c r="D22" s="479" t="s">
        <v>648</v>
      </c>
      <c r="E22" s="231" t="s">
        <v>669</v>
      </c>
      <c r="F22" s="479" t="s">
        <v>648</v>
      </c>
      <c r="G22" s="164" t="s">
        <v>61</v>
      </c>
      <c r="H22" s="244"/>
      <c r="I22" t="s">
        <v>710</v>
      </c>
      <c r="K22" s="232" t="s">
        <v>711</v>
      </c>
      <c r="L22" t="s">
        <v>709</v>
      </c>
    </row>
    <row r="23" spans="1:12" x14ac:dyDescent="0.25">
      <c r="A23" s="250"/>
      <c r="B23" s="250"/>
      <c r="C23" s="569" t="s">
        <v>1909</v>
      </c>
      <c r="D23" s="250"/>
      <c r="E23" s="250" t="s">
        <v>1913</v>
      </c>
      <c r="F23" s="250"/>
      <c r="G23" s="250" t="s">
        <v>1923</v>
      </c>
      <c r="H23" s="255"/>
      <c r="I23" t="s">
        <v>713</v>
      </c>
      <c r="K23" s="232" t="s">
        <v>714</v>
      </c>
      <c r="L23" t="s">
        <v>709</v>
      </c>
    </row>
    <row r="24" spans="1:12" x14ac:dyDescent="0.25">
      <c r="A24" s="132"/>
      <c r="B24" s="132"/>
      <c r="C24" s="579" t="s">
        <v>1910</v>
      </c>
      <c r="D24" s="132"/>
      <c r="E24" s="132" t="s">
        <v>1915</v>
      </c>
      <c r="F24" s="253"/>
      <c r="G24" s="582" t="s">
        <v>1924</v>
      </c>
      <c r="H24" s="255"/>
      <c r="I24" t="s">
        <v>720</v>
      </c>
      <c r="K24" s="232" t="s">
        <v>721</v>
      </c>
      <c r="L24" t="s">
        <v>709</v>
      </c>
    </row>
    <row r="25" spans="1:12" x14ac:dyDescent="0.25">
      <c r="A25" s="132"/>
      <c r="B25" s="132"/>
      <c r="C25" s="581" t="s">
        <v>1912</v>
      </c>
      <c r="D25" s="132"/>
      <c r="E25" s="132"/>
      <c r="F25" s="132"/>
      <c r="G25" s="247"/>
      <c r="H25" s="255"/>
      <c r="I25" t="s">
        <v>724</v>
      </c>
      <c r="K25" s="232" t="s">
        <v>725</v>
      </c>
      <c r="L25" t="s">
        <v>726</v>
      </c>
    </row>
    <row r="26" spans="1:12" x14ac:dyDescent="0.25">
      <c r="A26" s="133"/>
      <c r="B26" s="133"/>
      <c r="C26" s="580" t="s">
        <v>1911</v>
      </c>
      <c r="D26" s="133"/>
      <c r="E26" s="133"/>
      <c r="F26" s="133"/>
      <c r="G26" s="248"/>
      <c r="H26" s="244"/>
      <c r="I26" t="s">
        <v>728</v>
      </c>
      <c r="K26" s="232" t="s">
        <v>729</v>
      </c>
      <c r="L26" t="s">
        <v>709</v>
      </c>
    </row>
    <row r="27" spans="1:12" x14ac:dyDescent="0.25">
      <c r="I27" t="s">
        <v>731</v>
      </c>
      <c r="K27" s="232" t="s">
        <v>732</v>
      </c>
      <c r="L27" t="s">
        <v>733</v>
      </c>
    </row>
    <row r="28" spans="1:12" x14ac:dyDescent="0.25">
      <c r="I28" t="s">
        <v>735</v>
      </c>
      <c r="K28" s="232" t="s">
        <v>701</v>
      </c>
      <c r="L28" t="s">
        <v>736</v>
      </c>
    </row>
    <row r="29" spans="1:12" x14ac:dyDescent="0.25">
      <c r="I29" t="s">
        <v>738</v>
      </c>
      <c r="K29" s="232" t="s">
        <v>739</v>
      </c>
      <c r="L29" t="s">
        <v>709</v>
      </c>
    </row>
    <row r="31" spans="1:12" x14ac:dyDescent="0.25">
      <c r="K31" s="478" t="s">
        <v>690</v>
      </c>
      <c r="L31" t="s">
        <v>744</v>
      </c>
    </row>
    <row r="32" spans="1:12" x14ac:dyDescent="0.25">
      <c r="K32" s="478" t="s">
        <v>746</v>
      </c>
      <c r="L32" t="s">
        <v>747</v>
      </c>
    </row>
    <row r="33" spans="9:12" x14ac:dyDescent="0.25">
      <c r="K33" s="478" t="s">
        <v>719</v>
      </c>
      <c r="L33" t="s">
        <v>747</v>
      </c>
    </row>
    <row r="34" spans="9:12" x14ac:dyDescent="0.25">
      <c r="K34" s="478" t="s">
        <v>704</v>
      </c>
      <c r="L34" t="s">
        <v>749</v>
      </c>
    </row>
    <row r="36" spans="9:12" x14ac:dyDescent="0.25">
      <c r="I36" t="s">
        <v>752</v>
      </c>
      <c r="K36" s="233" t="s">
        <v>753</v>
      </c>
      <c r="L36" t="s">
        <v>754</v>
      </c>
    </row>
    <row r="37" spans="9:12" x14ac:dyDescent="0.25">
      <c r="I37" t="s">
        <v>756</v>
      </c>
      <c r="K37" s="233" t="s">
        <v>1892</v>
      </c>
      <c r="L37" t="s">
        <v>758</v>
      </c>
    </row>
    <row r="39" spans="9:12" ht="15" customHeight="1" x14ac:dyDescent="0.25">
      <c r="I39" t="s">
        <v>761</v>
      </c>
      <c r="K39" s="233" t="s">
        <v>762</v>
      </c>
      <c r="L39" t="s">
        <v>763</v>
      </c>
    </row>
    <row r="40" spans="9:12" x14ac:dyDescent="0.25">
      <c r="I40" t="s">
        <v>766</v>
      </c>
      <c r="K40" s="233" t="s">
        <v>767</v>
      </c>
      <c r="L40" t="s">
        <v>768</v>
      </c>
    </row>
    <row r="41" spans="9:12" x14ac:dyDescent="0.25">
      <c r="I41" t="s">
        <v>769</v>
      </c>
      <c r="K41" s="233" t="s">
        <v>770</v>
      </c>
      <c r="L41" t="s">
        <v>763</v>
      </c>
    </row>
    <row r="42" spans="9:12" x14ac:dyDescent="0.25">
      <c r="K42" s="233" t="s">
        <v>527</v>
      </c>
    </row>
    <row r="43" spans="9:12" x14ac:dyDescent="0.25">
      <c r="K43" s="234" t="s">
        <v>750</v>
      </c>
      <c r="L43" t="s">
        <v>61</v>
      </c>
    </row>
    <row r="44" spans="9:12" x14ac:dyDescent="0.25">
      <c r="K44" s="234" t="s">
        <v>774</v>
      </c>
      <c r="L44" t="s">
        <v>775</v>
      </c>
    </row>
    <row r="45" spans="9:12" ht="14.45" customHeight="1" x14ac:dyDescent="0.25">
      <c r="K45" s="234" t="s">
        <v>777</v>
      </c>
      <c r="L45" t="s">
        <v>61</v>
      </c>
    </row>
    <row r="47" spans="9:12" x14ac:dyDescent="0.25">
      <c r="K47" s="235" t="s">
        <v>665</v>
      </c>
      <c r="L47" t="s">
        <v>778</v>
      </c>
    </row>
    <row r="49" spans="11:12" x14ac:dyDescent="0.25">
      <c r="K49" s="235" t="s">
        <v>765</v>
      </c>
      <c r="L49" t="s">
        <v>785</v>
      </c>
    </row>
    <row r="51" spans="11:12" ht="14.45" customHeight="1" x14ac:dyDescent="0.25">
      <c r="K51" s="235" t="s">
        <v>784</v>
      </c>
      <c r="L51" t="s">
        <v>787</v>
      </c>
    </row>
    <row r="52" spans="11:12" x14ac:dyDescent="0.25">
      <c r="K52" s="235" t="s">
        <v>788</v>
      </c>
      <c r="L52" t="s">
        <v>787</v>
      </c>
    </row>
    <row r="54" spans="11:12" x14ac:dyDescent="0.25">
      <c r="K54" s="249" t="s">
        <v>843</v>
      </c>
    </row>
    <row r="75" spans="308:312" ht="15.75" customHeight="1" x14ac:dyDescent="0.25"/>
    <row r="80" spans="308:312" x14ac:dyDescent="0.25">
      <c r="KV80" t="s">
        <v>799</v>
      </c>
      <c r="KW80" t="s">
        <v>554</v>
      </c>
      <c r="KX80" t="s">
        <v>380</v>
      </c>
      <c r="KZ80" t="s">
        <v>557</v>
      </c>
    </row>
    <row r="81" spans="308:312" x14ac:dyDescent="0.25">
      <c r="KV81">
        <v>1</v>
      </c>
      <c r="KW81">
        <v>43</v>
      </c>
      <c r="KX81" s="226">
        <v>8.3333333333333329E-2</v>
      </c>
      <c r="KZ81">
        <f>(KW81/3)*8</f>
        <v>114.66666666666667</v>
      </c>
    </row>
    <row r="82" spans="308:312" x14ac:dyDescent="0.25">
      <c r="KV82">
        <v>2</v>
      </c>
      <c r="KW82">
        <v>44</v>
      </c>
      <c r="KX82" s="226">
        <v>8.3333333333333329E-2</v>
      </c>
      <c r="KZ82">
        <f t="shared" ref="KZ82:KZ89" si="4">(KW82/3)*8</f>
        <v>117.33333333333333</v>
      </c>
    </row>
    <row r="83" spans="308:312" x14ac:dyDescent="0.25">
      <c r="KV83">
        <v>3</v>
      </c>
      <c r="KW83">
        <v>44</v>
      </c>
      <c r="KX83" s="226">
        <v>8.3333333333333329E-2</v>
      </c>
      <c r="KZ83">
        <f t="shared" si="4"/>
        <v>117.33333333333333</v>
      </c>
    </row>
    <row r="84" spans="308:312" x14ac:dyDescent="0.25">
      <c r="KV84">
        <v>4</v>
      </c>
      <c r="KW84">
        <v>44</v>
      </c>
      <c r="KX84" s="226">
        <v>7.6388888888888895E-2</v>
      </c>
      <c r="KZ84">
        <f t="shared" si="4"/>
        <v>117.33333333333333</v>
      </c>
    </row>
    <row r="85" spans="308:312" x14ac:dyDescent="0.25">
      <c r="KV85">
        <v>5</v>
      </c>
      <c r="KW85">
        <v>44</v>
      </c>
      <c r="KX85" s="226">
        <v>6.9444444444444434E-2</v>
      </c>
      <c r="KZ85">
        <f t="shared" si="4"/>
        <v>117.33333333333333</v>
      </c>
    </row>
    <row r="86" spans="308:312" x14ac:dyDescent="0.25">
      <c r="KV86">
        <v>6</v>
      </c>
      <c r="KW86">
        <v>44</v>
      </c>
      <c r="KX86" s="226">
        <v>6.25E-2</v>
      </c>
      <c r="KZ86">
        <f t="shared" si="4"/>
        <v>117.33333333333333</v>
      </c>
    </row>
    <row r="87" spans="308:312" x14ac:dyDescent="0.25">
      <c r="KV87">
        <v>7</v>
      </c>
      <c r="KW87">
        <v>44</v>
      </c>
      <c r="KX87" s="226">
        <v>5.5555555555555552E-2</v>
      </c>
      <c r="KZ87">
        <f t="shared" si="4"/>
        <v>117.33333333333333</v>
      </c>
    </row>
    <row r="88" spans="308:312" x14ac:dyDescent="0.25">
      <c r="KV88">
        <v>8</v>
      </c>
      <c r="KW88">
        <v>44</v>
      </c>
      <c r="KX88" s="226">
        <v>4.8611111111111112E-2</v>
      </c>
      <c r="KZ88">
        <f t="shared" si="4"/>
        <v>117.33333333333333</v>
      </c>
    </row>
    <row r="89" spans="308:312" x14ac:dyDescent="0.25">
      <c r="KV89">
        <v>9</v>
      </c>
      <c r="KW89">
        <v>44.9</v>
      </c>
      <c r="KX89" s="226">
        <v>4.1666666666666664E-2</v>
      </c>
      <c r="KZ89">
        <f t="shared" si="4"/>
        <v>119.73333333333333</v>
      </c>
    </row>
    <row r="111" ht="15.75" customHeight="1" x14ac:dyDescent="0.25"/>
    <row r="123" ht="15" customHeight="1" x14ac:dyDescent="0.25"/>
    <row r="153" ht="15.75" customHeight="1" x14ac:dyDescent="0.25"/>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9">
    <tabColor rgb="FF0000FF"/>
    <pageSetUpPr fitToPage="1"/>
  </sheetPr>
  <dimension ref="A1:Z66"/>
  <sheetViews>
    <sheetView topLeftCell="J1" zoomScale="90" zoomScaleNormal="90" workbookViewId="0">
      <selection activeCell="L1" sqref="L1:Y9"/>
    </sheetView>
  </sheetViews>
  <sheetFormatPr defaultColWidth="9.140625" defaultRowHeight="15" x14ac:dyDescent="0.25"/>
  <cols>
    <col min="1" max="1" width="8.140625" style="143" customWidth="1"/>
    <col min="2" max="2" width="2.140625" style="143" customWidth="1"/>
    <col min="3" max="3" width="8.140625" style="143" customWidth="1"/>
    <col min="4" max="4" width="20" style="144" customWidth="1"/>
    <col min="5" max="5" width="7.140625" style="144" customWidth="1"/>
    <col min="6" max="8" width="8.140625" style="143" customWidth="1"/>
    <col min="9" max="9" width="5.5703125" style="167" customWidth="1"/>
    <col min="10" max="11" width="4.7109375" style="143" customWidth="1"/>
    <col min="12" max="13" width="9.140625" style="143"/>
    <col min="14" max="14" width="8.85546875" style="143" customWidth="1"/>
    <col min="15" max="25" width="9.140625" style="143"/>
    <col min="26" max="26" width="4.7109375" style="143" customWidth="1"/>
    <col min="27" max="16384" width="9.140625" style="143"/>
  </cols>
  <sheetData>
    <row r="1" spans="1:26" ht="12" customHeight="1" x14ac:dyDescent="0.25">
      <c r="A1" s="650" t="s">
        <v>329</v>
      </c>
      <c r="B1" s="652" t="s">
        <v>330</v>
      </c>
      <c r="C1" s="654" t="s">
        <v>331</v>
      </c>
      <c r="D1" s="656" t="s">
        <v>332</v>
      </c>
      <c r="E1" s="159" t="s">
        <v>332</v>
      </c>
      <c r="F1" s="656" t="s">
        <v>333</v>
      </c>
      <c r="G1" s="656" t="s">
        <v>65</v>
      </c>
      <c r="H1" s="656" t="s">
        <v>334</v>
      </c>
      <c r="I1" s="648" t="s">
        <v>335</v>
      </c>
      <c r="J1" s="147"/>
      <c r="K1" s="147"/>
      <c r="L1" s="670" t="s">
        <v>65</v>
      </c>
      <c r="M1" s="670"/>
      <c r="N1" s="670"/>
      <c r="O1" s="670"/>
      <c r="P1" s="670"/>
      <c r="Q1" s="670"/>
      <c r="R1" s="670"/>
      <c r="S1" s="670"/>
      <c r="T1" s="670"/>
      <c r="U1" s="670"/>
      <c r="V1" s="670"/>
      <c r="W1" s="670"/>
      <c r="X1" s="670"/>
      <c r="Y1" s="670"/>
      <c r="Z1" s="147"/>
    </row>
    <row r="2" spans="1:26" ht="12" customHeight="1" x14ac:dyDescent="0.25">
      <c r="A2" s="651"/>
      <c r="B2" s="653"/>
      <c r="C2" s="655"/>
      <c r="D2" s="657"/>
      <c r="E2" s="158" t="s">
        <v>336</v>
      </c>
      <c r="F2" s="657"/>
      <c r="G2" s="657"/>
      <c r="H2" s="657"/>
      <c r="I2" s="649"/>
      <c r="J2" s="147"/>
      <c r="K2" s="147"/>
      <c r="L2" s="670"/>
      <c r="M2" s="670"/>
      <c r="N2" s="670"/>
      <c r="O2" s="670"/>
      <c r="P2" s="670"/>
      <c r="Q2" s="670"/>
      <c r="R2" s="670"/>
      <c r="S2" s="670"/>
      <c r="T2" s="670"/>
      <c r="U2" s="670"/>
      <c r="V2" s="670"/>
      <c r="W2" s="670"/>
      <c r="X2" s="670"/>
      <c r="Y2" s="670"/>
      <c r="Z2" s="147"/>
    </row>
    <row r="3" spans="1:26" ht="13.5" customHeight="1" x14ac:dyDescent="0.3">
      <c r="A3" s="155">
        <v>44563</v>
      </c>
      <c r="B3" s="151" t="s">
        <v>337</v>
      </c>
      <c r="C3" s="150">
        <v>44569</v>
      </c>
      <c r="D3" s="149"/>
      <c r="E3" s="154"/>
      <c r="F3" s="676" t="s">
        <v>338</v>
      </c>
      <c r="G3" s="470"/>
      <c r="H3" s="675" t="s">
        <v>339</v>
      </c>
      <c r="I3" s="166">
        <v>1</v>
      </c>
      <c r="J3" s="147"/>
      <c r="K3" s="147"/>
      <c r="L3" s="660" t="s">
        <v>494</v>
      </c>
      <c r="M3" s="661"/>
      <c r="N3" s="660" t="s">
        <v>496</v>
      </c>
      <c r="O3" s="661"/>
      <c r="P3" s="660" t="s">
        <v>495</v>
      </c>
      <c r="Q3" s="661"/>
      <c r="R3" s="147"/>
      <c r="S3" s="147"/>
      <c r="T3" s="660" t="s">
        <v>494</v>
      </c>
      <c r="U3" s="661"/>
      <c r="V3" s="660" t="s">
        <v>496</v>
      </c>
      <c r="W3" s="661"/>
      <c r="X3" s="660" t="s">
        <v>495</v>
      </c>
      <c r="Y3" s="661"/>
      <c r="Z3" s="147"/>
    </row>
    <row r="4" spans="1:26" ht="13.5" customHeight="1" x14ac:dyDescent="0.3">
      <c r="A4" s="152">
        <f t="shared" ref="A4:A35" si="0">A3+7</f>
        <v>44570</v>
      </c>
      <c r="B4" s="157" t="s">
        <v>337</v>
      </c>
      <c r="C4" s="156">
        <f t="shared" ref="C4:C35" si="1">C3+7</f>
        <v>44576</v>
      </c>
      <c r="D4" s="149"/>
      <c r="E4" s="154"/>
      <c r="F4" s="676"/>
      <c r="G4" s="470"/>
      <c r="H4" s="675"/>
      <c r="I4" s="166">
        <f t="shared" ref="I4:I35" si="2">I3+1</f>
        <v>2</v>
      </c>
      <c r="J4" s="147"/>
      <c r="K4" s="147"/>
      <c r="L4" s="693" t="s">
        <v>3</v>
      </c>
      <c r="M4" s="664"/>
      <c r="N4" s="693" t="s">
        <v>27</v>
      </c>
      <c r="O4" s="665"/>
      <c r="P4" s="664" t="s">
        <v>23</v>
      </c>
      <c r="Q4" s="665"/>
      <c r="R4" s="147"/>
      <c r="S4" s="147"/>
      <c r="T4" s="693" t="s">
        <v>396</v>
      </c>
      <c r="U4" s="665"/>
      <c r="V4" s="664" t="s">
        <v>27</v>
      </c>
      <c r="W4" s="665"/>
      <c r="X4" s="664" t="s">
        <v>1739</v>
      </c>
      <c r="Y4" s="665"/>
      <c r="Z4" s="147"/>
    </row>
    <row r="5" spans="1:26" ht="13.5" customHeight="1" x14ac:dyDescent="0.3">
      <c r="A5" s="152">
        <f t="shared" si="0"/>
        <v>44577</v>
      </c>
      <c r="B5" s="157" t="s">
        <v>337</v>
      </c>
      <c r="C5" s="156">
        <f t="shared" si="1"/>
        <v>44583</v>
      </c>
      <c r="D5" s="185" t="s">
        <v>348</v>
      </c>
      <c r="E5" s="154"/>
      <c r="F5" s="676"/>
      <c r="G5" s="470"/>
      <c r="H5" s="675"/>
      <c r="I5" s="166">
        <f t="shared" si="2"/>
        <v>3</v>
      </c>
      <c r="J5" s="147"/>
      <c r="K5" s="147"/>
      <c r="L5" s="694" t="s">
        <v>8</v>
      </c>
      <c r="M5" s="662"/>
      <c r="N5" s="694" t="s">
        <v>31</v>
      </c>
      <c r="O5" s="663"/>
      <c r="P5" s="662" t="s">
        <v>44</v>
      </c>
      <c r="Q5" s="663"/>
      <c r="R5" s="147"/>
      <c r="S5" s="147"/>
      <c r="T5" s="694" t="s">
        <v>8</v>
      </c>
      <c r="U5" s="663"/>
      <c r="V5" s="695" t="s">
        <v>34</v>
      </c>
      <c r="W5" s="696"/>
      <c r="X5" s="662" t="s">
        <v>31</v>
      </c>
      <c r="Y5" s="663"/>
      <c r="Z5" s="147"/>
    </row>
    <row r="6" spans="1:26" ht="13.5" customHeight="1" x14ac:dyDescent="0.3">
      <c r="A6" s="152">
        <f t="shared" si="0"/>
        <v>44584</v>
      </c>
      <c r="B6" s="157" t="s">
        <v>337</v>
      </c>
      <c r="C6" s="156">
        <f t="shared" si="1"/>
        <v>44590</v>
      </c>
      <c r="D6" s="149" t="s">
        <v>349</v>
      </c>
      <c r="E6" s="154" t="s">
        <v>350</v>
      </c>
      <c r="F6" s="676"/>
      <c r="G6" s="470"/>
      <c r="H6" s="675"/>
      <c r="I6" s="166">
        <f t="shared" si="2"/>
        <v>4</v>
      </c>
      <c r="J6" s="147"/>
      <c r="K6" s="147"/>
      <c r="L6" s="694" t="s">
        <v>15</v>
      </c>
      <c r="M6" s="662"/>
      <c r="N6" s="694" t="s">
        <v>19</v>
      </c>
      <c r="O6" s="663"/>
      <c r="P6" s="662" t="s">
        <v>42</v>
      </c>
      <c r="Q6" s="663"/>
      <c r="R6" s="147"/>
      <c r="S6" s="147"/>
      <c r="T6" s="694" t="s">
        <v>238</v>
      </c>
      <c r="U6" s="663"/>
      <c r="V6" s="695" t="s">
        <v>50</v>
      </c>
      <c r="W6" s="696"/>
      <c r="X6" s="662" t="s">
        <v>187</v>
      </c>
      <c r="Y6" s="663"/>
      <c r="Z6" s="147"/>
    </row>
    <row r="7" spans="1:26" ht="13.5" customHeight="1" x14ac:dyDescent="0.3">
      <c r="A7" s="152">
        <f t="shared" si="0"/>
        <v>44591</v>
      </c>
      <c r="B7" s="151" t="s">
        <v>337</v>
      </c>
      <c r="C7" s="156">
        <f t="shared" si="1"/>
        <v>44597</v>
      </c>
      <c r="D7" s="149" t="s">
        <v>351</v>
      </c>
      <c r="E7" s="154" t="s">
        <v>352</v>
      </c>
      <c r="F7" s="676"/>
      <c r="G7" s="470"/>
      <c r="H7" s="675"/>
      <c r="I7" s="166">
        <f t="shared" si="2"/>
        <v>5</v>
      </c>
      <c r="J7" s="147"/>
      <c r="K7" s="147"/>
      <c r="L7" s="666" t="s">
        <v>36</v>
      </c>
      <c r="M7" s="697"/>
      <c r="N7" s="666"/>
      <c r="O7" s="667"/>
      <c r="P7" s="697" t="s">
        <v>34</v>
      </c>
      <c r="Q7" s="667"/>
      <c r="R7" s="147"/>
      <c r="S7" s="147"/>
      <c r="T7" s="694" t="s">
        <v>19</v>
      </c>
      <c r="U7" s="663"/>
      <c r="V7" s="662" t="s">
        <v>142</v>
      </c>
      <c r="W7" s="663"/>
      <c r="X7" s="662" t="s">
        <v>1514</v>
      </c>
      <c r="Y7" s="663"/>
      <c r="Z7" s="147"/>
    </row>
    <row r="8" spans="1:26" ht="13.5" customHeight="1" x14ac:dyDescent="0.3">
      <c r="A8" s="152">
        <f t="shared" si="0"/>
        <v>44598</v>
      </c>
      <c r="B8" s="151" t="s">
        <v>337</v>
      </c>
      <c r="C8" s="156">
        <f t="shared" si="1"/>
        <v>44604</v>
      </c>
      <c r="D8" s="149" t="s">
        <v>349</v>
      </c>
      <c r="E8" s="154" t="s">
        <v>352</v>
      </c>
      <c r="F8" s="676"/>
      <c r="G8" s="470"/>
      <c r="H8" s="675"/>
      <c r="I8" s="166">
        <f t="shared" si="2"/>
        <v>6</v>
      </c>
      <c r="J8" s="147"/>
      <c r="K8" s="147"/>
      <c r="L8" s="147"/>
      <c r="M8" s="147"/>
      <c r="N8" s="147"/>
      <c r="O8" s="147"/>
      <c r="P8" s="147"/>
      <c r="Q8" s="147"/>
      <c r="R8" s="147"/>
      <c r="S8" s="147"/>
      <c r="T8" s="666" t="s">
        <v>15</v>
      </c>
      <c r="U8" s="667"/>
      <c r="V8" s="666" t="s">
        <v>1738</v>
      </c>
      <c r="W8" s="667"/>
      <c r="X8" s="666" t="s">
        <v>0</v>
      </c>
      <c r="Y8" s="667"/>
      <c r="Z8" s="147"/>
    </row>
    <row r="9" spans="1:26" ht="13.5" customHeight="1" x14ac:dyDescent="0.3">
      <c r="A9" s="152">
        <f t="shared" si="0"/>
        <v>44605</v>
      </c>
      <c r="B9" s="151" t="s">
        <v>337</v>
      </c>
      <c r="C9" s="156">
        <f t="shared" si="1"/>
        <v>44611</v>
      </c>
      <c r="D9" s="149" t="s">
        <v>353</v>
      </c>
      <c r="E9" s="154" t="s">
        <v>352</v>
      </c>
      <c r="F9" s="677" t="s">
        <v>354</v>
      </c>
      <c r="G9" s="470"/>
      <c r="H9" s="675"/>
      <c r="I9" s="166">
        <f t="shared" si="2"/>
        <v>7</v>
      </c>
      <c r="J9" s="147"/>
      <c r="K9" s="147"/>
      <c r="L9" s="147"/>
      <c r="M9" s="147"/>
      <c r="N9" s="147"/>
      <c r="O9" s="147"/>
      <c r="P9" s="147"/>
      <c r="Q9" s="147"/>
      <c r="R9" s="147"/>
      <c r="S9" s="147"/>
      <c r="T9" s="147"/>
      <c r="U9" s="147"/>
      <c r="V9" s="147"/>
      <c r="W9" s="147"/>
      <c r="X9" s="147"/>
      <c r="Y9" s="147"/>
      <c r="Z9" s="147"/>
    </row>
    <row r="10" spans="1:26" ht="13.5" customHeight="1" x14ac:dyDescent="0.3">
      <c r="A10" s="152">
        <f t="shared" si="0"/>
        <v>44612</v>
      </c>
      <c r="B10" s="151" t="s">
        <v>337</v>
      </c>
      <c r="C10" s="156">
        <f t="shared" si="1"/>
        <v>44618</v>
      </c>
      <c r="D10" s="149"/>
      <c r="E10" s="154"/>
      <c r="F10" s="677"/>
      <c r="G10" s="470"/>
      <c r="H10" s="675"/>
      <c r="I10" s="166">
        <f t="shared" si="2"/>
        <v>8</v>
      </c>
      <c r="J10" s="147"/>
      <c r="K10" s="147"/>
      <c r="L10" s="670" t="s">
        <v>88</v>
      </c>
      <c r="M10" s="670"/>
      <c r="N10" s="670"/>
      <c r="O10" s="670"/>
      <c r="P10" s="670"/>
      <c r="Q10" s="670"/>
      <c r="R10" s="670"/>
      <c r="S10" s="670"/>
      <c r="T10" s="670"/>
      <c r="U10" s="670"/>
      <c r="V10" s="670"/>
      <c r="W10" s="670"/>
      <c r="X10" s="670"/>
      <c r="Y10" s="670"/>
      <c r="Z10" s="147"/>
    </row>
    <row r="11" spans="1:26" ht="13.5" customHeight="1" x14ac:dyDescent="0.3">
      <c r="A11" s="152">
        <f t="shared" si="0"/>
        <v>44619</v>
      </c>
      <c r="B11" s="151" t="s">
        <v>337</v>
      </c>
      <c r="C11" s="156">
        <f t="shared" si="1"/>
        <v>44625</v>
      </c>
      <c r="D11" s="149"/>
      <c r="E11" s="154"/>
      <c r="F11" s="677"/>
      <c r="G11" s="470"/>
      <c r="H11" s="678" t="s">
        <v>355</v>
      </c>
      <c r="I11" s="166">
        <f t="shared" si="2"/>
        <v>9</v>
      </c>
      <c r="J11" s="147"/>
      <c r="K11" s="147"/>
      <c r="L11" s="670"/>
      <c r="M11" s="670"/>
      <c r="N11" s="670"/>
      <c r="O11" s="670"/>
      <c r="P11" s="670"/>
      <c r="Q11" s="670"/>
      <c r="R11" s="670"/>
      <c r="S11" s="670"/>
      <c r="T11" s="670"/>
      <c r="U11" s="670"/>
      <c r="V11" s="670"/>
      <c r="W11" s="670"/>
      <c r="X11" s="670"/>
      <c r="Y11" s="670"/>
      <c r="Z11" s="147"/>
    </row>
    <row r="12" spans="1:26" ht="13.5" customHeight="1" x14ac:dyDescent="0.3">
      <c r="A12" s="152">
        <f t="shared" si="0"/>
        <v>44626</v>
      </c>
      <c r="B12" s="151" t="s">
        <v>337</v>
      </c>
      <c r="C12" s="156">
        <f t="shared" si="1"/>
        <v>44632</v>
      </c>
      <c r="D12" s="149"/>
      <c r="E12" s="154"/>
      <c r="F12" s="677"/>
      <c r="G12" s="470"/>
      <c r="H12" s="679"/>
      <c r="I12" s="166">
        <f t="shared" si="2"/>
        <v>10</v>
      </c>
      <c r="J12" s="147"/>
      <c r="K12" s="147"/>
      <c r="L12" s="147"/>
      <c r="M12" s="671" t="s">
        <v>361</v>
      </c>
      <c r="N12" s="672"/>
      <c r="O12" s="147"/>
      <c r="P12" s="673" t="s">
        <v>362</v>
      </c>
      <c r="Q12" s="674"/>
      <c r="R12" s="147"/>
      <c r="S12" s="147"/>
      <c r="T12" s="673" t="s">
        <v>363</v>
      </c>
      <c r="U12" s="674"/>
      <c r="V12" s="147"/>
      <c r="W12" s="673" t="s">
        <v>364</v>
      </c>
      <c r="X12" s="674"/>
      <c r="Y12" s="147"/>
      <c r="Z12" s="147"/>
    </row>
    <row r="13" spans="1:26" ht="13.5" customHeight="1" x14ac:dyDescent="0.3">
      <c r="A13" s="152">
        <f t="shared" si="0"/>
        <v>44633</v>
      </c>
      <c r="B13" s="151" t="s">
        <v>337</v>
      </c>
      <c r="C13" s="156">
        <f t="shared" si="1"/>
        <v>44639</v>
      </c>
      <c r="D13" s="165"/>
      <c r="E13" s="154"/>
      <c r="F13" s="677"/>
      <c r="G13" s="470"/>
      <c r="H13" s="679"/>
      <c r="I13" s="166">
        <f t="shared" si="2"/>
        <v>11</v>
      </c>
      <c r="J13" s="147"/>
      <c r="K13" s="147"/>
      <c r="L13" s="147"/>
      <c r="M13" s="702" t="s">
        <v>180</v>
      </c>
      <c r="N13" s="703"/>
      <c r="O13" s="147"/>
      <c r="P13" s="702" t="s">
        <v>366</v>
      </c>
      <c r="Q13" s="703"/>
      <c r="R13" s="147"/>
      <c r="S13" s="147"/>
      <c r="T13" s="702" t="s">
        <v>367</v>
      </c>
      <c r="U13" s="703"/>
      <c r="V13" s="147"/>
      <c r="W13" s="702" t="s">
        <v>368</v>
      </c>
      <c r="X13" s="703"/>
      <c r="Y13" s="147"/>
      <c r="Z13" s="147"/>
    </row>
    <row r="14" spans="1:26" ht="13.5" customHeight="1" x14ac:dyDescent="0.3">
      <c r="A14" s="152">
        <f t="shared" si="0"/>
        <v>44640</v>
      </c>
      <c r="B14" s="157" t="s">
        <v>337</v>
      </c>
      <c r="C14" s="156">
        <f t="shared" si="1"/>
        <v>44646</v>
      </c>
      <c r="D14" s="149" t="s">
        <v>356</v>
      </c>
      <c r="E14" s="154" t="s">
        <v>350</v>
      </c>
      <c r="F14" s="677"/>
      <c r="G14" s="470"/>
      <c r="H14" s="679"/>
      <c r="I14" s="166">
        <f t="shared" si="2"/>
        <v>12</v>
      </c>
      <c r="J14" s="147"/>
      <c r="K14" s="147"/>
      <c r="L14" s="147"/>
      <c r="M14" s="698" t="s">
        <v>202</v>
      </c>
      <c r="N14" s="699"/>
      <c r="O14" s="147"/>
      <c r="P14" s="698" t="s">
        <v>242</v>
      </c>
      <c r="Q14" s="699"/>
      <c r="R14" s="147"/>
      <c r="S14" s="147"/>
      <c r="T14" s="698" t="s">
        <v>370</v>
      </c>
      <c r="U14" s="699"/>
      <c r="V14" s="147"/>
      <c r="W14" s="698" t="s">
        <v>371</v>
      </c>
      <c r="X14" s="699"/>
      <c r="Y14" s="147"/>
      <c r="Z14" s="147"/>
    </row>
    <row r="15" spans="1:26" ht="13.5" customHeight="1" x14ac:dyDescent="0.3">
      <c r="A15" s="152">
        <f t="shared" si="0"/>
        <v>44647</v>
      </c>
      <c r="B15" s="157" t="s">
        <v>337</v>
      </c>
      <c r="C15" s="156">
        <f t="shared" si="1"/>
        <v>44653</v>
      </c>
      <c r="D15" s="223" t="s">
        <v>357</v>
      </c>
      <c r="E15" s="154"/>
      <c r="F15" s="681" t="s">
        <v>358</v>
      </c>
      <c r="G15" s="470"/>
      <c r="H15" s="679"/>
      <c r="I15" s="166">
        <f t="shared" si="2"/>
        <v>13</v>
      </c>
      <c r="J15" s="147"/>
      <c r="K15" s="147"/>
      <c r="L15" s="147"/>
      <c r="M15" s="698" t="s">
        <v>144</v>
      </c>
      <c r="N15" s="699"/>
      <c r="O15" s="147"/>
      <c r="P15" s="698" t="s">
        <v>373</v>
      </c>
      <c r="Q15" s="699"/>
      <c r="R15" s="147"/>
      <c r="S15" s="147"/>
      <c r="T15" s="698" t="s">
        <v>374</v>
      </c>
      <c r="U15" s="699"/>
      <c r="V15" s="147"/>
      <c r="W15" s="698" t="s">
        <v>375</v>
      </c>
      <c r="X15" s="699"/>
      <c r="Y15" s="147"/>
      <c r="Z15" s="147"/>
    </row>
    <row r="16" spans="1:26" ht="13.5" customHeight="1" x14ac:dyDescent="0.3">
      <c r="A16" s="152">
        <f t="shared" si="0"/>
        <v>44654</v>
      </c>
      <c r="B16" s="157" t="s">
        <v>337</v>
      </c>
      <c r="C16" s="156">
        <f t="shared" si="1"/>
        <v>44660</v>
      </c>
      <c r="D16" s="149" t="s">
        <v>348</v>
      </c>
      <c r="E16" s="154" t="s">
        <v>350</v>
      </c>
      <c r="F16" s="681"/>
      <c r="G16" s="470"/>
      <c r="H16" s="679"/>
      <c r="I16" s="166">
        <f t="shared" si="2"/>
        <v>14</v>
      </c>
      <c r="J16" s="147"/>
      <c r="K16" s="147"/>
      <c r="L16" s="147"/>
      <c r="M16" s="698" t="s">
        <v>228</v>
      </c>
      <c r="N16" s="699"/>
      <c r="O16" s="147"/>
      <c r="P16" s="698" t="s">
        <v>191</v>
      </c>
      <c r="Q16" s="699"/>
      <c r="R16" s="147"/>
      <c r="S16" s="147"/>
      <c r="T16" s="698" t="s">
        <v>378</v>
      </c>
      <c r="U16" s="699"/>
      <c r="V16" s="147"/>
      <c r="W16" s="700" t="s">
        <v>379</v>
      </c>
      <c r="X16" s="701"/>
      <c r="Y16" s="147"/>
      <c r="Z16" s="147"/>
    </row>
    <row r="17" spans="1:26" ht="13.5" customHeight="1" x14ac:dyDescent="0.3">
      <c r="A17" s="152">
        <f t="shared" si="0"/>
        <v>44661</v>
      </c>
      <c r="B17" s="151" t="s">
        <v>337</v>
      </c>
      <c r="C17" s="156">
        <f t="shared" si="1"/>
        <v>44667</v>
      </c>
      <c r="D17" s="223" t="s">
        <v>359</v>
      </c>
      <c r="E17" s="154" t="s">
        <v>360</v>
      </c>
      <c r="F17" s="681"/>
      <c r="G17" s="470"/>
      <c r="H17" s="679"/>
      <c r="I17" s="166">
        <f t="shared" si="2"/>
        <v>15</v>
      </c>
      <c r="J17" s="147"/>
      <c r="K17" s="147"/>
      <c r="L17" s="147"/>
      <c r="M17" s="698" t="s">
        <v>381</v>
      </c>
      <c r="N17" s="699"/>
      <c r="O17" s="147"/>
      <c r="P17" s="698" t="s">
        <v>382</v>
      </c>
      <c r="Q17" s="699"/>
      <c r="R17" s="147"/>
      <c r="S17" s="147"/>
      <c r="T17" s="698" t="s">
        <v>383</v>
      </c>
      <c r="U17" s="699"/>
      <c r="V17" s="147"/>
      <c r="W17" s="700" t="s">
        <v>384</v>
      </c>
      <c r="X17" s="701"/>
      <c r="Y17" s="147"/>
      <c r="Z17" s="147"/>
    </row>
    <row r="18" spans="1:26" ht="13.5" customHeight="1" x14ac:dyDescent="0.3">
      <c r="A18" s="152">
        <f t="shared" si="0"/>
        <v>44668</v>
      </c>
      <c r="B18" s="151" t="s">
        <v>337</v>
      </c>
      <c r="C18" s="156">
        <f t="shared" si="1"/>
        <v>44674</v>
      </c>
      <c r="D18" s="165" t="s">
        <v>365</v>
      </c>
      <c r="E18" s="154" t="s">
        <v>352</v>
      </c>
      <c r="F18" s="681"/>
      <c r="G18" s="470"/>
      <c r="H18" s="679"/>
      <c r="I18" s="166">
        <f t="shared" si="2"/>
        <v>16</v>
      </c>
      <c r="J18" s="147"/>
      <c r="K18" s="147"/>
      <c r="L18" s="147"/>
      <c r="M18" s="700" t="s">
        <v>387</v>
      </c>
      <c r="N18" s="701"/>
      <c r="O18" s="147"/>
      <c r="P18" s="700" t="s">
        <v>388</v>
      </c>
      <c r="Q18" s="701"/>
      <c r="R18" s="147"/>
      <c r="S18" s="147"/>
      <c r="T18" s="700" t="s">
        <v>389</v>
      </c>
      <c r="U18" s="701"/>
      <c r="V18" s="147"/>
      <c r="W18" s="468" t="s">
        <v>390</v>
      </c>
      <c r="X18" s="469"/>
      <c r="Y18" s="147"/>
      <c r="Z18" s="147"/>
    </row>
    <row r="19" spans="1:26" ht="13.5" customHeight="1" x14ac:dyDescent="0.3">
      <c r="A19" s="152">
        <f t="shared" si="0"/>
        <v>44675</v>
      </c>
      <c r="B19" s="151" t="s">
        <v>337</v>
      </c>
      <c r="C19" s="156">
        <f t="shared" si="1"/>
        <v>44681</v>
      </c>
      <c r="D19" s="165" t="s">
        <v>369</v>
      </c>
      <c r="E19" s="154" t="s">
        <v>352</v>
      </c>
      <c r="F19" s="681"/>
      <c r="G19" s="470"/>
      <c r="H19" s="679"/>
      <c r="I19" s="166">
        <f t="shared" si="2"/>
        <v>17</v>
      </c>
      <c r="J19" s="147"/>
      <c r="K19" s="147"/>
      <c r="L19" s="147"/>
      <c r="M19" s="704" t="s">
        <v>384</v>
      </c>
      <c r="N19" s="705"/>
      <c r="O19" s="147"/>
      <c r="P19" s="466" t="s">
        <v>391</v>
      </c>
      <c r="Q19" s="468"/>
      <c r="R19" s="147"/>
      <c r="S19" s="147"/>
      <c r="T19" s="704" t="s">
        <v>384</v>
      </c>
      <c r="U19" s="705"/>
      <c r="V19" s="147"/>
      <c r="W19" s="147"/>
      <c r="X19" s="147"/>
      <c r="Y19" s="147"/>
      <c r="Z19" s="147"/>
    </row>
    <row r="20" spans="1:26" ht="13.5" customHeight="1" x14ac:dyDescent="0.3">
      <c r="A20" s="152">
        <f t="shared" si="0"/>
        <v>44682</v>
      </c>
      <c r="B20" s="151" t="s">
        <v>337</v>
      </c>
      <c r="C20" s="156">
        <f t="shared" si="1"/>
        <v>44688</v>
      </c>
      <c r="D20" s="165" t="s">
        <v>372</v>
      </c>
      <c r="E20" s="154" t="s">
        <v>352</v>
      </c>
      <c r="F20" s="681"/>
      <c r="G20" s="470"/>
      <c r="H20" s="679"/>
      <c r="I20" s="166">
        <f t="shared" si="2"/>
        <v>18</v>
      </c>
      <c r="J20" s="147"/>
      <c r="K20" s="147"/>
      <c r="L20" s="147"/>
      <c r="M20" s="466" t="s">
        <v>392</v>
      </c>
      <c r="N20" s="467"/>
      <c r="O20" s="147"/>
      <c r="P20" s="147"/>
      <c r="Q20" s="147"/>
      <c r="R20" s="147"/>
      <c r="S20" s="147"/>
      <c r="T20" s="147"/>
      <c r="U20" s="147"/>
      <c r="V20" s="147"/>
      <c r="W20" s="147"/>
      <c r="X20" s="147"/>
      <c r="Y20" s="147"/>
      <c r="Z20" s="147"/>
    </row>
    <row r="21" spans="1:26" ht="13.5" customHeight="1" x14ac:dyDescent="0.3">
      <c r="A21" s="152">
        <f t="shared" si="0"/>
        <v>44689</v>
      </c>
      <c r="B21" s="151" t="s">
        <v>337</v>
      </c>
      <c r="C21" s="156">
        <f t="shared" si="1"/>
        <v>44695</v>
      </c>
      <c r="D21" s="149" t="s">
        <v>376</v>
      </c>
      <c r="E21" s="154" t="s">
        <v>350</v>
      </c>
      <c r="F21" s="254" t="s">
        <v>377</v>
      </c>
      <c r="G21" s="470"/>
      <c r="H21" s="679"/>
      <c r="I21" s="166">
        <f t="shared" si="2"/>
        <v>19</v>
      </c>
      <c r="J21" s="147"/>
      <c r="K21" s="147"/>
      <c r="L21" s="670" t="s">
        <v>126</v>
      </c>
      <c r="M21" s="670"/>
      <c r="N21" s="670"/>
      <c r="O21" s="670"/>
      <c r="P21" s="670"/>
      <c r="Q21" s="670"/>
      <c r="R21" s="670"/>
      <c r="S21" s="670" t="s">
        <v>1586</v>
      </c>
      <c r="T21" s="670"/>
      <c r="U21" s="670"/>
      <c r="V21" s="670"/>
      <c r="W21" s="670"/>
      <c r="X21" s="670"/>
      <c r="Y21" s="670"/>
      <c r="Z21" s="147"/>
    </row>
    <row r="22" spans="1:26" ht="13.5" customHeight="1" x14ac:dyDescent="0.3">
      <c r="A22" s="152">
        <f t="shared" si="0"/>
        <v>44696</v>
      </c>
      <c r="B22" s="151" t="s">
        <v>337</v>
      </c>
      <c r="C22" s="156">
        <f t="shared" si="1"/>
        <v>44702</v>
      </c>
      <c r="D22" s="223"/>
      <c r="E22" s="154"/>
      <c r="F22" s="483" t="s">
        <v>380</v>
      </c>
      <c r="G22" s="470"/>
      <c r="H22" s="680"/>
      <c r="I22" s="166">
        <f t="shared" si="2"/>
        <v>20</v>
      </c>
      <c r="J22" s="147"/>
      <c r="K22" s="147"/>
      <c r="L22" s="670"/>
      <c r="M22" s="670"/>
      <c r="N22" s="670"/>
      <c r="O22" s="670"/>
      <c r="P22" s="670"/>
      <c r="Q22" s="670"/>
      <c r="R22" s="670"/>
      <c r="S22" s="670"/>
      <c r="T22" s="670"/>
      <c r="U22" s="670"/>
      <c r="V22" s="670"/>
      <c r="W22" s="670"/>
      <c r="X22" s="670"/>
      <c r="Y22" s="670"/>
      <c r="Z22" s="147"/>
    </row>
    <row r="23" spans="1:26" ht="13.5" customHeight="1" x14ac:dyDescent="0.3">
      <c r="A23" s="152">
        <f t="shared" si="0"/>
        <v>44703</v>
      </c>
      <c r="B23" s="151" t="s">
        <v>337</v>
      </c>
      <c r="C23" s="156">
        <f t="shared" si="1"/>
        <v>44709</v>
      </c>
      <c r="D23" s="149"/>
      <c r="E23" s="154"/>
      <c r="F23" s="682" t="s">
        <v>385</v>
      </c>
      <c r="G23" s="470"/>
      <c r="H23" s="683" t="s">
        <v>386</v>
      </c>
      <c r="I23" s="166">
        <f t="shared" si="2"/>
        <v>21</v>
      </c>
      <c r="J23" s="147"/>
      <c r="K23" s="147"/>
      <c r="L23" s="455" t="s">
        <v>1598</v>
      </c>
      <c r="M23" s="455" t="s">
        <v>1597</v>
      </c>
      <c r="N23" s="455" t="s">
        <v>1599</v>
      </c>
      <c r="O23" s="455" t="s">
        <v>12</v>
      </c>
      <c r="P23" s="455" t="s">
        <v>1600</v>
      </c>
      <c r="Q23" s="455" t="s">
        <v>1601</v>
      </c>
      <c r="R23" s="147"/>
      <c r="S23" s="668" t="s">
        <v>394</v>
      </c>
      <c r="T23" s="669"/>
      <c r="U23" s="454">
        <v>165</v>
      </c>
      <c r="V23" s="718" t="s">
        <v>346</v>
      </c>
      <c r="W23" s="719"/>
      <c r="X23" s="718" t="s">
        <v>347</v>
      </c>
      <c r="Y23" s="719"/>
      <c r="Z23" s="147"/>
    </row>
    <row r="24" spans="1:26" ht="13.5" customHeight="1" x14ac:dyDescent="0.3">
      <c r="A24" s="152">
        <f t="shared" si="0"/>
        <v>44710</v>
      </c>
      <c r="B24" s="151" t="s">
        <v>337</v>
      </c>
      <c r="C24" s="150">
        <f t="shared" si="1"/>
        <v>44716</v>
      </c>
      <c r="D24" s="149"/>
      <c r="E24" s="154"/>
      <c r="F24" s="682"/>
      <c r="G24" s="470"/>
      <c r="H24" s="684"/>
      <c r="I24" s="166">
        <f t="shared" si="2"/>
        <v>22</v>
      </c>
      <c r="J24" s="147"/>
      <c r="K24" s="147"/>
      <c r="L24" s="456" t="s">
        <v>1605</v>
      </c>
      <c r="M24" s="456" t="s">
        <v>1602</v>
      </c>
      <c r="N24" s="456" t="s">
        <v>1608</v>
      </c>
      <c r="O24" s="456" t="s">
        <v>1611</v>
      </c>
      <c r="P24" s="456" t="s">
        <v>1617</v>
      </c>
      <c r="Q24" s="456" t="s">
        <v>1614</v>
      </c>
      <c r="R24" s="147" t="s">
        <v>420</v>
      </c>
      <c r="S24" s="446" t="s">
        <v>396</v>
      </c>
      <c r="T24" s="447" t="s">
        <v>397</v>
      </c>
      <c r="U24" s="448">
        <f>U23*1.5</f>
        <v>247.5</v>
      </c>
      <c r="V24" s="720" t="s">
        <v>1587</v>
      </c>
      <c r="W24" s="721"/>
      <c r="X24" s="720" t="s">
        <v>1592</v>
      </c>
      <c r="Y24" s="721"/>
      <c r="Z24" s="147"/>
    </row>
    <row r="25" spans="1:26" ht="13.5" customHeight="1" x14ac:dyDescent="0.3">
      <c r="A25" s="152">
        <f t="shared" si="0"/>
        <v>44717</v>
      </c>
      <c r="B25" s="157" t="s">
        <v>337</v>
      </c>
      <c r="C25" s="156">
        <f t="shared" si="1"/>
        <v>44723</v>
      </c>
      <c r="D25" s="149"/>
      <c r="E25" s="154"/>
      <c r="F25" s="682"/>
      <c r="G25" s="470"/>
      <c r="H25" s="684"/>
      <c r="I25" s="166">
        <f t="shared" si="2"/>
        <v>23</v>
      </c>
      <c r="J25" s="147"/>
      <c r="K25" s="147"/>
      <c r="L25" s="456" t="s">
        <v>1606</v>
      </c>
      <c r="M25" s="456" t="s">
        <v>1603</v>
      </c>
      <c r="N25" s="456" t="s">
        <v>1609</v>
      </c>
      <c r="O25" s="456" t="s">
        <v>1612</v>
      </c>
      <c r="P25" s="456" t="s">
        <v>1618</v>
      </c>
      <c r="Q25" s="456" t="s">
        <v>1615</v>
      </c>
      <c r="R25" s="147" t="s">
        <v>420</v>
      </c>
      <c r="S25" s="449" t="s">
        <v>398</v>
      </c>
      <c r="T25" s="450" t="s">
        <v>399</v>
      </c>
      <c r="U25" s="451">
        <f>U23</f>
        <v>165</v>
      </c>
      <c r="V25" s="716" t="s">
        <v>1588</v>
      </c>
      <c r="W25" s="717"/>
      <c r="X25" s="716" t="s">
        <v>1593</v>
      </c>
      <c r="Y25" s="717"/>
      <c r="Z25" s="147"/>
    </row>
    <row r="26" spans="1:26" ht="13.5" customHeight="1" x14ac:dyDescent="0.3">
      <c r="A26" s="152">
        <f t="shared" si="0"/>
        <v>44724</v>
      </c>
      <c r="B26" s="151" t="s">
        <v>337</v>
      </c>
      <c r="C26" s="150">
        <f t="shared" si="1"/>
        <v>44730</v>
      </c>
      <c r="D26" s="369" t="s">
        <v>393</v>
      </c>
      <c r="E26" s="154" t="s">
        <v>352</v>
      </c>
      <c r="F26" s="682"/>
      <c r="G26" s="470"/>
      <c r="H26" s="684"/>
      <c r="I26" s="166">
        <f t="shared" si="2"/>
        <v>24</v>
      </c>
      <c r="J26" s="147"/>
      <c r="K26" s="147"/>
      <c r="L26" s="456" t="s">
        <v>1607</v>
      </c>
      <c r="M26" s="456" t="s">
        <v>1604</v>
      </c>
      <c r="N26" s="456" t="s">
        <v>1610</v>
      </c>
      <c r="O26" s="456" t="s">
        <v>1613</v>
      </c>
      <c r="P26" s="456" t="s">
        <v>1619</v>
      </c>
      <c r="Q26" s="456" t="s">
        <v>1616</v>
      </c>
      <c r="R26" s="147" t="s">
        <v>420</v>
      </c>
      <c r="S26" s="449" t="s">
        <v>400</v>
      </c>
      <c r="T26" s="450" t="s">
        <v>401</v>
      </c>
      <c r="U26" s="448">
        <f>U23*0.9</f>
        <v>148.5</v>
      </c>
      <c r="V26" s="716" t="s">
        <v>1589</v>
      </c>
      <c r="W26" s="717"/>
      <c r="X26" s="716" t="s">
        <v>1594</v>
      </c>
      <c r="Y26" s="717"/>
      <c r="Z26" s="147"/>
    </row>
    <row r="27" spans="1:26" ht="13.5" customHeight="1" x14ac:dyDescent="0.3">
      <c r="A27" s="152">
        <f t="shared" si="0"/>
        <v>44731</v>
      </c>
      <c r="B27" s="151" t="s">
        <v>337</v>
      </c>
      <c r="C27" s="150">
        <f t="shared" si="1"/>
        <v>44737</v>
      </c>
      <c r="D27" s="223"/>
      <c r="E27" s="154"/>
      <c r="F27" s="682"/>
      <c r="G27" s="368" t="s">
        <v>107</v>
      </c>
      <c r="H27" s="684"/>
      <c r="I27" s="166">
        <f t="shared" si="2"/>
        <v>25</v>
      </c>
      <c r="J27" s="147"/>
      <c r="K27" s="147"/>
      <c r="L27" s="147"/>
      <c r="M27" s="147"/>
      <c r="N27" s="147"/>
      <c r="O27" s="147"/>
      <c r="P27" s="147"/>
      <c r="Q27" s="147"/>
      <c r="R27" s="147"/>
      <c r="S27" s="452" t="s">
        <v>402</v>
      </c>
      <c r="T27" s="453" t="s">
        <v>403</v>
      </c>
      <c r="U27" s="451">
        <f>U23*2</f>
        <v>330</v>
      </c>
      <c r="V27" s="716" t="s">
        <v>1590</v>
      </c>
      <c r="W27" s="717"/>
      <c r="X27" s="716" t="s">
        <v>1596</v>
      </c>
      <c r="Y27" s="717"/>
      <c r="Z27" s="147"/>
    </row>
    <row r="28" spans="1:26" ht="13.5" customHeight="1" x14ac:dyDescent="0.3">
      <c r="A28" s="152">
        <f t="shared" si="0"/>
        <v>44738</v>
      </c>
      <c r="B28" s="151" t="s">
        <v>337</v>
      </c>
      <c r="C28" s="150">
        <f t="shared" si="1"/>
        <v>44744</v>
      </c>
      <c r="D28" s="149"/>
      <c r="E28" s="154"/>
      <c r="F28" s="682"/>
      <c r="G28" s="368" t="s">
        <v>108</v>
      </c>
      <c r="H28" s="684"/>
      <c r="I28" s="166">
        <f t="shared" si="2"/>
        <v>26</v>
      </c>
      <c r="J28" s="147"/>
      <c r="K28" s="147"/>
      <c r="L28" s="147"/>
      <c r="M28" s="147"/>
      <c r="N28" s="147"/>
      <c r="O28" s="147"/>
      <c r="P28" s="147"/>
      <c r="Q28" s="147"/>
      <c r="R28" s="147"/>
      <c r="S28" s="147"/>
      <c r="T28" s="147"/>
      <c r="U28" s="147"/>
      <c r="V28" s="714" t="s">
        <v>1591</v>
      </c>
      <c r="W28" s="715"/>
      <c r="X28" s="714" t="s">
        <v>1595</v>
      </c>
      <c r="Y28" s="715"/>
      <c r="Z28" s="147"/>
    </row>
    <row r="29" spans="1:26" ht="13.5" customHeight="1" x14ac:dyDescent="0.3">
      <c r="A29" s="155">
        <f t="shared" si="0"/>
        <v>44745</v>
      </c>
      <c r="B29" s="151" t="s">
        <v>337</v>
      </c>
      <c r="C29" s="150">
        <f t="shared" si="1"/>
        <v>44751</v>
      </c>
      <c r="D29" s="149"/>
      <c r="E29" s="154"/>
      <c r="F29" s="686" t="s">
        <v>395</v>
      </c>
      <c r="G29" s="368" t="s">
        <v>108</v>
      </c>
      <c r="H29" s="684"/>
      <c r="I29" s="166">
        <f t="shared" si="2"/>
        <v>27</v>
      </c>
      <c r="J29" s="147"/>
      <c r="K29" s="147"/>
      <c r="L29" s="147"/>
      <c r="M29" s="147"/>
      <c r="N29" s="147"/>
      <c r="O29" s="147"/>
      <c r="P29" s="147"/>
      <c r="Q29" s="147"/>
      <c r="R29" s="147"/>
      <c r="S29" s="147"/>
      <c r="T29" s="147"/>
      <c r="U29" s="147"/>
      <c r="V29" s="147"/>
      <c r="W29" s="147"/>
      <c r="X29" s="147"/>
      <c r="Y29" s="147"/>
      <c r="Z29" s="147"/>
    </row>
    <row r="30" spans="1:26" ht="13.5" customHeight="1" x14ac:dyDescent="0.3">
      <c r="A30" s="152">
        <f t="shared" si="0"/>
        <v>44752</v>
      </c>
      <c r="B30" s="151" t="s">
        <v>337</v>
      </c>
      <c r="C30" s="150">
        <f t="shared" si="1"/>
        <v>44758</v>
      </c>
      <c r="D30" s="149"/>
      <c r="E30" s="154"/>
      <c r="F30" s="686"/>
      <c r="G30" s="368" t="s">
        <v>108</v>
      </c>
      <c r="H30" s="684"/>
      <c r="I30" s="166">
        <f t="shared" si="2"/>
        <v>28</v>
      </c>
      <c r="J30" s="147"/>
      <c r="K30" s="147"/>
      <c r="L30" s="147"/>
      <c r="M30" s="147"/>
      <c r="N30" s="147"/>
      <c r="O30" s="147"/>
      <c r="P30" s="147"/>
      <c r="Q30" s="147"/>
      <c r="R30" s="147"/>
      <c r="S30" s="147"/>
      <c r="T30" s="147"/>
      <c r="U30" s="147"/>
      <c r="V30" s="147"/>
      <c r="W30" s="147"/>
      <c r="X30" s="147"/>
      <c r="Y30" s="147"/>
      <c r="Z30" s="147"/>
    </row>
    <row r="31" spans="1:26" ht="13.5" customHeight="1" x14ac:dyDescent="0.3">
      <c r="A31" s="152">
        <f t="shared" si="0"/>
        <v>44759</v>
      </c>
      <c r="B31" s="151" t="s">
        <v>337</v>
      </c>
      <c r="C31" s="150">
        <f t="shared" si="1"/>
        <v>44765</v>
      </c>
      <c r="D31" s="149"/>
      <c r="E31" s="154"/>
      <c r="F31" s="686"/>
      <c r="G31" s="368" t="s">
        <v>110</v>
      </c>
      <c r="H31" s="684"/>
      <c r="I31" s="166">
        <f t="shared" si="2"/>
        <v>29</v>
      </c>
      <c r="J31" s="147"/>
      <c r="K31" s="147"/>
      <c r="L31" s="147"/>
      <c r="M31" s="147"/>
      <c r="N31" s="147"/>
      <c r="O31" s="147"/>
      <c r="P31" s="147"/>
      <c r="Q31" s="147"/>
      <c r="R31" s="147"/>
      <c r="S31" s="147"/>
      <c r="T31" s="147"/>
      <c r="U31" s="147"/>
      <c r="V31" s="147"/>
      <c r="W31" s="147"/>
      <c r="X31" s="147"/>
      <c r="Y31" s="147"/>
      <c r="Z31" s="147"/>
    </row>
    <row r="32" spans="1:26" ht="13.5" customHeight="1" thickBot="1" x14ac:dyDescent="0.35">
      <c r="A32" s="152">
        <f t="shared" si="0"/>
        <v>44766</v>
      </c>
      <c r="B32" s="151" t="s">
        <v>337</v>
      </c>
      <c r="C32" s="150">
        <f t="shared" si="1"/>
        <v>44772</v>
      </c>
      <c r="D32" s="149"/>
      <c r="E32" s="154"/>
      <c r="F32" s="686"/>
      <c r="G32" s="368" t="s">
        <v>110</v>
      </c>
      <c r="H32" s="684"/>
      <c r="I32" s="166">
        <f t="shared" si="2"/>
        <v>30</v>
      </c>
      <c r="J32" s="147"/>
      <c r="K32" s="147"/>
      <c r="L32" s="658" t="s">
        <v>1637</v>
      </c>
      <c r="M32" s="658"/>
      <c r="N32" s="658"/>
      <c r="O32" s="658"/>
      <c r="P32" s="658"/>
      <c r="Q32" s="658"/>
      <c r="R32" s="658"/>
      <c r="S32" s="658"/>
      <c r="T32" s="658"/>
      <c r="U32" s="658"/>
      <c r="V32" s="658"/>
      <c r="W32" s="658"/>
      <c r="X32" s="658"/>
      <c r="Y32" s="658"/>
      <c r="Z32" s="147"/>
    </row>
    <row r="33" spans="1:26" ht="13.5" customHeight="1" x14ac:dyDescent="0.3">
      <c r="A33" s="152">
        <f t="shared" si="0"/>
        <v>44773</v>
      </c>
      <c r="B33" s="151" t="s">
        <v>337</v>
      </c>
      <c r="C33" s="150">
        <f t="shared" si="1"/>
        <v>44779</v>
      </c>
      <c r="D33" s="149"/>
      <c r="E33" s="154"/>
      <c r="F33" s="686"/>
      <c r="G33" s="368" t="s">
        <v>110</v>
      </c>
      <c r="H33" s="684"/>
      <c r="I33" s="166">
        <f t="shared" si="2"/>
        <v>31</v>
      </c>
      <c r="J33" s="147"/>
      <c r="K33" s="147"/>
      <c r="L33" s="659"/>
      <c r="M33" s="659"/>
      <c r="N33" s="659"/>
      <c r="O33" s="659"/>
      <c r="P33" s="659"/>
      <c r="Q33" s="659"/>
      <c r="R33" s="659"/>
      <c r="S33" s="659"/>
      <c r="T33" s="659"/>
      <c r="U33" s="659"/>
      <c r="V33" s="659"/>
      <c r="W33" s="659"/>
      <c r="X33" s="659"/>
      <c r="Y33" s="659"/>
      <c r="Z33" s="147"/>
    </row>
    <row r="34" spans="1:26" ht="13.5" customHeight="1" x14ac:dyDescent="0.3">
      <c r="A34" s="152">
        <f t="shared" si="0"/>
        <v>44780</v>
      </c>
      <c r="B34" s="151" t="s">
        <v>337</v>
      </c>
      <c r="C34" s="150">
        <f t="shared" si="1"/>
        <v>44786</v>
      </c>
      <c r="D34" s="149"/>
      <c r="E34" s="154"/>
      <c r="F34" s="686"/>
      <c r="G34" s="368" t="s">
        <v>115</v>
      </c>
      <c r="H34" s="685"/>
      <c r="I34" s="166">
        <f t="shared" si="2"/>
        <v>32</v>
      </c>
      <c r="J34" s="147"/>
      <c r="K34" s="147"/>
      <c r="L34" s="706" t="s">
        <v>329</v>
      </c>
      <c r="M34" s="707"/>
      <c r="N34" s="706" t="s">
        <v>340</v>
      </c>
      <c r="O34" s="707"/>
      <c r="P34" s="706" t="s">
        <v>341</v>
      </c>
      <c r="Q34" s="707"/>
      <c r="R34" s="706" t="s">
        <v>342</v>
      </c>
      <c r="S34" s="707"/>
      <c r="T34" s="706" t="s">
        <v>343</v>
      </c>
      <c r="U34" s="707"/>
      <c r="V34" s="706" t="s">
        <v>344</v>
      </c>
      <c r="W34" s="707"/>
      <c r="X34" s="706" t="s">
        <v>331</v>
      </c>
      <c r="Y34" s="707"/>
      <c r="Z34" s="147"/>
    </row>
    <row r="35" spans="1:26" ht="13.5" customHeight="1" x14ac:dyDescent="0.3">
      <c r="A35" s="152">
        <f t="shared" si="0"/>
        <v>44787</v>
      </c>
      <c r="B35" s="151" t="s">
        <v>337</v>
      </c>
      <c r="C35" s="150">
        <f t="shared" si="1"/>
        <v>44793</v>
      </c>
      <c r="D35" s="149"/>
      <c r="E35" s="153"/>
      <c r="F35" s="688" t="s">
        <v>404</v>
      </c>
      <c r="G35" s="368" t="s">
        <v>112</v>
      </c>
      <c r="H35" s="689" t="s">
        <v>405</v>
      </c>
      <c r="I35" s="166">
        <f t="shared" si="2"/>
        <v>33</v>
      </c>
      <c r="J35" s="147"/>
      <c r="K35" s="147"/>
      <c r="L35" s="708"/>
      <c r="M35" s="709"/>
      <c r="N35" s="708"/>
      <c r="O35" s="709"/>
      <c r="P35" s="708"/>
      <c r="Q35" s="709"/>
      <c r="R35" s="708"/>
      <c r="S35" s="709"/>
      <c r="T35" s="708"/>
      <c r="U35" s="709"/>
      <c r="V35" s="708"/>
      <c r="W35" s="709"/>
      <c r="X35" s="708"/>
      <c r="Y35" s="709"/>
      <c r="Z35" s="147"/>
    </row>
    <row r="36" spans="1:26" ht="13.5" customHeight="1" x14ac:dyDescent="0.3">
      <c r="A36" s="152">
        <f t="shared" ref="A36:A54" si="3">A35+7</f>
        <v>44794</v>
      </c>
      <c r="B36" s="151" t="s">
        <v>337</v>
      </c>
      <c r="C36" s="150">
        <f t="shared" ref="C36:C54" si="4">C35+7</f>
        <v>44800</v>
      </c>
      <c r="D36" s="149"/>
      <c r="E36" s="153"/>
      <c r="F36" s="688"/>
      <c r="G36" s="368" t="s">
        <v>112</v>
      </c>
      <c r="H36" s="690"/>
      <c r="I36" s="166">
        <f t="shared" ref="I36:I54" si="5">I35+1</f>
        <v>34</v>
      </c>
      <c r="J36" s="147"/>
      <c r="K36" s="147"/>
      <c r="L36" s="710"/>
      <c r="M36" s="711"/>
      <c r="N36" s="666" t="s">
        <v>1621</v>
      </c>
      <c r="O36" s="667"/>
      <c r="P36" s="704" t="s">
        <v>88</v>
      </c>
      <c r="Q36" s="705"/>
      <c r="R36" s="666" t="s">
        <v>1621</v>
      </c>
      <c r="S36" s="667"/>
      <c r="T36" s="712" t="s">
        <v>126</v>
      </c>
      <c r="U36" s="713"/>
      <c r="V36" s="666" t="s">
        <v>1621</v>
      </c>
      <c r="W36" s="667"/>
      <c r="X36" s="704" t="s">
        <v>88</v>
      </c>
      <c r="Y36" s="705"/>
      <c r="Z36" s="147"/>
    </row>
    <row r="37" spans="1:26" ht="13.5" customHeight="1" x14ac:dyDescent="0.3">
      <c r="A37" s="152">
        <f t="shared" si="3"/>
        <v>44801</v>
      </c>
      <c r="B37" s="151" t="s">
        <v>337</v>
      </c>
      <c r="C37" s="150">
        <f t="shared" si="4"/>
        <v>44807</v>
      </c>
      <c r="D37" s="149" t="s">
        <v>406</v>
      </c>
      <c r="E37" s="153" t="s">
        <v>360</v>
      </c>
      <c r="F37" s="688"/>
      <c r="G37" s="368" t="s">
        <v>112</v>
      </c>
      <c r="H37" s="690"/>
      <c r="I37" s="166">
        <f t="shared" si="5"/>
        <v>35</v>
      </c>
      <c r="J37" s="147"/>
      <c r="K37" s="147"/>
      <c r="L37" s="710"/>
      <c r="M37" s="711"/>
      <c r="N37" s="710"/>
      <c r="O37" s="711"/>
      <c r="P37" s="712" t="s">
        <v>126</v>
      </c>
      <c r="Q37" s="713"/>
      <c r="R37" s="710"/>
      <c r="S37" s="711"/>
      <c r="T37" s="714" t="s">
        <v>1620</v>
      </c>
      <c r="U37" s="715"/>
      <c r="V37" s="710"/>
      <c r="W37" s="711"/>
      <c r="X37" s="710"/>
      <c r="Y37" s="711"/>
      <c r="Z37" s="147"/>
    </row>
    <row r="38" spans="1:26" ht="13.5" customHeight="1" x14ac:dyDescent="0.3">
      <c r="A38" s="152">
        <f t="shared" si="3"/>
        <v>44808</v>
      </c>
      <c r="B38" s="151" t="s">
        <v>337</v>
      </c>
      <c r="C38" s="150">
        <f t="shared" si="4"/>
        <v>44814</v>
      </c>
      <c r="D38" s="149"/>
      <c r="E38" s="153"/>
      <c r="F38" s="688"/>
      <c r="G38" s="368" t="s">
        <v>113</v>
      </c>
      <c r="H38" s="690"/>
      <c r="I38" s="166">
        <f t="shared" si="5"/>
        <v>36</v>
      </c>
      <c r="J38" s="147"/>
      <c r="K38" s="147"/>
      <c r="L38" s="147"/>
      <c r="M38" s="147"/>
      <c r="N38" s="147"/>
      <c r="O38" s="147"/>
      <c r="P38" s="147"/>
      <c r="Q38" s="147"/>
      <c r="R38" s="147"/>
      <c r="S38" s="147"/>
      <c r="T38" s="147"/>
      <c r="U38" s="147"/>
      <c r="V38" s="147"/>
      <c r="W38" s="147"/>
      <c r="X38" s="147"/>
      <c r="Y38" s="147"/>
      <c r="Z38" s="147"/>
    </row>
    <row r="39" spans="1:26" ht="13.5" customHeight="1" x14ac:dyDescent="0.3">
      <c r="A39" s="152">
        <f t="shared" si="3"/>
        <v>44815</v>
      </c>
      <c r="B39" s="151" t="s">
        <v>337</v>
      </c>
      <c r="C39" s="150">
        <f t="shared" si="4"/>
        <v>44821</v>
      </c>
      <c r="D39" s="149" t="s">
        <v>407</v>
      </c>
      <c r="E39" s="153" t="s">
        <v>352</v>
      </c>
      <c r="F39" s="688"/>
      <c r="G39" s="368" t="s">
        <v>113</v>
      </c>
      <c r="H39" s="690"/>
      <c r="I39" s="166">
        <f t="shared" si="5"/>
        <v>37</v>
      </c>
      <c r="J39" s="147"/>
      <c r="K39" s="147"/>
      <c r="L39" s="147"/>
      <c r="M39" s="147"/>
      <c r="N39" s="147"/>
      <c r="O39" s="147"/>
      <c r="P39" s="147"/>
      <c r="Q39" s="147"/>
      <c r="R39" s="147"/>
      <c r="S39" s="147"/>
      <c r="T39" s="147"/>
      <c r="U39" s="147"/>
      <c r="V39" s="147"/>
      <c r="W39" s="147"/>
      <c r="X39" s="147"/>
      <c r="Y39" s="147"/>
      <c r="Z39" s="147"/>
    </row>
    <row r="40" spans="1:26" ht="13.5" customHeight="1" x14ac:dyDescent="0.3">
      <c r="A40" s="152">
        <f t="shared" si="3"/>
        <v>44822</v>
      </c>
      <c r="B40" s="151" t="s">
        <v>337</v>
      </c>
      <c r="C40" s="150">
        <f t="shared" si="4"/>
        <v>44828</v>
      </c>
      <c r="D40" s="149"/>
      <c r="E40" s="153"/>
      <c r="F40" s="688"/>
      <c r="G40" s="368" t="s">
        <v>113</v>
      </c>
      <c r="H40" s="690"/>
      <c r="I40" s="166">
        <f t="shared" si="5"/>
        <v>38</v>
      </c>
      <c r="J40" s="147"/>
      <c r="K40" s="147"/>
      <c r="L40" s="147"/>
      <c r="M40" s="147"/>
      <c r="N40" s="147"/>
      <c r="O40" s="147"/>
      <c r="P40" s="147"/>
      <c r="Q40" s="147"/>
      <c r="R40" s="147"/>
      <c r="S40" s="147"/>
      <c r="T40" s="147"/>
      <c r="U40" s="147"/>
      <c r="V40" s="147"/>
      <c r="W40" s="147"/>
      <c r="X40" s="147"/>
      <c r="Y40" s="147"/>
      <c r="Z40" s="147"/>
    </row>
    <row r="41" spans="1:26" ht="13.5" customHeight="1" x14ac:dyDescent="0.3">
      <c r="A41" s="152">
        <f t="shared" si="3"/>
        <v>44829</v>
      </c>
      <c r="B41" s="151" t="s">
        <v>337</v>
      </c>
      <c r="C41" s="150">
        <f t="shared" si="4"/>
        <v>44835</v>
      </c>
      <c r="D41" s="149"/>
      <c r="E41" s="153"/>
      <c r="F41" s="692" t="s">
        <v>408</v>
      </c>
      <c r="G41" s="368" t="s">
        <v>115</v>
      </c>
      <c r="H41" s="690"/>
      <c r="I41" s="166">
        <f t="shared" si="5"/>
        <v>39</v>
      </c>
      <c r="J41" s="147"/>
      <c r="K41" s="147"/>
      <c r="L41" s="147"/>
      <c r="M41" s="147"/>
      <c r="N41" s="147"/>
      <c r="O41" s="147"/>
      <c r="P41" s="147"/>
      <c r="Q41" s="147"/>
      <c r="R41" s="147"/>
      <c r="S41" s="147"/>
      <c r="T41" s="147"/>
      <c r="U41" s="147"/>
      <c r="V41" s="147"/>
      <c r="W41" s="147"/>
      <c r="X41" s="147"/>
      <c r="Y41" s="147"/>
      <c r="Z41" s="147"/>
    </row>
    <row r="42" spans="1:26" ht="13.5" customHeight="1" x14ac:dyDescent="0.3">
      <c r="A42" s="152">
        <f t="shared" si="3"/>
        <v>44836</v>
      </c>
      <c r="B42" s="151" t="s">
        <v>337</v>
      </c>
      <c r="C42" s="150">
        <f t="shared" si="4"/>
        <v>44842</v>
      </c>
      <c r="D42" s="149"/>
      <c r="E42" s="153"/>
      <c r="F42" s="692"/>
      <c r="G42" s="368" t="s">
        <v>112</v>
      </c>
      <c r="H42" s="690"/>
      <c r="I42" s="166">
        <f t="shared" si="5"/>
        <v>40</v>
      </c>
      <c r="J42" s="147"/>
      <c r="K42" s="147"/>
      <c r="L42" s="147"/>
      <c r="M42" s="147"/>
      <c r="N42" s="147"/>
      <c r="O42" s="147"/>
      <c r="P42" s="147"/>
      <c r="Q42" s="147"/>
      <c r="R42" s="147"/>
      <c r="S42" s="147"/>
      <c r="T42" s="147"/>
      <c r="U42" s="147"/>
      <c r="V42" s="147"/>
      <c r="W42" s="147"/>
      <c r="X42" s="147"/>
      <c r="Y42" s="147"/>
      <c r="Z42" s="147"/>
    </row>
    <row r="43" spans="1:26" ht="13.5" customHeight="1" x14ac:dyDescent="0.3">
      <c r="A43" s="152">
        <f t="shared" si="3"/>
        <v>44843</v>
      </c>
      <c r="B43" s="151" t="s">
        <v>337</v>
      </c>
      <c r="C43" s="150">
        <f t="shared" si="4"/>
        <v>44849</v>
      </c>
      <c r="D43" s="149" t="s">
        <v>409</v>
      </c>
      <c r="E43" s="153" t="s">
        <v>360</v>
      </c>
      <c r="F43" s="692"/>
      <c r="G43" s="368" t="s">
        <v>112</v>
      </c>
      <c r="H43" s="690"/>
      <c r="I43" s="166">
        <f t="shared" si="5"/>
        <v>41</v>
      </c>
      <c r="J43" s="147"/>
      <c r="K43" s="147"/>
      <c r="L43" s="147"/>
      <c r="M43" s="147"/>
      <c r="N43" s="147"/>
      <c r="O43" s="147"/>
      <c r="P43" s="147"/>
      <c r="Q43" s="147"/>
      <c r="R43" s="147"/>
      <c r="S43" s="147"/>
      <c r="T43" s="147"/>
      <c r="U43" s="147"/>
      <c r="V43" s="147"/>
      <c r="W43" s="147"/>
      <c r="X43" s="147"/>
      <c r="Y43" s="147"/>
      <c r="Z43" s="147"/>
    </row>
    <row r="44" spans="1:26" ht="13.5" customHeight="1" x14ac:dyDescent="0.3">
      <c r="A44" s="152">
        <f t="shared" si="3"/>
        <v>44850</v>
      </c>
      <c r="B44" s="151" t="s">
        <v>337</v>
      </c>
      <c r="C44" s="150">
        <f t="shared" si="4"/>
        <v>44856</v>
      </c>
      <c r="D44" s="149"/>
      <c r="E44" s="153"/>
      <c r="F44" s="692"/>
      <c r="G44" s="368" t="s">
        <v>112</v>
      </c>
      <c r="H44" s="690"/>
      <c r="I44" s="166">
        <f t="shared" si="5"/>
        <v>42</v>
      </c>
      <c r="J44" s="147"/>
      <c r="K44" s="147"/>
      <c r="L44" s="147"/>
      <c r="M44" s="147"/>
      <c r="N44" s="147"/>
      <c r="O44" s="147"/>
      <c r="P44" s="147"/>
      <c r="Q44" s="147"/>
      <c r="R44" s="147"/>
      <c r="S44" s="147"/>
      <c r="T44" s="147"/>
      <c r="U44" s="147"/>
      <c r="V44" s="147"/>
      <c r="W44" s="147"/>
      <c r="X44" s="147"/>
      <c r="Y44" s="147"/>
      <c r="Z44" s="147"/>
    </row>
    <row r="45" spans="1:26" ht="13.5" customHeight="1" x14ac:dyDescent="0.3">
      <c r="A45" s="152">
        <f t="shared" si="3"/>
        <v>44857</v>
      </c>
      <c r="B45" s="151" t="s">
        <v>337</v>
      </c>
      <c r="C45" s="150">
        <f t="shared" si="4"/>
        <v>44863</v>
      </c>
      <c r="D45" s="149"/>
      <c r="E45" s="153"/>
      <c r="F45" s="692"/>
      <c r="G45" s="368" t="s">
        <v>108</v>
      </c>
      <c r="H45" s="690"/>
      <c r="I45" s="166">
        <f t="shared" si="5"/>
        <v>43</v>
      </c>
      <c r="J45" s="147"/>
      <c r="K45" s="147"/>
      <c r="L45" s="147"/>
      <c r="M45" s="147"/>
      <c r="N45" s="147"/>
      <c r="O45" s="147"/>
      <c r="P45" s="147"/>
      <c r="Q45" s="147"/>
      <c r="R45" s="147"/>
      <c r="S45" s="147"/>
      <c r="T45" s="147"/>
      <c r="U45" s="147"/>
      <c r="V45" s="147"/>
      <c r="W45" s="147"/>
      <c r="X45" s="147"/>
      <c r="Y45" s="147"/>
      <c r="Z45" s="147"/>
    </row>
    <row r="46" spans="1:26" ht="13.5" customHeight="1" x14ac:dyDescent="0.3">
      <c r="A46" s="152">
        <f t="shared" si="3"/>
        <v>44864</v>
      </c>
      <c r="B46" s="151" t="s">
        <v>337</v>
      </c>
      <c r="C46" s="150">
        <f t="shared" si="4"/>
        <v>44870</v>
      </c>
      <c r="D46" s="149" t="s">
        <v>410</v>
      </c>
      <c r="E46" s="153" t="s">
        <v>352</v>
      </c>
      <c r="F46" s="692"/>
      <c r="G46" s="368" t="s">
        <v>108</v>
      </c>
      <c r="H46" s="691"/>
      <c r="I46" s="166">
        <f t="shared" si="5"/>
        <v>44</v>
      </c>
      <c r="J46" s="147"/>
      <c r="K46" s="147"/>
      <c r="L46" s="147"/>
      <c r="M46" s="147"/>
      <c r="N46" s="147"/>
      <c r="O46" s="147"/>
      <c r="P46" s="147"/>
      <c r="Q46" s="147"/>
      <c r="R46" s="147"/>
      <c r="S46" s="147"/>
      <c r="T46" s="147"/>
      <c r="U46" s="147"/>
      <c r="V46" s="147"/>
      <c r="W46" s="147"/>
      <c r="X46" s="147"/>
      <c r="Y46" s="147"/>
      <c r="Z46" s="147"/>
    </row>
    <row r="47" spans="1:26" ht="13.5" customHeight="1" x14ac:dyDescent="0.3">
      <c r="A47" s="152">
        <f t="shared" si="3"/>
        <v>44871</v>
      </c>
      <c r="B47" s="151" t="s">
        <v>337</v>
      </c>
      <c r="C47" s="150">
        <f t="shared" si="4"/>
        <v>44877</v>
      </c>
      <c r="D47" s="149"/>
      <c r="E47" s="148"/>
      <c r="F47" s="687" t="s">
        <v>411</v>
      </c>
      <c r="G47" s="368" t="s">
        <v>108</v>
      </c>
      <c r="H47" s="675" t="s">
        <v>339</v>
      </c>
      <c r="I47" s="166">
        <f t="shared" si="5"/>
        <v>45</v>
      </c>
      <c r="J47" s="147"/>
      <c r="K47" s="147"/>
      <c r="L47" s="147"/>
      <c r="M47" s="147"/>
      <c r="N47" s="147"/>
      <c r="O47" s="147"/>
      <c r="P47" s="147"/>
      <c r="Q47" s="147"/>
      <c r="R47" s="147"/>
      <c r="S47" s="147"/>
      <c r="T47" s="147"/>
      <c r="U47" s="147"/>
      <c r="V47" s="147"/>
      <c r="W47" s="147"/>
      <c r="X47" s="147"/>
      <c r="Y47" s="147"/>
      <c r="Z47" s="147"/>
    </row>
    <row r="48" spans="1:26" ht="13.5" customHeight="1" x14ac:dyDescent="0.3">
      <c r="A48" s="152">
        <f t="shared" si="3"/>
        <v>44878</v>
      </c>
      <c r="B48" s="151" t="s">
        <v>337</v>
      </c>
      <c r="C48" s="150">
        <f t="shared" si="4"/>
        <v>44884</v>
      </c>
      <c r="D48" s="149" t="s">
        <v>1817</v>
      </c>
      <c r="E48" s="148" t="s">
        <v>352</v>
      </c>
      <c r="F48" s="687"/>
      <c r="G48" s="368" t="s">
        <v>115</v>
      </c>
      <c r="H48" s="675"/>
      <c r="I48" s="166">
        <f t="shared" si="5"/>
        <v>46</v>
      </c>
      <c r="J48" s="147"/>
      <c r="K48" s="147"/>
      <c r="L48" s="147"/>
      <c r="M48" s="147"/>
      <c r="N48" s="147"/>
      <c r="O48" s="147"/>
      <c r="P48" s="147"/>
      <c r="Q48" s="147"/>
      <c r="R48" s="147"/>
      <c r="S48" s="147"/>
      <c r="T48" s="147"/>
      <c r="U48" s="147"/>
      <c r="V48" s="147"/>
      <c r="W48" s="147"/>
      <c r="X48" s="147"/>
      <c r="Y48" s="147"/>
      <c r="Z48" s="147"/>
    </row>
    <row r="49" spans="1:26" ht="13.5" customHeight="1" x14ac:dyDescent="0.3">
      <c r="A49" s="152">
        <f t="shared" si="3"/>
        <v>44885</v>
      </c>
      <c r="B49" s="151" t="s">
        <v>337</v>
      </c>
      <c r="C49" s="150">
        <f t="shared" si="4"/>
        <v>44891</v>
      </c>
      <c r="D49" s="149"/>
      <c r="E49" s="148"/>
      <c r="F49" s="687"/>
      <c r="G49" s="368" t="s">
        <v>110</v>
      </c>
      <c r="H49" s="675"/>
      <c r="I49" s="166">
        <f t="shared" si="5"/>
        <v>47</v>
      </c>
      <c r="J49" s="147"/>
      <c r="K49" s="147"/>
      <c r="L49" s="147"/>
      <c r="M49" s="147"/>
      <c r="N49" s="147"/>
      <c r="O49" s="147"/>
      <c r="P49" s="147"/>
      <c r="Q49" s="147"/>
      <c r="R49" s="147"/>
      <c r="S49" s="147"/>
      <c r="T49" s="147"/>
      <c r="U49" s="147"/>
      <c r="V49" s="147"/>
      <c r="W49" s="147"/>
      <c r="X49" s="147"/>
      <c r="Y49" s="147"/>
      <c r="Z49" s="147"/>
    </row>
    <row r="50" spans="1:26" ht="13.5" customHeight="1" x14ac:dyDescent="0.3">
      <c r="A50" s="152">
        <f t="shared" si="3"/>
        <v>44892</v>
      </c>
      <c r="B50" s="151" t="s">
        <v>337</v>
      </c>
      <c r="C50" s="150">
        <f t="shared" si="4"/>
        <v>44898</v>
      </c>
      <c r="D50" s="149"/>
      <c r="E50" s="148"/>
      <c r="F50" s="687"/>
      <c r="G50" s="368" t="s">
        <v>110</v>
      </c>
      <c r="H50" s="675"/>
      <c r="I50" s="166">
        <f t="shared" si="5"/>
        <v>48</v>
      </c>
      <c r="J50" s="147"/>
      <c r="K50" s="147"/>
      <c r="L50" s="147"/>
      <c r="M50" s="147"/>
      <c r="N50" s="147"/>
      <c r="O50" s="147"/>
      <c r="P50" s="147"/>
      <c r="Q50" s="147"/>
      <c r="R50" s="147"/>
      <c r="S50" s="147"/>
      <c r="T50" s="147"/>
      <c r="U50" s="147"/>
      <c r="V50" s="147"/>
      <c r="W50" s="147"/>
      <c r="X50" s="147"/>
      <c r="Y50" s="147"/>
      <c r="Z50" s="147"/>
    </row>
    <row r="51" spans="1:26" ht="13.5" customHeight="1" x14ac:dyDescent="0.3">
      <c r="A51" s="152">
        <f t="shared" si="3"/>
        <v>44899</v>
      </c>
      <c r="B51" s="151" t="s">
        <v>337</v>
      </c>
      <c r="C51" s="150">
        <f t="shared" si="4"/>
        <v>44905</v>
      </c>
      <c r="D51" s="149" t="s">
        <v>406</v>
      </c>
      <c r="E51" s="148" t="s">
        <v>350</v>
      </c>
      <c r="F51" s="687"/>
      <c r="G51" s="368" t="s">
        <v>110</v>
      </c>
      <c r="H51" s="675"/>
      <c r="I51" s="166">
        <f t="shared" si="5"/>
        <v>49</v>
      </c>
      <c r="J51" s="147"/>
      <c r="K51" s="147"/>
      <c r="L51" s="147"/>
      <c r="M51" s="147"/>
      <c r="N51" s="147"/>
      <c r="O51" s="147"/>
      <c r="P51" s="147"/>
      <c r="Q51" s="147"/>
      <c r="R51" s="147"/>
      <c r="S51" s="147"/>
      <c r="T51" s="147"/>
      <c r="U51" s="147"/>
      <c r="V51" s="147"/>
      <c r="W51" s="147"/>
      <c r="X51" s="147"/>
      <c r="Y51" s="147"/>
      <c r="Z51" s="147"/>
    </row>
    <row r="52" spans="1:26" ht="13.5" customHeight="1" x14ac:dyDescent="0.3">
      <c r="A52" s="152">
        <f t="shared" si="3"/>
        <v>44906</v>
      </c>
      <c r="B52" s="151" t="s">
        <v>337</v>
      </c>
      <c r="C52" s="150">
        <f t="shared" si="4"/>
        <v>44912</v>
      </c>
      <c r="D52" s="149"/>
      <c r="E52" s="148"/>
      <c r="F52" s="687"/>
      <c r="G52" s="368" t="s">
        <v>112</v>
      </c>
      <c r="H52" s="675"/>
      <c r="I52" s="166">
        <f t="shared" si="5"/>
        <v>50</v>
      </c>
      <c r="J52" s="147"/>
      <c r="K52" s="147"/>
      <c r="L52" s="147"/>
      <c r="M52" s="147"/>
      <c r="N52" s="147"/>
      <c r="O52" s="147"/>
      <c r="P52" s="147"/>
      <c r="Q52" s="147"/>
      <c r="R52" s="147"/>
      <c r="S52" s="147"/>
      <c r="T52" s="147"/>
      <c r="U52" s="147"/>
      <c r="V52" s="147"/>
      <c r="W52" s="147"/>
      <c r="X52" s="147"/>
      <c r="Y52" s="147"/>
      <c r="Z52" s="147"/>
    </row>
    <row r="53" spans="1:26" ht="13.5" customHeight="1" x14ac:dyDescent="0.3">
      <c r="A53" s="152">
        <f t="shared" si="3"/>
        <v>44913</v>
      </c>
      <c r="B53" s="151" t="s">
        <v>337</v>
      </c>
      <c r="C53" s="150">
        <f t="shared" si="4"/>
        <v>44919</v>
      </c>
      <c r="D53" s="149"/>
      <c r="E53" s="148"/>
      <c r="F53" s="143" t="s">
        <v>412</v>
      </c>
      <c r="G53" s="368" t="s">
        <v>112</v>
      </c>
      <c r="H53" s="675"/>
      <c r="I53" s="166">
        <f t="shared" si="5"/>
        <v>51</v>
      </c>
      <c r="J53" s="147"/>
      <c r="K53" s="147"/>
      <c r="L53" s="147"/>
      <c r="M53" s="147"/>
      <c r="N53" s="147"/>
      <c r="O53" s="147"/>
      <c r="P53" s="147"/>
      <c r="Q53" s="147"/>
      <c r="R53" s="147"/>
      <c r="S53" s="147"/>
      <c r="T53" s="147"/>
      <c r="U53" s="147"/>
      <c r="V53" s="147"/>
      <c r="W53" s="147"/>
      <c r="X53" s="147"/>
      <c r="Y53" s="147"/>
      <c r="Z53" s="147"/>
    </row>
    <row r="54" spans="1:26" ht="13.5" customHeight="1" x14ac:dyDescent="0.3">
      <c r="A54" s="152">
        <f t="shared" si="3"/>
        <v>44920</v>
      </c>
      <c r="B54" s="151" t="s">
        <v>337</v>
      </c>
      <c r="C54" s="150">
        <f t="shared" si="4"/>
        <v>44926</v>
      </c>
      <c r="D54" s="149"/>
      <c r="E54" s="148"/>
      <c r="F54" s="143" t="s">
        <v>412</v>
      </c>
      <c r="G54" s="368" t="s">
        <v>115</v>
      </c>
      <c r="H54" s="675"/>
      <c r="I54" s="166">
        <f t="shared" si="5"/>
        <v>52</v>
      </c>
      <c r="J54" s="147"/>
      <c r="K54" s="147"/>
      <c r="L54" s="147"/>
      <c r="M54" s="147"/>
      <c r="N54" s="147"/>
      <c r="O54" s="147"/>
      <c r="P54" s="147"/>
      <c r="Q54" s="147"/>
      <c r="R54" s="147"/>
      <c r="S54" s="147"/>
      <c r="T54" s="147"/>
      <c r="U54" s="147"/>
      <c r="V54" s="147"/>
      <c r="W54" s="147"/>
      <c r="X54" s="147"/>
      <c r="Y54" s="147"/>
      <c r="Z54" s="147"/>
    </row>
    <row r="55" spans="1:26" ht="10.5" customHeight="1" x14ac:dyDescent="0.25">
      <c r="A55" s="145"/>
      <c r="B55" s="145"/>
      <c r="C55" s="145"/>
      <c r="D55" s="145"/>
      <c r="E55" s="145"/>
      <c r="F55" s="145"/>
      <c r="G55" s="145"/>
      <c r="H55" s="145"/>
      <c r="I55" s="146"/>
      <c r="J55" s="145"/>
      <c r="K55" s="145"/>
      <c r="L55" s="145"/>
      <c r="M55" s="145"/>
      <c r="N55" s="145"/>
      <c r="O55" s="145"/>
      <c r="P55" s="145"/>
      <c r="Q55" s="145"/>
      <c r="R55" s="145"/>
      <c r="S55" s="145"/>
      <c r="T55" s="145"/>
      <c r="U55" s="145"/>
      <c r="V55" s="145"/>
      <c r="W55" s="145"/>
      <c r="X55" s="145"/>
      <c r="Y55" s="145"/>
      <c r="Z55" s="145"/>
    </row>
    <row r="57" spans="1:26" x14ac:dyDescent="0.25">
      <c r="H57" s="560"/>
      <c r="M57" s="143" t="s">
        <v>61</v>
      </c>
      <c r="N57" s="143" t="s">
        <v>65</v>
      </c>
      <c r="O57" s="143" t="s">
        <v>1679</v>
      </c>
      <c r="P57" s="143" t="s">
        <v>1671</v>
      </c>
      <c r="Q57" s="143" t="s">
        <v>126</v>
      </c>
      <c r="R57" s="143" t="s">
        <v>1672</v>
      </c>
      <c r="S57" s="143" t="s">
        <v>1658</v>
      </c>
    </row>
    <row r="58" spans="1:26" x14ac:dyDescent="0.25">
      <c r="H58" s="560"/>
      <c r="M58" s="491" t="s">
        <v>1673</v>
      </c>
      <c r="N58" s="491" t="s">
        <v>107</v>
      </c>
      <c r="O58" s="491" t="s">
        <v>648</v>
      </c>
      <c r="Q58" s="491" t="s">
        <v>1684</v>
      </c>
      <c r="R58" s="491" t="s">
        <v>1683</v>
      </c>
      <c r="S58" s="492" t="s">
        <v>1681</v>
      </c>
    </row>
    <row r="59" spans="1:26" x14ac:dyDescent="0.25">
      <c r="H59" s="560"/>
      <c r="M59" s="490" t="s">
        <v>1674</v>
      </c>
      <c r="N59" s="491" t="s">
        <v>108</v>
      </c>
      <c r="O59" s="491" t="s">
        <v>654</v>
      </c>
      <c r="R59" s="492" t="s">
        <v>1685</v>
      </c>
      <c r="S59" s="492" t="s">
        <v>1682</v>
      </c>
    </row>
    <row r="60" spans="1:26" x14ac:dyDescent="0.25">
      <c r="H60" s="560"/>
      <c r="M60" s="492" t="s">
        <v>1675</v>
      </c>
      <c r="N60" s="491" t="s">
        <v>110</v>
      </c>
      <c r="O60" s="491" t="s">
        <v>1678</v>
      </c>
    </row>
    <row r="61" spans="1:26" x14ac:dyDescent="0.25">
      <c r="H61" s="560"/>
      <c r="N61" s="491" t="s">
        <v>112</v>
      </c>
      <c r="O61" s="491" t="s">
        <v>1680</v>
      </c>
    </row>
    <row r="62" spans="1:26" x14ac:dyDescent="0.25">
      <c r="N62" s="491" t="s">
        <v>1676</v>
      </c>
      <c r="O62" s="491" t="s">
        <v>1686</v>
      </c>
    </row>
    <row r="63" spans="1:26" x14ac:dyDescent="0.25">
      <c r="N63" s="491" t="s">
        <v>114</v>
      </c>
      <c r="O63" s="491" t="s">
        <v>1657</v>
      </c>
    </row>
    <row r="64" spans="1:26" x14ac:dyDescent="0.25">
      <c r="N64" s="492" t="s">
        <v>1677</v>
      </c>
    </row>
    <row r="65" spans="14:14" x14ac:dyDescent="0.25">
      <c r="N65" s="492" t="s">
        <v>111</v>
      </c>
    </row>
    <row r="66" spans="14:14" x14ac:dyDescent="0.25">
      <c r="N66" s="491" t="s">
        <v>115</v>
      </c>
    </row>
  </sheetData>
  <mergeCells count="122">
    <mergeCell ref="T8:U8"/>
    <mergeCell ref="V8:W8"/>
    <mergeCell ref="X8:Y8"/>
    <mergeCell ref="P36:Q36"/>
    <mergeCell ref="T36:U36"/>
    <mergeCell ref="T37:U37"/>
    <mergeCell ref="V37:W37"/>
    <mergeCell ref="X37:Y37"/>
    <mergeCell ref="X23:Y23"/>
    <mergeCell ref="V24:W24"/>
    <mergeCell ref="X24:Y24"/>
    <mergeCell ref="T15:U15"/>
    <mergeCell ref="W15:X15"/>
    <mergeCell ref="L37:M37"/>
    <mergeCell ref="X36:Y36"/>
    <mergeCell ref="V36:W36"/>
    <mergeCell ref="L36:M36"/>
    <mergeCell ref="R36:S36"/>
    <mergeCell ref="N36:O36"/>
    <mergeCell ref="T7:U7"/>
    <mergeCell ref="V7:W7"/>
    <mergeCell ref="X7:Y7"/>
    <mergeCell ref="N37:O37"/>
    <mergeCell ref="P37:Q37"/>
    <mergeCell ref="R37:S37"/>
    <mergeCell ref="V28:W28"/>
    <mergeCell ref="X28:Y28"/>
    <mergeCell ref="N34:O35"/>
    <mergeCell ref="P34:Q35"/>
    <mergeCell ref="R34:S35"/>
    <mergeCell ref="V25:W25"/>
    <mergeCell ref="X25:Y25"/>
    <mergeCell ref="V26:W26"/>
    <mergeCell ref="X26:Y26"/>
    <mergeCell ref="V27:W27"/>
    <mergeCell ref="X27:Y27"/>
    <mergeCell ref="V23:W23"/>
    <mergeCell ref="M19:N19"/>
    <mergeCell ref="X34:Y35"/>
    <mergeCell ref="L34:M35"/>
    <mergeCell ref="T19:U19"/>
    <mergeCell ref="L21:R22"/>
    <mergeCell ref="S21:Y22"/>
    <mergeCell ref="M17:N17"/>
    <mergeCell ref="P17:Q17"/>
    <mergeCell ref="T17:U17"/>
    <mergeCell ref="W17:X17"/>
    <mergeCell ref="M18:N18"/>
    <mergeCell ref="P18:Q18"/>
    <mergeCell ref="T18:U18"/>
    <mergeCell ref="T34:U35"/>
    <mergeCell ref="V34:W35"/>
    <mergeCell ref="M16:N16"/>
    <mergeCell ref="P16:Q16"/>
    <mergeCell ref="T16:U16"/>
    <mergeCell ref="W16:X16"/>
    <mergeCell ref="T13:U13"/>
    <mergeCell ref="W13:X13"/>
    <mergeCell ref="M14:N14"/>
    <mergeCell ref="P14:Q14"/>
    <mergeCell ref="T14:U14"/>
    <mergeCell ref="W14:X14"/>
    <mergeCell ref="M13:N13"/>
    <mergeCell ref="P13:Q13"/>
    <mergeCell ref="L7:M7"/>
    <mergeCell ref="P7:Q7"/>
    <mergeCell ref="L6:M6"/>
    <mergeCell ref="L5:M5"/>
    <mergeCell ref="N5:O5"/>
    <mergeCell ref="N6:O6"/>
    <mergeCell ref="N4:O4"/>
    <mergeCell ref="L4:M4"/>
    <mergeCell ref="M15:N15"/>
    <mergeCell ref="P15:Q15"/>
    <mergeCell ref="X3:Y3"/>
    <mergeCell ref="T4:U4"/>
    <mergeCell ref="V4:W4"/>
    <mergeCell ref="X4:Y4"/>
    <mergeCell ref="T5:U5"/>
    <mergeCell ref="V5:W5"/>
    <mergeCell ref="X5:Y5"/>
    <mergeCell ref="T6:U6"/>
    <mergeCell ref="V6:W6"/>
    <mergeCell ref="X6:Y6"/>
    <mergeCell ref="H47:H54"/>
    <mergeCell ref="H1:H2"/>
    <mergeCell ref="F3:F8"/>
    <mergeCell ref="H3:H10"/>
    <mergeCell ref="F9:F14"/>
    <mergeCell ref="H11:H22"/>
    <mergeCell ref="F15:F20"/>
    <mergeCell ref="F23:F28"/>
    <mergeCell ref="H23:H34"/>
    <mergeCell ref="F29:F34"/>
    <mergeCell ref="F47:F52"/>
    <mergeCell ref="F35:F40"/>
    <mergeCell ref="H35:H46"/>
    <mergeCell ref="F41:F46"/>
    <mergeCell ref="I1:I2"/>
    <mergeCell ref="A1:A2"/>
    <mergeCell ref="B1:B2"/>
    <mergeCell ref="C1:C2"/>
    <mergeCell ref="D1:D2"/>
    <mergeCell ref="F1:F2"/>
    <mergeCell ref="G1:G2"/>
    <mergeCell ref="L32:Y33"/>
    <mergeCell ref="L3:M3"/>
    <mergeCell ref="N3:O3"/>
    <mergeCell ref="P3:Q3"/>
    <mergeCell ref="P6:Q6"/>
    <mergeCell ref="P5:Q5"/>
    <mergeCell ref="P4:Q4"/>
    <mergeCell ref="N7:O7"/>
    <mergeCell ref="S23:T23"/>
    <mergeCell ref="L1:Y2"/>
    <mergeCell ref="L10:Y11"/>
    <mergeCell ref="M12:N12"/>
    <mergeCell ref="P12:Q12"/>
    <mergeCell ref="T12:U12"/>
    <mergeCell ref="W12:X12"/>
    <mergeCell ref="T3:U3"/>
    <mergeCell ref="V3:W3"/>
  </mergeCells>
  <phoneticPr fontId="35" type="noConversion"/>
  <conditionalFormatting sqref="G3:G54">
    <cfRule type="cellIs" dxfId="335" priority="1" operator="equal">
      <formula>0</formula>
    </cfRule>
    <cfRule type="cellIs" dxfId="334" priority="2" operator="equal">
      <formula>"SPD"</formula>
    </cfRule>
    <cfRule type="cellIs" dxfId="333" priority="3" operator="equal">
      <formula>"PWR"</formula>
    </cfRule>
    <cfRule type="cellIs" dxfId="332" priority="4" operator="equal">
      <formula>"HYP"</formula>
    </cfRule>
    <cfRule type="cellIs" dxfId="331" priority="5" operator="equal">
      <formula>"STR"</formula>
    </cfRule>
    <cfRule type="cellIs" dxfId="330" priority="6" operator="equal">
      <formula>"STC"</formula>
    </cfRule>
    <cfRule type="cellIs" dxfId="329" priority="7" operator="equal">
      <formula>"MAX"</formula>
    </cfRule>
    <cfRule type="cellIs" dxfId="328" priority="8" operator="equal">
      <formula>"SPE"</formula>
    </cfRule>
    <cfRule type="cellIs" dxfId="327" priority="9" operator="equal">
      <formula>"END"</formula>
    </cfRule>
    <cfRule type="cellIs" dxfId="326" priority="10" operator="equal">
      <formula>"UNL"</formula>
    </cfRule>
    <cfRule type="cellIs" dxfId="325" priority="11" operator="equal">
      <formula>"FDN"</formula>
    </cfRule>
  </conditionalFormatting>
  <hyperlinks>
    <hyperlink ref="I3" location="'1'!A1" display="'1'!A1" xr:uid="{00000000-0004-0000-0100-000000000000}"/>
    <hyperlink ref="I4" location="'2'!A1" display="'2'!A1" xr:uid="{00000000-0004-0000-0100-000001000000}"/>
    <hyperlink ref="I5" location="'3'!A1" display="'3'!A1" xr:uid="{00000000-0004-0000-0100-000002000000}"/>
    <hyperlink ref="I6" location="'4'!A1" display="'4'!A1" xr:uid="{00000000-0004-0000-0100-000003000000}"/>
    <hyperlink ref="I7" location="'5'!A1" display="'5'!A1" xr:uid="{00000000-0004-0000-0100-000004000000}"/>
    <hyperlink ref="I8" location="'6'!A1" display="'6'!A1" xr:uid="{00000000-0004-0000-0100-000005000000}"/>
    <hyperlink ref="I9" location="'7'!A1" display="'7'!A1" xr:uid="{00000000-0004-0000-0100-000006000000}"/>
    <hyperlink ref="I10" location="'8'!A1" display="'8'!A1" xr:uid="{00000000-0004-0000-0100-000007000000}"/>
    <hyperlink ref="I11" location="'9'!A1" display="'9'!A1" xr:uid="{00000000-0004-0000-0100-000008000000}"/>
    <hyperlink ref="I12" location="'10'!A1" display="'10'!A1" xr:uid="{00000000-0004-0000-0100-000009000000}"/>
    <hyperlink ref="I13" location="'11'!A1" display="'11'!A1" xr:uid="{00000000-0004-0000-0100-00000A000000}"/>
    <hyperlink ref="I14" location="'12'!A1" display="'12'!A1" xr:uid="{00000000-0004-0000-0100-00000B000000}"/>
    <hyperlink ref="I15" location="'13'!A1" display="'13'!A1" xr:uid="{00000000-0004-0000-0100-00000C000000}"/>
    <hyperlink ref="I16" location="'14'!A1" display="'14'!A1" xr:uid="{00000000-0004-0000-0100-00000D000000}"/>
    <hyperlink ref="I17" location="'15'!A1" display="'15'!A1" xr:uid="{00000000-0004-0000-0100-00000E000000}"/>
    <hyperlink ref="I18" location="'16'!A1" display="'16'!A1" xr:uid="{00000000-0004-0000-0100-00000F000000}"/>
    <hyperlink ref="I19" location="'17'!A1" display="'17'!A1" xr:uid="{00000000-0004-0000-0100-000010000000}"/>
    <hyperlink ref="I20" location="'18'!A1" display="'18'!A1" xr:uid="{00000000-0004-0000-0100-000011000000}"/>
    <hyperlink ref="I21" location="'19'!A1" display="'19'!A1" xr:uid="{00000000-0004-0000-0100-000012000000}"/>
    <hyperlink ref="I22" location="'20'!A1" display="'20'!A1" xr:uid="{00000000-0004-0000-0100-000013000000}"/>
    <hyperlink ref="I23" location="'21'!A1" display="'21'!A1" xr:uid="{00000000-0004-0000-0100-000014000000}"/>
    <hyperlink ref="I24" location="'22'!A1" display="'22'!A1" xr:uid="{00000000-0004-0000-0100-000015000000}"/>
    <hyperlink ref="I25" location="'23'!A1" display="'23'!A1" xr:uid="{00000000-0004-0000-0100-000016000000}"/>
    <hyperlink ref="I26" location="'24'!A1" display="'24'!A1" xr:uid="{00000000-0004-0000-0100-000017000000}"/>
    <hyperlink ref="I27" location="'25'!A1" display="'25'!A1" xr:uid="{00000000-0004-0000-0100-000018000000}"/>
    <hyperlink ref="I28" location="'26'!A1" display="'26'!A1" xr:uid="{00000000-0004-0000-0100-000019000000}"/>
    <hyperlink ref="I29" location="'27'!A1" display="'27'!A1" xr:uid="{00000000-0004-0000-0100-00001A000000}"/>
    <hyperlink ref="I30" location="'28'!A1" display="'28'!A1" xr:uid="{00000000-0004-0000-0100-00001B000000}"/>
    <hyperlink ref="I31" location="'29'!A1" display="'29'!A1" xr:uid="{00000000-0004-0000-0100-00001C000000}"/>
    <hyperlink ref="I32" location="'30'!A1" display="'30'!A1" xr:uid="{00000000-0004-0000-0100-00001D000000}"/>
    <hyperlink ref="I33" location="'31'!A1" display="'31'!A1" xr:uid="{00000000-0004-0000-0100-00001E000000}"/>
    <hyperlink ref="I34" location="'32'!A1" display="'32'!A1" xr:uid="{00000000-0004-0000-0100-00001F000000}"/>
    <hyperlink ref="I35" location="'33'!A1" display="'33'!A1" xr:uid="{00000000-0004-0000-0100-000020000000}"/>
    <hyperlink ref="I36" location="'34'!A1" display="'34'!A1" xr:uid="{00000000-0004-0000-0100-000021000000}"/>
    <hyperlink ref="I37" location="'35'!A1" display="'35'!A1" xr:uid="{00000000-0004-0000-0100-000022000000}"/>
    <hyperlink ref="I38" location="'36'!A1" display="'36'!A1" xr:uid="{00000000-0004-0000-0100-000023000000}"/>
    <hyperlink ref="I39" location="'37'!A1" display="'37'!A1" xr:uid="{00000000-0004-0000-0100-000024000000}"/>
    <hyperlink ref="I40" location="'38'!A1" display="'38'!A1" xr:uid="{00000000-0004-0000-0100-000025000000}"/>
    <hyperlink ref="I41" location="'39'!A1" display="'39'!A1" xr:uid="{00000000-0004-0000-0100-000026000000}"/>
    <hyperlink ref="I42" location="'40'!A1" display="'40'!A1" xr:uid="{00000000-0004-0000-0100-000027000000}"/>
    <hyperlink ref="I43" location="'41'!A1" display="'41'!A1" xr:uid="{00000000-0004-0000-0100-000028000000}"/>
    <hyperlink ref="I44" location="'42'!A1" display="'42'!A1" xr:uid="{00000000-0004-0000-0100-000029000000}"/>
    <hyperlink ref="I45" location="'43'!A1" display="'43'!A1" xr:uid="{00000000-0004-0000-0100-00002A000000}"/>
    <hyperlink ref="I46" location="'44'!A1" display="'44'!A1" xr:uid="{00000000-0004-0000-0100-00002B000000}"/>
    <hyperlink ref="I47" location="'45'!A1" display="'45'!A1" xr:uid="{00000000-0004-0000-0100-00002C000000}"/>
    <hyperlink ref="I48" location="'46'!A1" display="'46'!A1" xr:uid="{00000000-0004-0000-0100-00002D000000}"/>
    <hyperlink ref="I49" location="'47'!A1" display="'47'!A1" xr:uid="{00000000-0004-0000-0100-00002E000000}"/>
    <hyperlink ref="I50" location="'48'!A1" display="'48'!A1" xr:uid="{00000000-0004-0000-0100-00002F000000}"/>
    <hyperlink ref="I51" location="'49'!A1" display="'49'!A1" xr:uid="{00000000-0004-0000-0100-000030000000}"/>
    <hyperlink ref="I52" location="'50'!A1" display="'50'!A1" xr:uid="{00000000-0004-0000-0100-000031000000}"/>
    <hyperlink ref="I53" location="'51'!A1" display="'51'!A1" xr:uid="{00000000-0004-0000-0100-000032000000}"/>
    <hyperlink ref="I54" location="'52'!A1" display="'52'!A1" xr:uid="{00000000-0004-0000-0100-000033000000}"/>
  </hyperlinks>
  <pageMargins left="0.7" right="0.7" top="0.75" bottom="0.75" header="0.3" footer="0.3"/>
  <pageSetup scale="56"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0">
    <pageSetUpPr fitToPage="1"/>
  </sheetPr>
  <dimension ref="A1:AD284"/>
  <sheetViews>
    <sheetView topLeftCell="G52" zoomScaleNormal="100" workbookViewId="0">
      <selection activeCell="N77" sqref="N77"/>
    </sheetView>
  </sheetViews>
  <sheetFormatPr defaultRowHeight="15" x14ac:dyDescent="0.25"/>
  <cols>
    <col min="1" max="1" width="16.7109375" customWidth="1"/>
    <col min="2" max="2" width="0.42578125" customWidth="1"/>
    <col min="3" max="3" width="16.5703125" bestFit="1" customWidth="1"/>
    <col min="4" max="4" width="0.42578125" customWidth="1"/>
    <col min="5" max="5" width="16.5703125" bestFit="1" customWidth="1"/>
    <col min="6" max="6" width="0.42578125" customWidth="1"/>
    <col min="7" max="7" width="16.5703125" bestFit="1" customWidth="1"/>
    <col min="8" max="8" width="0.42578125" customWidth="1"/>
    <col min="9" max="9" width="16.5703125" bestFit="1" customWidth="1"/>
    <col min="10" max="10" width="0.42578125" customWidth="1"/>
    <col min="11" max="11" width="16.5703125" bestFit="1" customWidth="1"/>
    <col min="12" max="12" width="0.42578125" customWidth="1"/>
    <col min="13" max="13" width="16.5703125" customWidth="1"/>
    <col min="14" max="14" width="11.42578125" style="61" bestFit="1" customWidth="1"/>
    <col min="15" max="15" width="14.42578125" style="54" bestFit="1" customWidth="1"/>
    <col min="16" max="30" width="8.85546875" style="70"/>
  </cols>
  <sheetData>
    <row r="1" spans="1:30" s="1" customFormat="1" x14ac:dyDescent="0.25">
      <c r="A1" s="1" t="s">
        <v>329</v>
      </c>
      <c r="C1" s="1" t="s">
        <v>340</v>
      </c>
      <c r="E1" s="1" t="s">
        <v>341</v>
      </c>
      <c r="G1" s="1" t="s">
        <v>342</v>
      </c>
      <c r="I1" s="1" t="s">
        <v>343</v>
      </c>
      <c r="K1" s="1" t="s">
        <v>344</v>
      </c>
      <c r="M1" s="1" t="s">
        <v>331</v>
      </c>
      <c r="N1" s="60"/>
      <c r="P1" s="69"/>
      <c r="Q1" s="69"/>
      <c r="R1" s="69"/>
      <c r="S1" s="69"/>
      <c r="T1" s="69"/>
      <c r="U1" s="69"/>
      <c r="V1" s="69"/>
      <c r="W1" s="69"/>
      <c r="X1" s="69"/>
      <c r="Y1" s="69"/>
      <c r="Z1" s="69"/>
      <c r="AA1" s="69"/>
      <c r="AB1" s="69"/>
      <c r="AC1" s="69"/>
      <c r="AD1" s="69"/>
    </row>
    <row r="2" spans="1:30" x14ac:dyDescent="0.25">
      <c r="A2" s="56"/>
      <c r="B2" s="56"/>
      <c r="C2" s="56"/>
      <c r="D2" s="56"/>
      <c r="E2" s="56"/>
      <c r="F2" s="56"/>
      <c r="G2" s="58" t="s">
        <v>413</v>
      </c>
      <c r="H2" s="56"/>
      <c r="I2" s="56"/>
      <c r="J2" s="56"/>
      <c r="K2" s="56"/>
      <c r="L2" s="56"/>
      <c r="M2" s="57"/>
      <c r="N2" s="91">
        <f>SUM(A7:M7,A12:M12,A17:M17,A22:M22,A28:C28)+4</f>
        <v>202.54999999999998</v>
      </c>
      <c r="O2" s="2"/>
    </row>
    <row r="3" spans="1:30" x14ac:dyDescent="0.25">
      <c r="A3" s="4">
        <v>2</v>
      </c>
      <c r="B3" s="4"/>
      <c r="C3" s="4">
        <f t="shared" ref="C3:L3" si="0">+A3+1</f>
        <v>3</v>
      </c>
      <c r="D3" s="4"/>
      <c r="E3" s="4">
        <f t="shared" si="0"/>
        <v>4</v>
      </c>
      <c r="F3" s="4">
        <f t="shared" si="0"/>
        <v>1</v>
      </c>
      <c r="G3" s="4">
        <f t="shared" si="0"/>
        <v>5</v>
      </c>
      <c r="H3" s="4">
        <f t="shared" si="0"/>
        <v>2</v>
      </c>
      <c r="I3" s="4">
        <f t="shared" si="0"/>
        <v>6</v>
      </c>
      <c r="J3" s="4"/>
      <c r="K3" s="4">
        <f t="shared" si="0"/>
        <v>7</v>
      </c>
      <c r="L3" s="4">
        <f t="shared" si="0"/>
        <v>1</v>
      </c>
      <c r="M3" s="4">
        <f>+K3+1</f>
        <v>8</v>
      </c>
      <c r="P3" s="71"/>
      <c r="Q3" s="71"/>
      <c r="R3" s="71"/>
      <c r="S3" s="71"/>
      <c r="T3" s="71"/>
      <c r="U3" s="71"/>
      <c r="V3" s="71">
        <v>1</v>
      </c>
      <c r="W3" s="72"/>
      <c r="X3" s="71">
        <f>V3+1</f>
        <v>2</v>
      </c>
      <c r="Y3" s="71"/>
      <c r="Z3" s="71">
        <f>+X3+1</f>
        <v>3</v>
      </c>
      <c r="AA3" s="71"/>
      <c r="AB3" s="71">
        <f>+Z3+1</f>
        <v>4</v>
      </c>
      <c r="AC3" s="73"/>
      <c r="AD3" s="73"/>
    </row>
    <row r="4" spans="1:30" x14ac:dyDescent="0.25">
      <c r="A4" s="17" t="str">
        <f>'1'!$AA$46</f>
        <v>Easy</v>
      </c>
      <c r="B4" s="4"/>
      <c r="C4" s="17" t="str">
        <f>'1'!$AA$46</f>
        <v>Easy</v>
      </c>
      <c r="D4" s="4"/>
      <c r="E4" s="17" t="str">
        <f>'1'!$AA$46</f>
        <v>Easy</v>
      </c>
      <c r="F4" s="16"/>
      <c r="G4" s="17" t="str">
        <f>'1'!$AA$46</f>
        <v>Easy</v>
      </c>
      <c r="H4" s="16"/>
      <c r="I4" s="17" t="str">
        <f>'1'!$AA$46</f>
        <v>Easy</v>
      </c>
      <c r="J4" s="4"/>
      <c r="K4" s="17" t="str">
        <f>'1'!$AA$46</f>
        <v>Easy</v>
      </c>
      <c r="L4" s="53"/>
      <c r="M4" s="7" t="str">
        <f>'1'!$AA$54</f>
        <v>Easy</v>
      </c>
      <c r="N4" s="59" t="s">
        <v>414</v>
      </c>
      <c r="P4" s="88"/>
      <c r="Q4" s="88"/>
      <c r="R4" s="88"/>
      <c r="S4" s="88"/>
      <c r="T4" s="88"/>
      <c r="U4" s="88"/>
      <c r="V4" s="88" t="str">
        <f>'1'!$AA$30</f>
        <v>Easy</v>
      </c>
      <c r="W4" s="74"/>
      <c r="X4" s="88" t="str">
        <f>'1'!$AA$38</f>
        <v>Tempo</v>
      </c>
      <c r="Y4" s="88"/>
      <c r="Z4" s="75" t="str">
        <f>'1'!$AA$46</f>
        <v>Easy</v>
      </c>
      <c r="AA4" s="88"/>
      <c r="AB4" s="88" t="str">
        <f>'1'!$AA$54</f>
        <v>Easy</v>
      </c>
      <c r="AC4" s="76" t="s">
        <v>414</v>
      </c>
      <c r="AD4" s="73"/>
    </row>
    <row r="5" spans="1:30" x14ac:dyDescent="0.25">
      <c r="A5" s="4"/>
      <c r="B5" s="4"/>
      <c r="C5" s="4"/>
      <c r="D5" s="4"/>
      <c r="E5" s="4"/>
      <c r="F5" s="4"/>
      <c r="G5" s="4"/>
      <c r="H5" s="4"/>
      <c r="I5" s="4"/>
      <c r="J5" s="4"/>
      <c r="K5" s="4"/>
      <c r="L5" s="3"/>
      <c r="M5" s="4"/>
      <c r="N5" s="62"/>
      <c r="P5" s="71"/>
      <c r="Q5" s="71"/>
      <c r="R5" s="72"/>
      <c r="S5" s="71"/>
      <c r="T5" s="72"/>
      <c r="U5" s="71"/>
      <c r="V5" s="72"/>
      <c r="W5" s="71"/>
      <c r="X5" s="72"/>
      <c r="Y5" s="71"/>
      <c r="Z5" s="71"/>
      <c r="AA5" s="71"/>
      <c r="AB5" s="71"/>
      <c r="AC5" s="88">
        <f>AC6+AC7</f>
        <v>41.2</v>
      </c>
      <c r="AD5" s="73"/>
    </row>
    <row r="6" spans="1:30" x14ac:dyDescent="0.25">
      <c r="A6" s="87">
        <v>0.31180555555555556</v>
      </c>
      <c r="B6" s="10"/>
      <c r="C6" s="87">
        <v>0.27569444444444446</v>
      </c>
      <c r="D6" s="10"/>
      <c r="E6" s="87">
        <v>0.30972222222222223</v>
      </c>
      <c r="F6" s="10"/>
      <c r="G6" s="87">
        <v>0.3125</v>
      </c>
      <c r="H6" s="10"/>
      <c r="I6" s="87">
        <v>0.2590277777777778</v>
      </c>
      <c r="J6" s="10"/>
      <c r="K6" s="87">
        <v>0.31388888888888888</v>
      </c>
      <c r="L6" s="3"/>
      <c r="M6" s="87">
        <v>0.30902777777777779</v>
      </c>
      <c r="O6"/>
      <c r="P6" s="77">
        <f>+'1'!$Z$13</f>
        <v>6</v>
      </c>
      <c r="Q6" s="71"/>
      <c r="R6" s="77">
        <f>+'1'!$Z$21</f>
        <v>0</v>
      </c>
      <c r="S6" s="77"/>
      <c r="T6" s="77">
        <f>+'1'!$Z$29</f>
        <v>6</v>
      </c>
      <c r="U6" s="77"/>
      <c r="V6" s="77">
        <f>'1'!$Z$37</f>
        <v>4</v>
      </c>
      <c r="W6" s="77"/>
      <c r="X6" s="77">
        <f>+'1'!$Z$45</f>
        <v>5</v>
      </c>
      <c r="Y6" s="77"/>
      <c r="Z6" s="77">
        <f>'1'!$Z$53</f>
        <v>3</v>
      </c>
      <c r="AA6" s="71"/>
      <c r="AB6" s="77">
        <f>+'1'!$Z$61</f>
        <v>8.1</v>
      </c>
      <c r="AC6" s="73">
        <f>+P6+R6+T6+V6+X6+Z6+AB6</f>
        <v>32.1</v>
      </c>
      <c r="AD6" s="70" t="s">
        <v>415</v>
      </c>
    </row>
    <row r="7" spans="1:30" x14ac:dyDescent="0.25">
      <c r="A7" s="11">
        <f t="shared" ref="A7" si="1">P6+P7</f>
        <v>6</v>
      </c>
      <c r="B7" s="11">
        <f t="shared" ref="B7" si="2">Q6+Q7</f>
        <v>0</v>
      </c>
      <c r="C7" s="11">
        <f t="shared" ref="C7" si="3">R6+R7</f>
        <v>9.1</v>
      </c>
      <c r="D7" s="11">
        <f t="shared" ref="D7" si="4">S6+S7</f>
        <v>0</v>
      </c>
      <c r="E7" s="11">
        <f t="shared" ref="E7" si="5">T6+T7</f>
        <v>6</v>
      </c>
      <c r="F7" s="11">
        <f t="shared" ref="F7" si="6">U6+U7</f>
        <v>0</v>
      </c>
      <c r="G7" s="11">
        <f t="shared" ref="G7" si="7">V6+V7</f>
        <v>4</v>
      </c>
      <c r="H7" s="11">
        <f t="shared" ref="H7" si="8">W6+W7</f>
        <v>0</v>
      </c>
      <c r="I7" s="11">
        <f t="shared" ref="I7" si="9">X6+X7</f>
        <v>5</v>
      </c>
      <c r="J7" s="11">
        <f t="shared" ref="J7" si="10">Y6+Y7</f>
        <v>0</v>
      </c>
      <c r="K7" s="11">
        <f t="shared" ref="K7" si="11">Z6+Z7</f>
        <v>3</v>
      </c>
      <c r="L7" s="11">
        <f t="shared" ref="L7" si="12">AA6+AA7</f>
        <v>0</v>
      </c>
      <c r="M7" s="11">
        <f t="shared" ref="M7" si="13">AB6+AB7</f>
        <v>8.1</v>
      </c>
      <c r="N7" s="62">
        <f>+A7+C7+E7+G7+I7+K7+M7</f>
        <v>41.2</v>
      </c>
      <c r="O7"/>
      <c r="P7" s="77">
        <f>+'1'!$M$13</f>
        <v>0</v>
      </c>
      <c r="Q7" s="78"/>
      <c r="R7" s="77">
        <f>+'1'!$M$21</f>
        <v>9.1</v>
      </c>
      <c r="S7" s="77"/>
      <c r="T7" s="77">
        <f>+'1'!$M$29</f>
        <v>0</v>
      </c>
      <c r="U7" s="77"/>
      <c r="V7" s="77">
        <f>+'1'!$M$37</f>
        <v>0</v>
      </c>
      <c r="W7" s="77"/>
      <c r="X7" s="77">
        <f>+'1'!$M$45</f>
        <v>0</v>
      </c>
      <c r="Y7" s="77"/>
      <c r="Z7" s="77">
        <f>+'1'!$M$53</f>
        <v>0</v>
      </c>
      <c r="AA7" s="78"/>
      <c r="AB7" s="77">
        <f>+'1'!$M$61</f>
        <v>0</v>
      </c>
      <c r="AC7" s="73">
        <f>+P7+R7+T7+V7+X7+Z7+AB7</f>
        <v>9.1</v>
      </c>
      <c r="AD7" s="70" t="s">
        <v>416</v>
      </c>
    </row>
    <row r="8" spans="1:30" x14ac:dyDescent="0.25">
      <c r="A8" s="4">
        <f>+M3+1</f>
        <v>9</v>
      </c>
      <c r="B8" s="3"/>
      <c r="C8" s="4">
        <f>+A8+1</f>
        <v>10</v>
      </c>
      <c r="D8" s="3"/>
      <c r="E8" s="4">
        <f>+C8+1</f>
        <v>11</v>
      </c>
      <c r="F8" s="3"/>
      <c r="G8" s="4">
        <f>+E8+1</f>
        <v>12</v>
      </c>
      <c r="H8" s="6"/>
      <c r="I8" s="4">
        <f>+G8+1</f>
        <v>13</v>
      </c>
      <c r="J8" s="3"/>
      <c r="K8" s="4">
        <f>+I8+1</f>
        <v>14</v>
      </c>
      <c r="L8" s="3"/>
      <c r="M8" s="4">
        <f>+K8+1</f>
        <v>15</v>
      </c>
      <c r="N8" s="63"/>
      <c r="O8" s="14"/>
      <c r="P8" s="71">
        <f>+AB3+1</f>
        <v>5</v>
      </c>
      <c r="Q8" s="71"/>
      <c r="R8" s="71">
        <f>+P8+1</f>
        <v>6</v>
      </c>
      <c r="S8" s="71"/>
      <c r="T8" s="71">
        <f>+R8+1</f>
        <v>7</v>
      </c>
      <c r="U8" s="71"/>
      <c r="V8" s="71">
        <f>+T8+1</f>
        <v>8</v>
      </c>
      <c r="W8" s="72"/>
      <c r="X8" s="71">
        <f>+V8+1</f>
        <v>9</v>
      </c>
      <c r="Y8" s="71"/>
      <c r="Z8" s="71">
        <f>+X8+1</f>
        <v>10</v>
      </c>
      <c r="AA8" s="71"/>
      <c r="AB8" s="71">
        <f>+Z8+1</f>
        <v>11</v>
      </c>
      <c r="AC8" s="79"/>
      <c r="AD8" s="79"/>
    </row>
    <row r="9" spans="1:30" s="53" customFormat="1" x14ac:dyDescent="0.25">
      <c r="A9" s="7" t="str">
        <f>'2'!$AA$6</f>
        <v>Easy</v>
      </c>
      <c r="C9" s="7" t="str">
        <f>'2'!$AA$14</f>
        <v>VO2 Intervals</v>
      </c>
      <c r="E9" s="7" t="str">
        <f>'2'!$AA$22</f>
        <v>Easy</v>
      </c>
      <c r="F9" s="8"/>
      <c r="G9" s="7" t="str">
        <f>'2'!$AA$30</f>
        <v>Intervals</v>
      </c>
      <c r="I9" s="7" t="str">
        <f>'2'!$AA$38</f>
        <v>Easy</v>
      </c>
      <c r="K9" s="7" t="str">
        <f>'2'!$AA$46</f>
        <v>Fartlek</v>
      </c>
      <c r="M9" s="7" t="str">
        <f>'2'!$AA$54</f>
        <v>Long</v>
      </c>
      <c r="N9" s="59" t="s">
        <v>417</v>
      </c>
      <c r="O9" s="14"/>
      <c r="P9" s="88" t="str">
        <f>'2'!$AA$6</f>
        <v>Easy</v>
      </c>
      <c r="Q9" s="88"/>
      <c r="R9" s="88" t="str">
        <f>'2'!$AA$14</f>
        <v>VO2 Intervals</v>
      </c>
      <c r="S9" s="88"/>
      <c r="T9" s="88" t="str">
        <f>'2'!$AA$22</f>
        <v>Easy</v>
      </c>
      <c r="U9" s="74"/>
      <c r="V9" s="88" t="str">
        <f>'2'!$AA$30</f>
        <v>Intervals</v>
      </c>
      <c r="W9" s="88"/>
      <c r="X9" s="88" t="str">
        <f>'2'!$AA$38</f>
        <v>Easy</v>
      </c>
      <c r="Y9" s="88"/>
      <c r="Z9" s="88" t="str">
        <f>'2'!$AA$46</f>
        <v>Fartlek</v>
      </c>
      <c r="AA9" s="88"/>
      <c r="AB9" s="88" t="str">
        <f>'2'!$AA$54</f>
        <v>Long</v>
      </c>
      <c r="AC9" s="76" t="s">
        <v>417</v>
      </c>
      <c r="AD9" s="79"/>
    </row>
    <row r="10" spans="1:30" x14ac:dyDescent="0.25">
      <c r="A10" s="4"/>
      <c r="B10" s="3"/>
      <c r="C10" s="4"/>
      <c r="D10" s="3"/>
      <c r="E10" s="5"/>
      <c r="F10" s="3"/>
      <c r="G10" s="5"/>
      <c r="H10" s="3"/>
      <c r="I10" s="5"/>
      <c r="J10" s="3"/>
      <c r="K10" s="4"/>
      <c r="M10" s="4"/>
      <c r="N10" s="62"/>
      <c r="O10" s="14"/>
      <c r="P10" s="71"/>
      <c r="Q10" s="71"/>
      <c r="R10" s="71"/>
      <c r="S10" s="71"/>
      <c r="T10" s="72"/>
      <c r="U10" s="71"/>
      <c r="V10" s="72"/>
      <c r="W10" s="71"/>
      <c r="X10" s="72"/>
      <c r="Y10" s="71"/>
      <c r="Z10" s="71"/>
      <c r="AB10" s="71"/>
      <c r="AC10" s="88">
        <f>AC11+AC12</f>
        <v>50.4</v>
      </c>
      <c r="AD10" s="79"/>
    </row>
    <row r="11" spans="1:30" x14ac:dyDescent="0.25">
      <c r="A11" s="87">
        <v>0.29791666666666666</v>
      </c>
      <c r="B11" s="9"/>
      <c r="C11" s="10"/>
      <c r="D11" s="9"/>
      <c r="E11" s="87">
        <v>0.31805555555555554</v>
      </c>
      <c r="F11" s="9"/>
      <c r="G11" s="10"/>
      <c r="H11" s="9"/>
      <c r="I11" s="87">
        <v>0.31736111111111115</v>
      </c>
      <c r="J11" s="3"/>
      <c r="K11" s="87">
        <v>0.28055555555555556</v>
      </c>
      <c r="M11" s="87">
        <v>0.30069444444444443</v>
      </c>
      <c r="O11" s="14"/>
      <c r="P11" s="77">
        <f>+'2'!$Z$13</f>
        <v>5</v>
      </c>
      <c r="Q11" s="77"/>
      <c r="R11" s="77">
        <f>+'2'!$Z$21</f>
        <v>8</v>
      </c>
      <c r="S11" s="77"/>
      <c r="T11" s="77">
        <f>+'2'!$Z$29</f>
        <v>7.3</v>
      </c>
      <c r="U11" s="77"/>
      <c r="V11" s="77">
        <f>+'2'!$Z$37</f>
        <v>4.75</v>
      </c>
      <c r="W11" s="77"/>
      <c r="X11" s="77">
        <f>+'2'!$Z$45</f>
        <v>8.1</v>
      </c>
      <c r="Y11" s="71"/>
      <c r="Z11" s="77">
        <f>+'2'!$Z$53</f>
        <v>5.25</v>
      </c>
      <c r="AB11" s="77">
        <f>+'2'!$Z$61</f>
        <v>12</v>
      </c>
      <c r="AC11" s="73">
        <f>+P11+R11+T11+V11+X11+Z11+AB11</f>
        <v>50.4</v>
      </c>
      <c r="AD11" s="79"/>
    </row>
    <row r="12" spans="1:30" s="13" customFormat="1" x14ac:dyDescent="0.25">
      <c r="A12" s="11">
        <f>P11+P12</f>
        <v>5</v>
      </c>
      <c r="B12" s="11">
        <f t="shared" ref="B12:M12" si="14">Q11+Q12</f>
        <v>0</v>
      </c>
      <c r="C12" s="11">
        <f t="shared" si="14"/>
        <v>8</v>
      </c>
      <c r="D12" s="11">
        <f t="shared" si="14"/>
        <v>0</v>
      </c>
      <c r="E12" s="11">
        <f t="shared" si="14"/>
        <v>7.3</v>
      </c>
      <c r="F12" s="11">
        <f t="shared" si="14"/>
        <v>0</v>
      </c>
      <c r="G12" s="11">
        <f t="shared" si="14"/>
        <v>4.75</v>
      </c>
      <c r="H12" s="11">
        <f t="shared" si="14"/>
        <v>0</v>
      </c>
      <c r="I12" s="11">
        <f t="shared" si="14"/>
        <v>8.1</v>
      </c>
      <c r="J12" s="11">
        <f t="shared" si="14"/>
        <v>0</v>
      </c>
      <c r="K12" s="11">
        <f t="shared" si="14"/>
        <v>5.25</v>
      </c>
      <c r="L12" s="11">
        <f t="shared" si="14"/>
        <v>0</v>
      </c>
      <c r="M12" s="11">
        <f t="shared" si="14"/>
        <v>12</v>
      </c>
      <c r="N12" s="62">
        <f>+A12+C12+E12+G12+I12+K12+M12</f>
        <v>50.4</v>
      </c>
      <c r="O12" s="14"/>
      <c r="P12" s="77">
        <f>+'2'!$M$13</f>
        <v>0</v>
      </c>
      <c r="Q12" s="77"/>
      <c r="R12" s="77">
        <f>+'2'!$M$21</f>
        <v>0</v>
      </c>
      <c r="S12" s="77"/>
      <c r="T12" s="77">
        <f>+'2'!$M$29</f>
        <v>0</v>
      </c>
      <c r="U12" s="77"/>
      <c r="V12" s="77">
        <f>+'2'!$M$37</f>
        <v>0</v>
      </c>
      <c r="W12" s="77"/>
      <c r="X12" s="77">
        <f>+'2'!$M$45</f>
        <v>0</v>
      </c>
      <c r="Y12" s="77"/>
      <c r="Z12" s="77">
        <f>+'2'!$M$53</f>
        <v>0</v>
      </c>
      <c r="AA12" s="80"/>
      <c r="AB12" s="77">
        <f>+'2'!$M$61</f>
        <v>0</v>
      </c>
      <c r="AC12" s="73">
        <f>+P12+R12+T12+V12+X12+Z12+AB12</f>
        <v>0</v>
      </c>
      <c r="AD12" s="79"/>
    </row>
    <row r="13" spans="1:30" x14ac:dyDescent="0.25">
      <c r="A13" s="4">
        <f>+M8+1</f>
        <v>16</v>
      </c>
      <c r="B13" s="3"/>
      <c r="C13" s="4">
        <f>+A13+1</f>
        <v>17</v>
      </c>
      <c r="D13" s="3"/>
      <c r="E13" s="4">
        <f>+C13+1</f>
        <v>18</v>
      </c>
      <c r="F13" s="3"/>
      <c r="G13" s="4">
        <f>+E13+1</f>
        <v>19</v>
      </c>
      <c r="H13" s="6"/>
      <c r="I13" s="4">
        <f>+G13+1</f>
        <v>20</v>
      </c>
      <c r="J13" s="3"/>
      <c r="K13" s="4">
        <f>+I13+1</f>
        <v>21</v>
      </c>
      <c r="L13" s="3"/>
      <c r="M13" s="4">
        <f>+K13+1</f>
        <v>22</v>
      </c>
      <c r="N13" s="64"/>
      <c r="O13" s="14"/>
      <c r="P13" s="71">
        <f>+AB8+1</f>
        <v>12</v>
      </c>
      <c r="Q13" s="71"/>
      <c r="R13" s="71">
        <f>+P13+1</f>
        <v>13</v>
      </c>
      <c r="S13" s="71"/>
      <c r="T13" s="71">
        <f>+R13+1</f>
        <v>14</v>
      </c>
      <c r="U13" s="71"/>
      <c r="V13" s="71">
        <f>+T13+1</f>
        <v>15</v>
      </c>
      <c r="W13" s="72"/>
      <c r="X13" s="71">
        <f>+V13+1</f>
        <v>16</v>
      </c>
      <c r="Y13" s="71"/>
      <c r="Z13" s="71">
        <f>+X13+1</f>
        <v>17</v>
      </c>
      <c r="AA13" s="71"/>
      <c r="AB13" s="71">
        <f>+Z13+1</f>
        <v>18</v>
      </c>
      <c r="AC13" s="77"/>
      <c r="AD13" s="79"/>
    </row>
    <row r="14" spans="1:30" s="53" customFormat="1" x14ac:dyDescent="0.25">
      <c r="A14" s="7" t="str">
        <f>'3'!$AA$6</f>
        <v>Easy</v>
      </c>
      <c r="C14" s="7" t="str">
        <f>'3'!$AA$14</f>
        <v>Dam</v>
      </c>
      <c r="E14" s="7" t="str">
        <f>'3'!$AA$22</f>
        <v>Easy</v>
      </c>
      <c r="F14" s="8"/>
      <c r="G14" s="7" t="str">
        <f>'3'!$AA$30</f>
        <v>Tempo</v>
      </c>
      <c r="I14" s="7" t="str">
        <f>'3'!$AA$38</f>
        <v>Easy</v>
      </c>
      <c r="K14" s="7" t="str">
        <f>'3'!$AA$46</f>
        <v>Easy</v>
      </c>
      <c r="M14" s="17" t="str">
        <f>'3'!$AA$54</f>
        <v>Long</v>
      </c>
      <c r="N14" s="59" t="s">
        <v>418</v>
      </c>
      <c r="O14" s="14"/>
      <c r="P14" s="88" t="str">
        <f>'3'!$AA$6</f>
        <v>Easy</v>
      </c>
      <c r="Q14" s="88"/>
      <c r="R14" s="88" t="str">
        <f>'3'!$AA$14</f>
        <v>Dam</v>
      </c>
      <c r="S14" s="88"/>
      <c r="T14" s="88" t="str">
        <f>'3'!$AA$22</f>
        <v>Easy</v>
      </c>
      <c r="U14" s="74"/>
      <c r="V14" s="88" t="str">
        <f>'3'!$AA$30</f>
        <v>Tempo</v>
      </c>
      <c r="W14" s="88"/>
      <c r="X14" s="88" t="str">
        <f>'3'!$AA$38</f>
        <v>Easy</v>
      </c>
      <c r="Y14" s="88"/>
      <c r="Z14" s="88" t="str">
        <f>'3'!$AA$46</f>
        <v>Easy</v>
      </c>
      <c r="AA14" s="88"/>
      <c r="AB14" s="75" t="str">
        <f>'3'!$AA$54</f>
        <v>Long</v>
      </c>
      <c r="AC14" s="76" t="s">
        <v>418</v>
      </c>
      <c r="AD14" s="79"/>
    </row>
    <row r="15" spans="1:30" x14ac:dyDescent="0.25">
      <c r="A15" s="15"/>
      <c r="B15" s="54"/>
      <c r="C15" s="15"/>
      <c r="D15" s="54"/>
      <c r="E15" s="15"/>
      <c r="F15" s="54"/>
      <c r="G15" s="15"/>
      <c r="H15" s="54"/>
      <c r="I15" s="15"/>
      <c r="J15" s="3"/>
      <c r="K15" s="4"/>
      <c r="M15" s="4"/>
      <c r="N15" s="62"/>
      <c r="O15" s="14"/>
      <c r="P15" s="73"/>
      <c r="Q15" s="73"/>
      <c r="R15" s="73"/>
      <c r="S15" s="73"/>
      <c r="T15" s="73"/>
      <c r="U15" s="73"/>
      <c r="V15" s="73"/>
      <c r="W15" s="73"/>
      <c r="X15" s="73"/>
      <c r="Y15" s="71"/>
      <c r="Z15" s="71"/>
      <c r="AB15" s="71"/>
      <c r="AC15" s="88">
        <f>AC16+AC17</f>
        <v>50.35</v>
      </c>
      <c r="AD15" s="79"/>
    </row>
    <row r="16" spans="1:30" x14ac:dyDescent="0.25">
      <c r="A16" s="87">
        <v>0.30208333333333331</v>
      </c>
      <c r="B16" s="9"/>
      <c r="C16" s="10"/>
      <c r="D16" s="9"/>
      <c r="E16" s="87">
        <v>0.31944444444444448</v>
      </c>
      <c r="F16" s="9"/>
      <c r="G16" s="87">
        <v>0.2722222222222222</v>
      </c>
      <c r="H16" s="9"/>
      <c r="I16" s="87">
        <v>0.31666666666666665</v>
      </c>
      <c r="J16" s="3"/>
      <c r="K16" s="87">
        <v>0.30833333333333335</v>
      </c>
      <c r="M16" s="87">
        <v>0.31319444444444444</v>
      </c>
      <c r="O16" s="14"/>
      <c r="P16" s="77">
        <f>+'3'!$Z$13</f>
        <v>6.2</v>
      </c>
      <c r="Q16" s="77"/>
      <c r="R16" s="77">
        <f>+'3'!$Z$21</f>
        <v>2.6</v>
      </c>
      <c r="S16" s="77"/>
      <c r="T16" s="77">
        <f>+'3'!$Z$29</f>
        <v>7.1</v>
      </c>
      <c r="U16" s="77"/>
      <c r="V16" s="77">
        <f>+'3'!$Z$37</f>
        <v>7.6999999999999993</v>
      </c>
      <c r="W16" s="77"/>
      <c r="X16" s="77">
        <f>+'3'!$Z$45</f>
        <v>6.3</v>
      </c>
      <c r="Y16" s="71"/>
      <c r="Z16" s="77">
        <f>+'3'!$Z$53</f>
        <v>8.4499999999999993</v>
      </c>
      <c r="AB16" s="77">
        <f>+'3'!$Z$61</f>
        <v>12</v>
      </c>
      <c r="AC16" s="73">
        <f>+P16+R16+T16+V16+X16+Z16+AB16</f>
        <v>50.35</v>
      </c>
      <c r="AD16" s="79"/>
    </row>
    <row r="17" spans="1:30" s="12" customFormat="1" x14ac:dyDescent="0.25">
      <c r="A17" s="11">
        <f>P16+P17</f>
        <v>6.2</v>
      </c>
      <c r="B17" s="11">
        <f t="shared" ref="B17" si="15">Q16+Q17</f>
        <v>0</v>
      </c>
      <c r="C17" s="11">
        <f t="shared" ref="C17" si="16">R16+R17</f>
        <v>2.6</v>
      </c>
      <c r="D17" s="11">
        <f t="shared" ref="D17" si="17">S16+S17</f>
        <v>0</v>
      </c>
      <c r="E17" s="11">
        <f t="shared" ref="E17" si="18">T16+T17</f>
        <v>7.1</v>
      </c>
      <c r="F17" s="11">
        <f t="shared" ref="F17" si="19">U16+U17</f>
        <v>0</v>
      </c>
      <c r="G17" s="11">
        <f t="shared" ref="G17" si="20">V16+V17</f>
        <v>7.6999999999999993</v>
      </c>
      <c r="H17" s="11">
        <f t="shared" ref="H17" si="21">W16+W17</f>
        <v>0</v>
      </c>
      <c r="I17" s="11">
        <f t="shared" ref="I17" si="22">X16+X17</f>
        <v>6.3</v>
      </c>
      <c r="J17" s="11">
        <f t="shared" ref="J17" si="23">Y16+Y17</f>
        <v>0</v>
      </c>
      <c r="K17" s="11">
        <f t="shared" ref="K17" si="24">Z16+Z17</f>
        <v>8.4499999999999993</v>
      </c>
      <c r="L17" s="11">
        <f t="shared" ref="L17" si="25">AA16+AA17</f>
        <v>0</v>
      </c>
      <c r="M17" s="11">
        <f t="shared" ref="M17" si="26">AB16+AB17</f>
        <v>12</v>
      </c>
      <c r="N17" s="62">
        <f>+A17+C17+E17+G17+I17+K17+M17</f>
        <v>50.35</v>
      </c>
      <c r="O17" s="14"/>
      <c r="P17" s="77">
        <f>+'3'!$M$13</f>
        <v>0</v>
      </c>
      <c r="Q17" s="77"/>
      <c r="R17" s="77">
        <f>+'3'!$M$21</f>
        <v>0</v>
      </c>
      <c r="S17" s="77"/>
      <c r="T17" s="77">
        <f>+'3'!$M$29</f>
        <v>0</v>
      </c>
      <c r="U17" s="77"/>
      <c r="V17" s="77">
        <f>+'3'!$M$37</f>
        <v>0</v>
      </c>
      <c r="W17" s="77"/>
      <c r="X17" s="77">
        <f>+'3'!$M$45</f>
        <v>0</v>
      </c>
      <c r="Y17" s="77"/>
      <c r="Z17" s="77">
        <f>+'3'!$M$53</f>
        <v>0</v>
      </c>
      <c r="AA17" s="77"/>
      <c r="AB17" s="77">
        <f>+'3'!$M$61</f>
        <v>0</v>
      </c>
      <c r="AC17" s="73">
        <f>+P17+R17+T17+V17+X17+Z17+AB17</f>
        <v>0</v>
      </c>
      <c r="AD17" s="79"/>
    </row>
    <row r="18" spans="1:30" x14ac:dyDescent="0.25">
      <c r="A18" s="4">
        <f>+M13+1</f>
        <v>23</v>
      </c>
      <c r="B18" s="3"/>
      <c r="C18" s="4">
        <f>+A18+1</f>
        <v>24</v>
      </c>
      <c r="D18" s="3"/>
      <c r="E18" s="4">
        <f>+C18+1</f>
        <v>25</v>
      </c>
      <c r="F18" s="3"/>
      <c r="G18" s="4">
        <f>+E18+1</f>
        <v>26</v>
      </c>
      <c r="H18" s="6"/>
      <c r="I18" s="4">
        <f>+G18+1</f>
        <v>27</v>
      </c>
      <c r="J18" s="3"/>
      <c r="K18" s="4">
        <f>+I18+1</f>
        <v>28</v>
      </c>
      <c r="L18" s="3"/>
      <c r="M18" s="4">
        <f>+K18+1</f>
        <v>29</v>
      </c>
      <c r="N18" s="64"/>
      <c r="O18" s="14"/>
      <c r="P18" s="71">
        <f>+AB13+1</f>
        <v>19</v>
      </c>
      <c r="Q18" s="71"/>
      <c r="R18" s="71">
        <f>+P18+1</f>
        <v>20</v>
      </c>
      <c r="S18" s="71"/>
      <c r="T18" s="71">
        <f>+R18+1</f>
        <v>21</v>
      </c>
      <c r="U18" s="71"/>
      <c r="V18" s="71">
        <f>+T18+1</f>
        <v>22</v>
      </c>
      <c r="W18" s="72"/>
      <c r="X18" s="71">
        <f>+V18+1</f>
        <v>23</v>
      </c>
      <c r="Y18" s="71"/>
      <c r="Z18" s="71">
        <f>+X18+1</f>
        <v>24</v>
      </c>
      <c r="AA18" s="71"/>
      <c r="AB18" s="71">
        <f>+Z18+1</f>
        <v>25</v>
      </c>
      <c r="AC18" s="77"/>
      <c r="AD18" s="79"/>
    </row>
    <row r="19" spans="1:30" s="53" customFormat="1" x14ac:dyDescent="0.25">
      <c r="A19" s="7" t="str">
        <f>'4'!$AA$6</f>
        <v>Easy</v>
      </c>
      <c r="C19" s="7" t="str">
        <f>'4'!$AA$14</f>
        <v>Threshold Intervals</v>
      </c>
      <c r="E19" s="7" t="str">
        <f>'4'!$AA$22</f>
        <v>Easy</v>
      </c>
      <c r="F19" s="8"/>
      <c r="G19" s="7" t="str">
        <f>'4'!$AA$30</f>
        <v>Easy</v>
      </c>
      <c r="I19" s="7" t="str">
        <f>'4'!$AA$38</f>
        <v>Easy</v>
      </c>
      <c r="K19" s="188" t="str">
        <f>'4'!$AA$46</f>
        <v>Washburn</v>
      </c>
      <c r="L19" s="189"/>
      <c r="M19" s="190" t="str">
        <f>'4'!$AA$54</f>
        <v>Washburn</v>
      </c>
      <c r="N19" s="59" t="s">
        <v>419</v>
      </c>
      <c r="O19" s="14"/>
      <c r="P19" s="88" t="str">
        <f>'4'!$AA$6</f>
        <v>Easy</v>
      </c>
      <c r="Q19" s="88"/>
      <c r="R19" s="88" t="str">
        <f>'4'!$AA$14</f>
        <v>Threshold Intervals</v>
      </c>
      <c r="S19" s="88"/>
      <c r="T19" s="88" t="str">
        <f>'4'!$AA$22</f>
        <v>Easy</v>
      </c>
      <c r="U19" s="74"/>
      <c r="V19" s="88" t="str">
        <f>'4'!$AA$30</f>
        <v>Easy</v>
      </c>
      <c r="W19" s="88"/>
      <c r="X19" s="88" t="str">
        <f>'4'!$AA$38</f>
        <v>Easy</v>
      </c>
      <c r="Y19" s="88"/>
      <c r="Z19" s="88" t="str">
        <f>'4'!$AA$46</f>
        <v>Washburn</v>
      </c>
      <c r="AA19" s="88"/>
      <c r="AB19" s="75" t="str">
        <f>'4'!$AA$54</f>
        <v>Washburn</v>
      </c>
      <c r="AC19" s="76" t="s">
        <v>419</v>
      </c>
      <c r="AD19" s="79"/>
    </row>
    <row r="20" spans="1:30" x14ac:dyDescent="0.25">
      <c r="A20" s="15"/>
      <c r="B20" s="54"/>
      <c r="C20" s="15"/>
      <c r="D20" s="54"/>
      <c r="E20" s="15"/>
      <c r="F20" s="54"/>
      <c r="G20" s="15"/>
      <c r="H20" s="54"/>
      <c r="I20" s="15" t="s">
        <v>420</v>
      </c>
      <c r="J20" s="3"/>
      <c r="K20" s="4"/>
      <c r="M20" s="4"/>
      <c r="N20" s="62"/>
      <c r="O20" s="14"/>
      <c r="P20" s="73"/>
      <c r="Q20" s="73"/>
      <c r="R20" s="73"/>
      <c r="S20" s="73"/>
      <c r="T20" s="73"/>
      <c r="U20" s="73"/>
      <c r="V20" s="73"/>
      <c r="W20" s="73"/>
      <c r="X20" s="73"/>
      <c r="Y20" s="71"/>
      <c r="Z20" s="71"/>
      <c r="AB20" s="71"/>
      <c r="AC20" s="88">
        <f>AC21+AC22</f>
        <v>46.5</v>
      </c>
      <c r="AD20" s="79"/>
    </row>
    <row r="21" spans="1:30" x14ac:dyDescent="0.25">
      <c r="A21" s="87">
        <v>0.32430555555555557</v>
      </c>
      <c r="B21" s="9"/>
      <c r="C21" s="10"/>
      <c r="D21" s="9"/>
      <c r="E21" s="87">
        <v>0.33402777777777781</v>
      </c>
      <c r="F21" s="9"/>
      <c r="G21" s="87">
        <v>0.30138888888888887</v>
      </c>
      <c r="H21" s="9"/>
      <c r="I21" s="87">
        <v>0.30138888888888887</v>
      </c>
      <c r="J21" s="3"/>
      <c r="K21" s="10"/>
      <c r="M21" s="10"/>
      <c r="O21" s="14"/>
      <c r="P21" s="77">
        <f>+'4'!$Z$13</f>
        <v>6</v>
      </c>
      <c r="Q21" s="77"/>
      <c r="R21" s="77">
        <f>+'4'!$Z$21</f>
        <v>0</v>
      </c>
      <c r="S21" s="77"/>
      <c r="T21" s="81">
        <f>+'4'!$Z$29</f>
        <v>6.1</v>
      </c>
      <c r="U21" s="77"/>
      <c r="V21" s="81">
        <f>+'4'!$Z$37</f>
        <v>0</v>
      </c>
      <c r="W21" s="77"/>
      <c r="X21" s="81">
        <f>+'4'!$Z$45</f>
        <v>6</v>
      </c>
      <c r="Y21" s="71"/>
      <c r="Z21" s="77">
        <f>+'4'!$Z$53</f>
        <v>8.5</v>
      </c>
      <c r="AB21" s="77">
        <f>+'4'!$Z$61</f>
        <v>5.35</v>
      </c>
      <c r="AC21" s="73">
        <f>+P21+R21+T21+V21+X21+Z21+AB21</f>
        <v>31.950000000000003</v>
      </c>
      <c r="AD21" s="79"/>
    </row>
    <row r="22" spans="1:30" s="12" customFormat="1" x14ac:dyDescent="0.25">
      <c r="A22" s="11">
        <f>P21+P22</f>
        <v>6</v>
      </c>
      <c r="B22" s="11">
        <f t="shared" ref="B22" si="27">Q21+Q22</f>
        <v>0</v>
      </c>
      <c r="C22" s="11">
        <f t="shared" ref="C22" si="28">R21+R22</f>
        <v>6.25</v>
      </c>
      <c r="D22" s="11">
        <f t="shared" ref="D22" si="29">S21+S22</f>
        <v>0</v>
      </c>
      <c r="E22" s="11">
        <f t="shared" ref="E22" si="30">T21+T22</f>
        <v>6.1</v>
      </c>
      <c r="F22" s="11">
        <f t="shared" ref="F22" si="31">U21+U22</f>
        <v>0</v>
      </c>
      <c r="G22" s="11">
        <f t="shared" ref="G22" si="32">V21+V22</f>
        <v>8.3000000000000007</v>
      </c>
      <c r="H22" s="11">
        <f t="shared" ref="H22" si="33">W21+W22</f>
        <v>0</v>
      </c>
      <c r="I22" s="11">
        <f t="shared" ref="I22" si="34">X21+X22</f>
        <v>6</v>
      </c>
      <c r="J22" s="11">
        <f t="shared" ref="J22" si="35">Y21+Y22</f>
        <v>0</v>
      </c>
      <c r="K22" s="11">
        <f t="shared" ref="K22" si="36">Z21+Z22</f>
        <v>8.5</v>
      </c>
      <c r="L22" s="11">
        <f t="shared" ref="L22" si="37">AA21+AA22</f>
        <v>0</v>
      </c>
      <c r="M22" s="11">
        <f t="shared" ref="M22" si="38">AB21+AB22</f>
        <v>5.35</v>
      </c>
      <c r="N22" s="62">
        <f>+A22+C22+E22+G22+I22+K22+M22</f>
        <v>46.500000000000007</v>
      </c>
      <c r="O22" s="14"/>
      <c r="P22" s="77">
        <f>+'4'!$M$13</f>
        <v>0</v>
      </c>
      <c r="Q22" s="77"/>
      <c r="R22" s="77">
        <f>+'4'!$M$21</f>
        <v>6.25</v>
      </c>
      <c r="S22" s="77"/>
      <c r="T22" s="77">
        <f>+'4'!$M$29</f>
        <v>0</v>
      </c>
      <c r="U22" s="77"/>
      <c r="V22" s="77">
        <f>+'4'!$M$37</f>
        <v>8.3000000000000007</v>
      </c>
      <c r="W22" s="77"/>
      <c r="X22" s="77">
        <f>+'4'!$M$45</f>
        <v>0</v>
      </c>
      <c r="Y22" s="77"/>
      <c r="Z22" s="77">
        <f>+'4'!$M$53</f>
        <v>0</v>
      </c>
      <c r="AA22" s="77"/>
      <c r="AB22" s="77">
        <f>+'4'!$M$61</f>
        <v>0</v>
      </c>
      <c r="AC22" s="73">
        <f>+P22+R22+T22+V22+X22+Z22+AB22</f>
        <v>14.55</v>
      </c>
      <c r="AD22" s="79"/>
    </row>
    <row r="23" spans="1:30" s="12" customFormat="1" ht="15" customHeight="1" x14ac:dyDescent="0.25">
      <c r="A23" s="726" t="s">
        <v>421</v>
      </c>
      <c r="B23" s="727"/>
      <c r="C23" s="727"/>
      <c r="D23" s="727"/>
      <c r="E23" s="727"/>
      <c r="F23" s="727"/>
      <c r="G23" s="727"/>
      <c r="H23" s="727"/>
      <c r="I23" s="727"/>
      <c r="J23" s="727"/>
      <c r="K23" s="727"/>
      <c r="L23" s="727"/>
      <c r="M23" s="727"/>
      <c r="N23" s="91">
        <f>SUM(E28:M28,A33:M33,A38:M38,A43:M43,A49:C49)</f>
        <v>191.55</v>
      </c>
      <c r="O23" s="18"/>
      <c r="P23" s="722" t="s">
        <v>421</v>
      </c>
      <c r="Q23" s="723"/>
      <c r="R23" s="723"/>
      <c r="S23" s="723"/>
      <c r="T23" s="723"/>
      <c r="U23" s="723"/>
      <c r="V23" s="723"/>
      <c r="W23" s="723"/>
      <c r="X23" s="723"/>
      <c r="Y23" s="723"/>
      <c r="Z23" s="723"/>
      <c r="AA23" s="723"/>
      <c r="AB23" s="723"/>
      <c r="AC23" s="88"/>
      <c r="AD23" s="73"/>
    </row>
    <row r="24" spans="1:30" x14ac:dyDescent="0.25">
      <c r="A24" s="16">
        <f>M18 + 1</f>
        <v>30</v>
      </c>
      <c r="B24" s="3"/>
      <c r="C24" s="16">
        <f>A24+1</f>
        <v>31</v>
      </c>
      <c r="D24" s="3"/>
      <c r="E24" s="16">
        <v>1</v>
      </c>
      <c r="F24" s="3"/>
      <c r="G24" s="16">
        <f>E24+1</f>
        <v>2</v>
      </c>
      <c r="H24" s="6"/>
      <c r="I24" s="16">
        <f>G24+1</f>
        <v>3</v>
      </c>
      <c r="J24" s="3"/>
      <c r="K24" s="16">
        <f>I24+1</f>
        <v>4</v>
      </c>
      <c r="L24" s="3"/>
      <c r="M24" s="16">
        <f>K24+1</f>
        <v>5</v>
      </c>
      <c r="N24" s="62"/>
      <c r="O24" s="14"/>
      <c r="P24" s="82">
        <f>AB18 + 1</f>
        <v>26</v>
      </c>
      <c r="Q24" s="71"/>
      <c r="R24" s="82">
        <f>P24+1</f>
        <v>27</v>
      </c>
      <c r="S24" s="71"/>
      <c r="T24" s="82">
        <f>R24+1</f>
        <v>28</v>
      </c>
      <c r="U24" s="71"/>
      <c r="V24" s="82">
        <f>T24+1</f>
        <v>29</v>
      </c>
      <c r="W24" s="72"/>
      <c r="X24" s="82">
        <f>V24+1</f>
        <v>30</v>
      </c>
      <c r="Y24" s="71"/>
      <c r="Z24" s="82">
        <f>X24+1</f>
        <v>31</v>
      </c>
      <c r="AA24" s="71"/>
      <c r="AB24" s="82">
        <v>1</v>
      </c>
      <c r="AC24" s="88"/>
      <c r="AD24" s="79"/>
    </row>
    <row r="25" spans="1:30" x14ac:dyDescent="0.25">
      <c r="A25" s="7" t="str">
        <f>'5'!$AA$6</f>
        <v>Easy</v>
      </c>
      <c r="B25" s="53"/>
      <c r="C25" s="7" t="str">
        <f>'5'!$AA$14</f>
        <v>Intervals</v>
      </c>
      <c r="D25" s="53"/>
      <c r="E25" s="7" t="str">
        <f>'5'!$AA$22</f>
        <v>Easy</v>
      </c>
      <c r="F25" s="8"/>
      <c r="G25" s="7" t="str">
        <f>'5'!$AA$30</f>
        <v>Easy</v>
      </c>
      <c r="H25" s="53"/>
      <c r="I25" s="49" t="str">
        <f>'5'!$AA$38</f>
        <v>Easy</v>
      </c>
      <c r="J25" s="51"/>
      <c r="K25" s="50" t="str">
        <f>'5'!$AA$46</f>
        <v>Easy</v>
      </c>
      <c r="M25" s="190" t="str">
        <f>'5'!$AA$54</f>
        <v>Northwest</v>
      </c>
      <c r="N25" s="59" t="s">
        <v>422</v>
      </c>
      <c r="O25" s="14"/>
      <c r="P25" s="88" t="str">
        <f>'5'!$AA$6</f>
        <v>Easy</v>
      </c>
      <c r="Q25" s="88"/>
      <c r="R25" s="88" t="str">
        <f>'5'!$AA$14</f>
        <v>Intervals</v>
      </c>
      <c r="S25" s="88"/>
      <c r="T25" s="88" t="str">
        <f>'5'!$AA$22</f>
        <v>Easy</v>
      </c>
      <c r="U25" s="74"/>
      <c r="V25" s="88" t="str">
        <f>'5'!$AA$30</f>
        <v>Easy</v>
      </c>
      <c r="W25" s="88"/>
      <c r="X25" s="88" t="str">
        <f>'5'!$AA$38</f>
        <v>Easy</v>
      </c>
      <c r="Y25" s="88"/>
      <c r="Z25" s="88" t="str">
        <f>'5'!$AA$46</f>
        <v>Easy</v>
      </c>
      <c r="AB25" s="75" t="str">
        <f>'5'!$AA$54</f>
        <v>Northwest</v>
      </c>
      <c r="AC25" s="76" t="s">
        <v>422</v>
      </c>
      <c r="AD25" s="79"/>
    </row>
    <row r="26" spans="1:30" s="53" customFormat="1" x14ac:dyDescent="0.25">
      <c r="A26" s="5"/>
      <c r="B26" s="3"/>
      <c r="C26" s="5"/>
      <c r="D26" s="3"/>
      <c r="E26" s="5"/>
      <c r="F26" s="3"/>
      <c r="G26" s="5"/>
      <c r="H26" s="3"/>
      <c r="I26" s="4"/>
      <c r="J26" s="3"/>
      <c r="K26" s="4"/>
      <c r="M26" s="4"/>
      <c r="N26" s="62"/>
      <c r="O26" s="14"/>
      <c r="P26" s="72"/>
      <c r="Q26" s="71"/>
      <c r="R26" s="72"/>
      <c r="S26" s="71"/>
      <c r="T26" s="72"/>
      <c r="U26" s="71"/>
      <c r="V26" s="72"/>
      <c r="W26" s="71"/>
      <c r="X26" s="71"/>
      <c r="Y26" s="71"/>
      <c r="Z26" s="71"/>
      <c r="AA26" s="88"/>
      <c r="AB26" s="71"/>
      <c r="AC26" s="88">
        <f>AC27+AC28</f>
        <v>42</v>
      </c>
      <c r="AD26" s="79"/>
    </row>
    <row r="27" spans="1:30" x14ac:dyDescent="0.25">
      <c r="A27" s="87">
        <v>0.34027777777777773</v>
      </c>
      <c r="B27" s="9"/>
      <c r="C27" s="10"/>
      <c r="D27" s="9"/>
      <c r="E27" s="87">
        <v>0.32291666666666669</v>
      </c>
      <c r="F27" s="9"/>
      <c r="G27" s="87">
        <v>0.35347222222222219</v>
      </c>
      <c r="H27" s="9"/>
      <c r="I27" s="87">
        <v>0.30833333333333335</v>
      </c>
      <c r="J27" s="3"/>
      <c r="K27" s="87">
        <v>0.3034722222222222</v>
      </c>
      <c r="M27" s="10"/>
      <c r="O27" s="14"/>
      <c r="P27" s="77">
        <f>+'5'!$Z$13</f>
        <v>0</v>
      </c>
      <c r="Q27" s="77"/>
      <c r="R27" s="81">
        <f>+'5'!$Z$21</f>
        <v>3.5</v>
      </c>
      <c r="S27" s="77"/>
      <c r="T27" s="77">
        <f>+'5'!$Z$29</f>
        <v>7.65</v>
      </c>
      <c r="U27" s="77"/>
      <c r="V27" s="77">
        <f>+'5'!$Z$37</f>
        <v>6</v>
      </c>
      <c r="W27" s="77"/>
      <c r="X27" s="77">
        <f>+'5'!$Z$45</f>
        <v>6.75</v>
      </c>
      <c r="Y27" s="71"/>
      <c r="Z27" s="77">
        <f>+'5'!$Z$53</f>
        <v>5.5</v>
      </c>
      <c r="AB27" s="83">
        <f>+'5'!$Z$61</f>
        <v>2.8</v>
      </c>
      <c r="AC27" s="73">
        <f>+P27+R27+T27+V27+X27+Z27+AB27</f>
        <v>32.199999999999996</v>
      </c>
      <c r="AD27" s="79"/>
    </row>
    <row r="28" spans="1:30" x14ac:dyDescent="0.25">
      <c r="A28" s="11">
        <f>P27+P28</f>
        <v>6.6</v>
      </c>
      <c r="B28" s="11">
        <f t="shared" ref="B28" si="39">Q27+Q28</f>
        <v>0</v>
      </c>
      <c r="C28" s="11">
        <f t="shared" ref="C28" si="40">R27+R28</f>
        <v>3.5</v>
      </c>
      <c r="D28" s="11">
        <f t="shared" ref="D28" si="41">S27+S28</f>
        <v>0</v>
      </c>
      <c r="E28" s="11">
        <f t="shared" ref="E28" si="42">T27+T28</f>
        <v>7.65</v>
      </c>
      <c r="F28" s="11">
        <f t="shared" ref="F28" si="43">U27+U28</f>
        <v>0</v>
      </c>
      <c r="G28" s="11">
        <f t="shared" ref="G28" si="44">V27+V28</f>
        <v>6</v>
      </c>
      <c r="H28" s="11">
        <f t="shared" ref="H28" si="45">W27+W28</f>
        <v>0</v>
      </c>
      <c r="I28" s="11">
        <f t="shared" ref="I28" si="46">X27+X28</f>
        <v>6.75</v>
      </c>
      <c r="J28" s="11">
        <f t="shared" ref="J28" si="47">Y27+Y28</f>
        <v>0</v>
      </c>
      <c r="K28" s="11">
        <f t="shared" ref="K28" si="48">Z27+Z28</f>
        <v>5.5</v>
      </c>
      <c r="L28" s="11">
        <f t="shared" ref="L28" si="49">AA27+AA28</f>
        <v>0</v>
      </c>
      <c r="M28" s="11">
        <f t="shared" ref="M28" si="50">AB27+AB28</f>
        <v>6</v>
      </c>
      <c r="N28" s="62">
        <f>+A28+C28+E28+G28+I28+K28+M28</f>
        <v>42</v>
      </c>
      <c r="O28" s="14"/>
      <c r="P28" s="77">
        <f>+'5'!$M$13</f>
        <v>6.6</v>
      </c>
      <c r="Q28" s="77"/>
      <c r="R28" s="77">
        <f>+'5'!$M$21</f>
        <v>0</v>
      </c>
      <c r="S28" s="77"/>
      <c r="T28" s="77">
        <f>+'5'!$M$29</f>
        <v>0</v>
      </c>
      <c r="U28" s="77"/>
      <c r="V28" s="77">
        <f>+'5'!$M$37</f>
        <v>0</v>
      </c>
      <c r="W28" s="77"/>
      <c r="X28" s="77">
        <f>+'5'!$M$45</f>
        <v>0</v>
      </c>
      <c r="Y28" s="77"/>
      <c r="Z28" s="77">
        <f>+'5'!$M$53</f>
        <v>0</v>
      </c>
      <c r="AB28" s="77">
        <f>+'5'!$M$61</f>
        <v>3.2</v>
      </c>
      <c r="AC28" s="73">
        <f>+P28+R28+T28+V28+X28+Z28+AB28</f>
        <v>9.8000000000000007</v>
      </c>
      <c r="AD28" s="79"/>
    </row>
    <row r="29" spans="1:30" x14ac:dyDescent="0.25">
      <c r="A29" s="4">
        <f>M24+1</f>
        <v>6</v>
      </c>
      <c r="B29" s="3"/>
      <c r="C29" s="4">
        <f>A29+1</f>
        <v>7</v>
      </c>
      <c r="D29" s="4">
        <f t="shared" ref="D29:E29" si="51">B29+1</f>
        <v>1</v>
      </c>
      <c r="E29" s="4">
        <f t="shared" si="51"/>
        <v>8</v>
      </c>
      <c r="F29" s="3"/>
      <c r="G29" s="4">
        <f>+E29+1</f>
        <v>9</v>
      </c>
      <c r="H29" s="6"/>
      <c r="I29" s="4">
        <f>+G29+1</f>
        <v>10</v>
      </c>
      <c r="J29" s="3"/>
      <c r="K29" s="4">
        <f>+I29+1</f>
        <v>11</v>
      </c>
      <c r="L29" s="3"/>
      <c r="M29" s="4">
        <f>+K29+1</f>
        <v>12</v>
      </c>
      <c r="P29" s="71">
        <f>AB24+1</f>
        <v>2</v>
      </c>
      <c r="Q29" s="71"/>
      <c r="R29" s="71">
        <f>+P29+1</f>
        <v>3</v>
      </c>
      <c r="S29" s="71"/>
      <c r="T29" s="71">
        <f>+R29+1</f>
        <v>4</v>
      </c>
      <c r="U29" s="71"/>
      <c r="V29" s="71">
        <f>+T29+1</f>
        <v>5</v>
      </c>
      <c r="W29" s="72"/>
      <c r="X29" s="71">
        <f>+V29+1</f>
        <v>6</v>
      </c>
      <c r="Y29" s="71"/>
      <c r="Z29" s="71">
        <f>+X29+1</f>
        <v>7</v>
      </c>
      <c r="AA29" s="71"/>
      <c r="AB29" s="71">
        <f>+Z29+1</f>
        <v>8</v>
      </c>
      <c r="AC29" s="73"/>
      <c r="AD29" s="73"/>
    </row>
    <row r="30" spans="1:30" s="53" customFormat="1" x14ac:dyDescent="0.25">
      <c r="A30" s="7" t="str">
        <f>'6'!$AA$6</f>
        <v>Long</v>
      </c>
      <c r="C30" s="7" t="str">
        <f>'6'!$AA$14</f>
        <v>Easy</v>
      </c>
      <c r="E30" s="7" t="str">
        <f>'6'!$AA$22</f>
        <v>Tempo</v>
      </c>
      <c r="F30" s="8"/>
      <c r="G30" s="7" t="str">
        <f>'6'!$AA$30</f>
        <v>Easy</v>
      </c>
      <c r="I30" s="7" t="str">
        <f>'6'!$AA$38</f>
        <v>Hills</v>
      </c>
      <c r="K30" s="7" t="str">
        <f>'6'!$AA$46</f>
        <v>Easy</v>
      </c>
      <c r="M30" s="188" t="str">
        <f>'6'!$AA$54</f>
        <v>Washburn</v>
      </c>
      <c r="N30" s="59" t="s">
        <v>423</v>
      </c>
      <c r="O30" s="54"/>
      <c r="P30" s="88" t="str">
        <f>'6'!$AA$6</f>
        <v>Long</v>
      </c>
      <c r="Q30" s="88"/>
      <c r="R30" s="88" t="str">
        <f>'6'!$AA$14</f>
        <v>Easy</v>
      </c>
      <c r="S30" s="88"/>
      <c r="T30" s="88" t="str">
        <f>'6'!$AA$22</f>
        <v>Tempo</v>
      </c>
      <c r="U30" s="74"/>
      <c r="V30" s="88" t="str">
        <f>'6'!$AA$30</f>
        <v>Easy</v>
      </c>
      <c r="W30" s="88"/>
      <c r="X30" s="88" t="str">
        <f>'6'!$AA$38</f>
        <v>Hills</v>
      </c>
      <c r="Y30" s="88"/>
      <c r="Z30" s="88" t="str">
        <f>'6'!$AA$46</f>
        <v>Easy</v>
      </c>
      <c r="AA30" s="88"/>
      <c r="AB30" s="88" t="str">
        <f>'6'!$AA$54</f>
        <v>Washburn</v>
      </c>
      <c r="AC30" s="76" t="s">
        <v>423</v>
      </c>
      <c r="AD30" s="73"/>
    </row>
    <row r="31" spans="1:30" x14ac:dyDescent="0.25">
      <c r="A31" s="4"/>
      <c r="B31" s="3"/>
      <c r="C31" s="5"/>
      <c r="D31" s="3"/>
      <c r="E31" s="5"/>
      <c r="F31" s="3"/>
      <c r="G31" s="5"/>
      <c r="H31" s="3"/>
      <c r="I31" s="5"/>
      <c r="J31" s="3"/>
      <c r="K31" s="5"/>
      <c r="L31" s="3"/>
      <c r="M31" s="4"/>
      <c r="N31" s="62"/>
      <c r="P31" s="71"/>
      <c r="Q31" s="71"/>
      <c r="R31" s="72"/>
      <c r="S31" s="71"/>
      <c r="T31" s="72"/>
      <c r="U31" s="71"/>
      <c r="V31" s="72"/>
      <c r="W31" s="71"/>
      <c r="X31" s="72"/>
      <c r="Y31" s="71"/>
      <c r="Z31" s="72"/>
      <c r="AA31" s="71"/>
      <c r="AB31" s="71"/>
      <c r="AC31" s="88">
        <f>AC32+AC33</f>
        <v>50.1</v>
      </c>
      <c r="AD31" s="73"/>
    </row>
    <row r="32" spans="1:30" x14ac:dyDescent="0.25">
      <c r="A32" s="87">
        <v>0.31458333333333333</v>
      </c>
      <c r="B32" s="9"/>
      <c r="C32" s="87">
        <v>0.32222222222222224</v>
      </c>
      <c r="D32" s="9"/>
      <c r="E32" s="87">
        <v>0.27708333333333335</v>
      </c>
      <c r="F32" s="9"/>
      <c r="G32" s="87">
        <v>0.32847222222222222</v>
      </c>
      <c r="H32" s="9"/>
      <c r="I32" s="10"/>
      <c r="J32" s="3"/>
      <c r="K32" s="87">
        <v>0.3125</v>
      </c>
      <c r="M32" s="87">
        <v>0.33819444444444446</v>
      </c>
      <c r="P32" s="77">
        <f>+'6'!$Z$13</f>
        <v>12.1</v>
      </c>
      <c r="Q32" s="77"/>
      <c r="R32" s="77">
        <f>+'6'!$Z$21</f>
        <v>6.5</v>
      </c>
      <c r="S32" s="77"/>
      <c r="T32" s="77">
        <f>+'6'!$Z$29</f>
        <v>7.6999999999999993</v>
      </c>
      <c r="U32" s="77"/>
      <c r="V32" s="77">
        <f>+'6'!$Z$37</f>
        <v>7.1</v>
      </c>
      <c r="W32" s="77"/>
      <c r="X32" s="77">
        <f>+'6'!$Z$45</f>
        <v>4.7</v>
      </c>
      <c r="Y32" s="71"/>
      <c r="Z32" s="77">
        <f>+'6'!$Z$53</f>
        <v>5.3</v>
      </c>
      <c r="AA32" s="71"/>
      <c r="AB32" s="77">
        <f>+'6'!$Z$61</f>
        <v>6.7</v>
      </c>
      <c r="AC32" s="73">
        <f>+P32+R32+T32+V32+X32+Z32+AB32</f>
        <v>50.1</v>
      </c>
      <c r="AD32" s="73"/>
    </row>
    <row r="33" spans="1:30" s="12" customFormat="1" x14ac:dyDescent="0.25">
      <c r="A33" s="11">
        <f>P32+P33</f>
        <v>12.1</v>
      </c>
      <c r="B33" s="11">
        <f t="shared" ref="B33" si="52">Q32+Q33</f>
        <v>0</v>
      </c>
      <c r="C33" s="11">
        <f t="shared" ref="C33" si="53">R32+R33</f>
        <v>6.5</v>
      </c>
      <c r="D33" s="11">
        <f t="shared" ref="D33" si="54">S32+S33</f>
        <v>0</v>
      </c>
      <c r="E33" s="11">
        <f t="shared" ref="E33" si="55">T32+T33</f>
        <v>7.6999999999999993</v>
      </c>
      <c r="F33" s="11">
        <f t="shared" ref="F33" si="56">U32+U33</f>
        <v>0</v>
      </c>
      <c r="G33" s="11">
        <f t="shared" ref="G33" si="57">V32+V33</f>
        <v>7.1</v>
      </c>
      <c r="H33" s="11">
        <f t="shared" ref="H33" si="58">W32+W33</f>
        <v>0</v>
      </c>
      <c r="I33" s="11">
        <f t="shared" ref="I33" si="59">X32+X33</f>
        <v>4.7</v>
      </c>
      <c r="J33" s="11">
        <f t="shared" ref="J33" si="60">Y32+Y33</f>
        <v>0</v>
      </c>
      <c r="K33" s="11">
        <f t="shared" ref="K33" si="61">Z32+Z33</f>
        <v>5.3</v>
      </c>
      <c r="L33" s="11">
        <f t="shared" ref="L33" si="62">AA32+AA33</f>
        <v>0</v>
      </c>
      <c r="M33" s="11">
        <f t="shared" ref="M33" si="63">AB32+AB33</f>
        <v>6.7</v>
      </c>
      <c r="N33" s="62">
        <f>+A33+C33+E33+G33+I33+K33+M33</f>
        <v>50.1</v>
      </c>
      <c r="O33" s="54"/>
      <c r="P33" s="77">
        <f>+'6'!$M$13</f>
        <v>0</v>
      </c>
      <c r="Q33" s="77"/>
      <c r="R33" s="77">
        <f>+'6'!$M$21</f>
        <v>0</v>
      </c>
      <c r="S33" s="77"/>
      <c r="T33" s="77">
        <f>+'6'!$M$29</f>
        <v>0</v>
      </c>
      <c r="U33" s="77"/>
      <c r="V33" s="77">
        <f>+'6'!$M$37</f>
        <v>0</v>
      </c>
      <c r="W33" s="77"/>
      <c r="X33" s="77">
        <f>+'6'!$M$45</f>
        <v>0</v>
      </c>
      <c r="Y33" s="77"/>
      <c r="Z33" s="77">
        <f>+'6'!$M$53</f>
        <v>0</v>
      </c>
      <c r="AA33" s="77"/>
      <c r="AB33" s="77">
        <f>+'6'!$M$61</f>
        <v>0</v>
      </c>
      <c r="AC33" s="73">
        <f>+P33+R33+T33+V33+X33+Z33+AB33</f>
        <v>0</v>
      </c>
      <c r="AD33" s="73"/>
    </row>
    <row r="34" spans="1:30" x14ac:dyDescent="0.25">
      <c r="A34" s="4">
        <f>+M29+1</f>
        <v>13</v>
      </c>
      <c r="B34" s="3"/>
      <c r="C34" s="4">
        <f>+A34+1</f>
        <v>14</v>
      </c>
      <c r="D34" s="3"/>
      <c r="E34" s="4">
        <f>+C34+1</f>
        <v>15</v>
      </c>
      <c r="F34" s="3"/>
      <c r="G34" s="4">
        <f>+E34+1</f>
        <v>16</v>
      </c>
      <c r="H34" s="6"/>
      <c r="I34" s="4">
        <f>+G34+1</f>
        <v>17</v>
      </c>
      <c r="J34" s="3"/>
      <c r="K34" s="4">
        <f>+I34+1</f>
        <v>18</v>
      </c>
      <c r="L34" s="3"/>
      <c r="M34" s="4">
        <f>+K34+1</f>
        <v>19</v>
      </c>
      <c r="P34" s="71">
        <f>+AB29+1</f>
        <v>9</v>
      </c>
      <c r="Q34" s="71"/>
      <c r="R34" s="71">
        <f>+P34+1</f>
        <v>10</v>
      </c>
      <c r="S34" s="71"/>
      <c r="T34" s="71">
        <f>+R34+1</f>
        <v>11</v>
      </c>
      <c r="U34" s="71"/>
      <c r="V34" s="71">
        <f>+T34+1</f>
        <v>12</v>
      </c>
      <c r="W34" s="72"/>
      <c r="X34" s="71">
        <f>+V34+1</f>
        <v>13</v>
      </c>
      <c r="Y34" s="71"/>
      <c r="Z34" s="71">
        <f>+X34+1</f>
        <v>14</v>
      </c>
      <c r="AA34" s="71"/>
      <c r="AB34" s="71">
        <f>+Z34+1</f>
        <v>15</v>
      </c>
      <c r="AC34" s="73"/>
      <c r="AD34" s="73"/>
    </row>
    <row r="35" spans="1:30" s="53" customFormat="1" x14ac:dyDescent="0.25">
      <c r="A35" s="7" t="str">
        <f>'7'!$AA$6</f>
        <v>Easy</v>
      </c>
      <c r="C35" s="7" t="str">
        <f>'7'!$AA$14</f>
        <v>Tempo</v>
      </c>
      <c r="E35" s="7" t="str">
        <f>'7'!$AA$22</f>
        <v>Easy</v>
      </c>
      <c r="F35" s="8"/>
      <c r="G35" s="7" t="str">
        <f>'7'!$AA$30</f>
        <v>Intervals</v>
      </c>
      <c r="I35" s="7" t="str">
        <f>'7'!$AA$38</f>
        <v>Easy</v>
      </c>
      <c r="K35" s="188" t="str">
        <f>'7'!$AA$46</f>
        <v>K-State</v>
      </c>
      <c r="M35" s="7" t="str">
        <f>'7'!$AA$54</f>
        <v>Long</v>
      </c>
      <c r="N35" s="59" t="s">
        <v>424</v>
      </c>
      <c r="O35" s="54"/>
      <c r="P35" s="88" t="str">
        <f>'7'!$AA$6</f>
        <v>Easy</v>
      </c>
      <c r="Q35" s="88"/>
      <c r="R35" s="88" t="str">
        <f>'7'!$AA$14</f>
        <v>Tempo</v>
      </c>
      <c r="S35" s="88"/>
      <c r="T35" s="88" t="str">
        <f>'7'!$AA$22</f>
        <v>Easy</v>
      </c>
      <c r="U35" s="74"/>
      <c r="V35" s="88" t="str">
        <f>'7'!$AA$30</f>
        <v>Intervals</v>
      </c>
      <c r="W35" s="88"/>
      <c r="X35" s="88" t="str">
        <f>'7'!$AA$38</f>
        <v>Easy</v>
      </c>
      <c r="Y35" s="88"/>
      <c r="Z35" s="88" t="str">
        <f>'7'!$AA$46</f>
        <v>K-State</v>
      </c>
      <c r="AA35" s="88"/>
      <c r="AB35" s="88" t="str">
        <f>'7'!$AA$54</f>
        <v>Long</v>
      </c>
      <c r="AC35" s="76" t="s">
        <v>424</v>
      </c>
      <c r="AD35" s="73"/>
    </row>
    <row r="36" spans="1:30" x14ac:dyDescent="0.25">
      <c r="A36" s="4"/>
      <c r="B36" s="3"/>
      <c r="C36" s="4"/>
      <c r="D36" s="3"/>
      <c r="E36" s="4"/>
      <c r="F36" s="3"/>
      <c r="G36" s="5"/>
      <c r="H36" s="3"/>
      <c r="I36" s="4"/>
      <c r="J36" s="3"/>
      <c r="K36" s="4"/>
      <c r="L36" s="3"/>
      <c r="M36" s="4"/>
      <c r="N36" s="62"/>
      <c r="P36" s="71"/>
      <c r="Q36" s="71"/>
      <c r="R36" s="71"/>
      <c r="S36" s="71"/>
      <c r="T36" s="71"/>
      <c r="U36" s="71"/>
      <c r="V36" s="72"/>
      <c r="W36" s="71"/>
      <c r="X36" s="71"/>
      <c r="Y36" s="71"/>
      <c r="Z36" s="71"/>
      <c r="AA36" s="71"/>
      <c r="AB36" s="71"/>
      <c r="AC36" s="88">
        <f>AC37+AC38</f>
        <v>50.999999999999993</v>
      </c>
      <c r="AD36" s="73"/>
    </row>
    <row r="37" spans="1:30" x14ac:dyDescent="0.25">
      <c r="A37" s="87">
        <v>0.3034722222222222</v>
      </c>
      <c r="B37" s="9"/>
      <c r="C37" s="87">
        <v>0.27638888888888885</v>
      </c>
      <c r="D37" s="9"/>
      <c r="E37" s="87">
        <v>0.28472222222222221</v>
      </c>
      <c r="F37" s="9"/>
      <c r="G37" s="10"/>
      <c r="H37" s="9"/>
      <c r="I37" s="87">
        <v>0.29930555555555555</v>
      </c>
      <c r="J37" s="3"/>
      <c r="K37" s="87">
        <v>0.3</v>
      </c>
      <c r="M37" s="87">
        <v>0.27291666666666664</v>
      </c>
      <c r="P37" s="77">
        <f>+'7'!$Z$13</f>
        <v>7</v>
      </c>
      <c r="Q37" s="77"/>
      <c r="R37" s="77">
        <f>+'7'!$Z$21</f>
        <v>7.6</v>
      </c>
      <c r="S37" s="77"/>
      <c r="T37" s="77">
        <f>+'7'!$Z$29</f>
        <v>8.1999999999999993</v>
      </c>
      <c r="U37" s="77"/>
      <c r="V37" s="77">
        <f>+'7'!$Z$37</f>
        <v>0</v>
      </c>
      <c r="W37" s="77"/>
      <c r="X37" s="81">
        <f>+'7'!$Z$45</f>
        <v>5</v>
      </c>
      <c r="Y37" s="77"/>
      <c r="Z37" s="81">
        <f>+'7'!$Z$53</f>
        <v>5.4</v>
      </c>
      <c r="AA37" s="71"/>
      <c r="AB37" s="77">
        <f>+'7'!$Z$61</f>
        <v>12</v>
      </c>
      <c r="AC37" s="73">
        <f>+P37+R37+T37+V37+X37+Z37+AB37</f>
        <v>45.199999999999996</v>
      </c>
      <c r="AD37" s="73"/>
    </row>
    <row r="38" spans="1:30" s="12" customFormat="1" x14ac:dyDescent="0.25">
      <c r="A38" s="11">
        <f>P37+P38</f>
        <v>7</v>
      </c>
      <c r="B38" s="11">
        <f t="shared" ref="B38" si="64">Q37+Q38</f>
        <v>0</v>
      </c>
      <c r="C38" s="11">
        <f t="shared" ref="C38" si="65">R37+R38</f>
        <v>7.6</v>
      </c>
      <c r="D38" s="11">
        <f t="shared" ref="D38" si="66">S37+S38</f>
        <v>0</v>
      </c>
      <c r="E38" s="11">
        <f t="shared" ref="E38" si="67">T37+T38</f>
        <v>8.1999999999999993</v>
      </c>
      <c r="F38" s="11">
        <f t="shared" ref="F38" si="68">U37+U38</f>
        <v>0</v>
      </c>
      <c r="G38" s="11">
        <f t="shared" ref="G38" si="69">V37+V38</f>
        <v>5.8</v>
      </c>
      <c r="H38" s="11">
        <f t="shared" ref="H38" si="70">W37+W38</f>
        <v>0</v>
      </c>
      <c r="I38" s="11">
        <f t="shared" ref="I38" si="71">X37+X38</f>
        <v>5</v>
      </c>
      <c r="J38" s="11">
        <f t="shared" ref="J38" si="72">Y37+Y38</f>
        <v>0</v>
      </c>
      <c r="K38" s="11">
        <f t="shared" ref="K38" si="73">Z37+Z38</f>
        <v>5.4</v>
      </c>
      <c r="L38" s="11">
        <f t="shared" ref="L38" si="74">AA37+AA38</f>
        <v>0</v>
      </c>
      <c r="M38" s="11">
        <f t="shared" ref="M38" si="75">AB37+AB38</f>
        <v>12</v>
      </c>
      <c r="N38" s="62">
        <f>+A38+C38+E38+G38+I38+K38+M38</f>
        <v>50.999999999999993</v>
      </c>
      <c r="O38" s="54"/>
      <c r="P38" s="77">
        <f>+'7'!$M$13</f>
        <v>0</v>
      </c>
      <c r="Q38" s="77"/>
      <c r="R38" s="77">
        <f>+'7'!$M$21</f>
        <v>0</v>
      </c>
      <c r="S38" s="77"/>
      <c r="T38" s="77">
        <f>+'7'!$M$29</f>
        <v>0</v>
      </c>
      <c r="U38" s="77"/>
      <c r="V38" s="77">
        <f>+'7'!$M$37</f>
        <v>5.8</v>
      </c>
      <c r="W38" s="77"/>
      <c r="X38" s="77">
        <f>+'7'!$M$45</f>
        <v>0</v>
      </c>
      <c r="Y38" s="77"/>
      <c r="Z38" s="77">
        <f>+'7'!$M$53</f>
        <v>0</v>
      </c>
      <c r="AA38" s="77"/>
      <c r="AB38" s="77">
        <f>+'7'!$M$61</f>
        <v>0</v>
      </c>
      <c r="AC38" s="73">
        <f>+P38+R38+T38+V38+X38+Z38+AB38</f>
        <v>5.8</v>
      </c>
      <c r="AD38" s="73"/>
    </row>
    <row r="39" spans="1:30" x14ac:dyDescent="0.25">
      <c r="A39" s="4">
        <f>+M34+1</f>
        <v>20</v>
      </c>
      <c r="B39" s="3"/>
      <c r="C39" s="4">
        <f>+A39+1</f>
        <v>21</v>
      </c>
      <c r="D39" s="3"/>
      <c r="E39" s="4">
        <f>+C39+1</f>
        <v>22</v>
      </c>
      <c r="F39" s="3"/>
      <c r="G39" s="4">
        <f>+E39+1</f>
        <v>23</v>
      </c>
      <c r="H39" s="6"/>
      <c r="I39" s="4">
        <f>+G39+1</f>
        <v>24</v>
      </c>
      <c r="J39" s="3"/>
      <c r="K39" s="4">
        <f>I39+1</f>
        <v>25</v>
      </c>
      <c r="L39" s="3"/>
      <c r="M39" s="4">
        <f>+K39+1</f>
        <v>26</v>
      </c>
      <c r="P39" s="71">
        <f>+AB34+1</f>
        <v>16</v>
      </c>
      <c r="Q39" s="71"/>
      <c r="R39" s="71">
        <f>+P39+1</f>
        <v>17</v>
      </c>
      <c r="S39" s="71"/>
      <c r="T39" s="71">
        <f>+R39+1</f>
        <v>18</v>
      </c>
      <c r="U39" s="71"/>
      <c r="V39" s="71">
        <f>+T39+1</f>
        <v>19</v>
      </c>
      <c r="W39" s="72"/>
      <c r="X39" s="71">
        <f>+V39+1</f>
        <v>20</v>
      </c>
      <c r="Y39" s="71"/>
      <c r="Z39" s="71">
        <f>X39+1</f>
        <v>21</v>
      </c>
      <c r="AA39" s="71"/>
      <c r="AB39" s="71">
        <f>+Z39+1</f>
        <v>22</v>
      </c>
      <c r="AC39" s="73"/>
      <c r="AD39" s="73"/>
    </row>
    <row r="40" spans="1:30" s="53" customFormat="1" x14ac:dyDescent="0.25">
      <c r="A40" s="7" t="str">
        <f>'8'!$AA$6</f>
        <v>Easy</v>
      </c>
      <c r="C40" s="7" t="str">
        <f>'8'!$AA$14</f>
        <v>Intervals</v>
      </c>
      <c r="E40" s="7" t="str">
        <f>'8'!$AA$22</f>
        <v>Easy</v>
      </c>
      <c r="F40" s="8"/>
      <c r="G40" s="7" t="str">
        <f>'8'!$AA$30</f>
        <v>Easy</v>
      </c>
      <c r="I40" s="7" t="str">
        <f>'8'!$AA$38</f>
        <v>Easy</v>
      </c>
      <c r="K40" s="7" t="str">
        <f>'8'!$AA$46</f>
        <v>Easy</v>
      </c>
      <c r="M40" s="7" t="str">
        <f>'8'!$AA$54</f>
        <v>Easy</v>
      </c>
      <c r="N40" s="59" t="s">
        <v>425</v>
      </c>
      <c r="O40" s="54"/>
      <c r="P40" s="88" t="str">
        <f>'8'!$AA$6</f>
        <v>Easy</v>
      </c>
      <c r="Q40" s="88"/>
      <c r="R40" s="88" t="str">
        <f>'8'!$AA$14</f>
        <v>Intervals</v>
      </c>
      <c r="S40" s="88"/>
      <c r="T40" s="88" t="str">
        <f>'8'!$AA$22</f>
        <v>Easy</v>
      </c>
      <c r="U40" s="74"/>
      <c r="V40" s="88" t="str">
        <f>'8'!$AA$30</f>
        <v>Easy</v>
      </c>
      <c r="W40" s="88"/>
      <c r="X40" s="88" t="str">
        <f>'8'!$AA$38</f>
        <v>Easy</v>
      </c>
      <c r="Y40" s="88"/>
      <c r="Z40" s="88" t="str">
        <f>'8'!$AA$46</f>
        <v>Easy</v>
      </c>
      <c r="AA40" s="88"/>
      <c r="AB40" s="88" t="str">
        <f>'8'!$AA$54</f>
        <v>Easy</v>
      </c>
      <c r="AC40" s="76" t="s">
        <v>425</v>
      </c>
      <c r="AD40" s="73"/>
    </row>
    <row r="41" spans="1:30" x14ac:dyDescent="0.25">
      <c r="A41" s="4"/>
      <c r="B41" s="3"/>
      <c r="C41" s="4"/>
      <c r="D41" s="3"/>
      <c r="E41" s="4"/>
      <c r="F41" s="3"/>
      <c r="G41" s="5"/>
      <c r="H41" s="3"/>
      <c r="I41" s="4"/>
      <c r="J41" s="3"/>
      <c r="K41" s="5"/>
      <c r="L41" s="3"/>
      <c r="M41" s="4"/>
      <c r="N41" s="62"/>
      <c r="P41" s="71"/>
      <c r="Q41" s="71"/>
      <c r="R41" s="71"/>
      <c r="S41" s="71"/>
      <c r="T41" s="71"/>
      <c r="U41" s="71"/>
      <c r="V41" s="72"/>
      <c r="W41" s="71"/>
      <c r="X41" s="71"/>
      <c r="Y41" s="71"/>
      <c r="Z41" s="72"/>
      <c r="AA41" s="71"/>
      <c r="AB41" s="71"/>
      <c r="AC41" s="88">
        <f>AC42+AC43</f>
        <v>47.999999999999993</v>
      </c>
      <c r="AD41" s="73"/>
    </row>
    <row r="42" spans="1:30" x14ac:dyDescent="0.25">
      <c r="A42" s="87">
        <v>0.31111111111111112</v>
      </c>
      <c r="B42" s="9"/>
      <c r="C42" s="10"/>
      <c r="D42" s="9"/>
      <c r="E42" s="87">
        <v>0.28888888888888892</v>
      </c>
      <c r="F42" s="9"/>
      <c r="G42" s="87">
        <v>0.29375000000000001</v>
      </c>
      <c r="H42" s="9"/>
      <c r="I42" s="87">
        <v>0.31180555555555556</v>
      </c>
      <c r="J42" s="3"/>
      <c r="K42" s="87">
        <v>0.28680555555555554</v>
      </c>
      <c r="M42" s="87">
        <v>0.30208333333333331</v>
      </c>
      <c r="P42" s="77">
        <f>+'8'!$Z$13</f>
        <v>6.5</v>
      </c>
      <c r="Q42" s="77"/>
      <c r="R42" s="77">
        <f>+'8'!$Z$21</f>
        <v>0</v>
      </c>
      <c r="S42" s="77"/>
      <c r="T42" s="77">
        <f>+'8'!$Z$29</f>
        <v>7</v>
      </c>
      <c r="U42" s="77"/>
      <c r="V42" s="77">
        <f>+'8'!$Z$37</f>
        <v>7.35</v>
      </c>
      <c r="W42" s="77"/>
      <c r="X42" s="77">
        <f>+'8'!$Z$45</f>
        <v>7.45</v>
      </c>
      <c r="Y42" s="71"/>
      <c r="Z42" s="77">
        <f>+'8'!$Z$53</f>
        <v>7</v>
      </c>
      <c r="AA42" s="71"/>
      <c r="AB42" s="77">
        <f>+'8'!$Z$61</f>
        <v>7.4</v>
      </c>
      <c r="AC42" s="73">
        <f>+P42+R42+T42+V42+X42+Z42+AB42</f>
        <v>42.699999999999996</v>
      </c>
      <c r="AD42" s="73"/>
    </row>
    <row r="43" spans="1:30" s="12" customFormat="1" x14ac:dyDescent="0.25">
      <c r="A43" s="11">
        <f>P42+P43</f>
        <v>6.5</v>
      </c>
      <c r="B43" s="11">
        <f t="shared" ref="B43" si="76">Q42+Q43</f>
        <v>0</v>
      </c>
      <c r="C43" s="11">
        <f t="shared" ref="C43" si="77">R42+R43</f>
        <v>5.3</v>
      </c>
      <c r="D43" s="11">
        <f t="shared" ref="D43" si="78">S42+S43</f>
        <v>0</v>
      </c>
      <c r="E43" s="11">
        <f t="shared" ref="E43" si="79">T42+T43</f>
        <v>7</v>
      </c>
      <c r="F43" s="11">
        <f t="shared" ref="F43" si="80">U42+U43</f>
        <v>0</v>
      </c>
      <c r="G43" s="11">
        <f t="shared" ref="G43" si="81">V42+V43</f>
        <v>7.35</v>
      </c>
      <c r="H43" s="11">
        <f t="shared" ref="H43" si="82">W42+W43</f>
        <v>0</v>
      </c>
      <c r="I43" s="11">
        <f t="shared" ref="I43" si="83">X42+X43</f>
        <v>7.45</v>
      </c>
      <c r="J43" s="11">
        <f t="shared" ref="J43" si="84">Y42+Y43</f>
        <v>0</v>
      </c>
      <c r="K43" s="11">
        <f t="shared" ref="K43" si="85">Z42+Z43</f>
        <v>7</v>
      </c>
      <c r="L43" s="11">
        <f t="shared" ref="L43" si="86">AA42+AA43</f>
        <v>0</v>
      </c>
      <c r="M43" s="11">
        <f t="shared" ref="M43" si="87">AB42+AB43</f>
        <v>7.4</v>
      </c>
      <c r="N43" s="62">
        <f>+A43+C43+E43+G43+I43+K43+M43</f>
        <v>48</v>
      </c>
      <c r="O43" s="54"/>
      <c r="P43" s="77">
        <f>+'8'!$M$13</f>
        <v>0</v>
      </c>
      <c r="Q43" s="77"/>
      <c r="R43" s="77">
        <f>+'8'!$M$21</f>
        <v>5.3</v>
      </c>
      <c r="S43" s="77"/>
      <c r="T43" s="77">
        <f>+'8'!$M$29</f>
        <v>0</v>
      </c>
      <c r="U43" s="77"/>
      <c r="V43" s="77">
        <f>+'8'!$M$37</f>
        <v>0</v>
      </c>
      <c r="W43" s="77"/>
      <c r="X43" s="77">
        <f>+'8'!$M$45</f>
        <v>0</v>
      </c>
      <c r="Y43" s="77"/>
      <c r="Z43" s="77">
        <f>+'8'!$M$53</f>
        <v>0</v>
      </c>
      <c r="AA43" s="77"/>
      <c r="AB43" s="77">
        <f>+'8'!$M$61</f>
        <v>0</v>
      </c>
      <c r="AC43" s="73">
        <f>+P43+R43+T43+V43+X43+Z43+AB43</f>
        <v>5.3</v>
      </c>
      <c r="AD43" s="73"/>
    </row>
    <row r="44" spans="1:30" x14ac:dyDescent="0.25">
      <c r="A44" s="726" t="s">
        <v>426</v>
      </c>
      <c r="B44" s="727"/>
      <c r="C44" s="727"/>
      <c r="D44" s="727"/>
      <c r="E44" s="727"/>
      <c r="F44" s="727"/>
      <c r="G44" s="727"/>
      <c r="H44" s="727"/>
      <c r="I44" s="727"/>
      <c r="J44" s="727"/>
      <c r="K44" s="727"/>
      <c r="L44" s="727"/>
      <c r="M44" s="727"/>
      <c r="N44" s="91">
        <f>SUM(E49:M49,A54:M54,A59:M59,A64:M64,A69:J69)</f>
        <v>205.04999999999995</v>
      </c>
      <c r="O44" s="18"/>
      <c r="P44" s="722" t="s">
        <v>426</v>
      </c>
      <c r="Q44" s="723"/>
      <c r="R44" s="723"/>
      <c r="S44" s="723"/>
      <c r="T44" s="723"/>
      <c r="U44" s="723"/>
      <c r="V44" s="723"/>
      <c r="W44" s="723"/>
      <c r="X44" s="723"/>
      <c r="Y44" s="723"/>
      <c r="Z44" s="723"/>
      <c r="AA44" s="723"/>
      <c r="AB44" s="723"/>
      <c r="AC44" s="88"/>
      <c r="AD44" s="73"/>
    </row>
    <row r="45" spans="1:30" x14ac:dyDescent="0.25">
      <c r="A45" s="4">
        <f>+M39+1</f>
        <v>27</v>
      </c>
      <c r="B45" s="3"/>
      <c r="C45" s="4">
        <f>+A45+1</f>
        <v>28</v>
      </c>
      <c r="D45" s="3"/>
      <c r="E45" s="4">
        <v>1</v>
      </c>
      <c r="F45" s="3"/>
      <c r="G45" s="4">
        <f>+E45+1</f>
        <v>2</v>
      </c>
      <c r="H45" s="6"/>
      <c r="I45" s="4">
        <f>+G45+1</f>
        <v>3</v>
      </c>
      <c r="J45" s="3"/>
      <c r="K45" s="4">
        <f>+I45+1</f>
        <v>4</v>
      </c>
      <c r="L45" s="3"/>
      <c r="M45" s="4">
        <f>+K45+1</f>
        <v>5</v>
      </c>
      <c r="P45" s="71">
        <f>+AB39+1</f>
        <v>23</v>
      </c>
      <c r="Q45" s="71"/>
      <c r="R45" s="71">
        <f>+P45+1</f>
        <v>24</v>
      </c>
      <c r="S45" s="71"/>
      <c r="T45" s="71">
        <f>+R45+1</f>
        <v>25</v>
      </c>
      <c r="U45" s="71"/>
      <c r="V45" s="71">
        <f>+T45+1</f>
        <v>26</v>
      </c>
      <c r="W45" s="72"/>
      <c r="X45" s="71">
        <f>+V45+1</f>
        <v>27</v>
      </c>
      <c r="Y45" s="71"/>
      <c r="Z45" s="71">
        <f>+X45+1</f>
        <v>28</v>
      </c>
      <c r="AA45" s="71"/>
      <c r="AB45" s="71">
        <f>+Z45+1</f>
        <v>29</v>
      </c>
      <c r="AC45" s="73"/>
      <c r="AD45" s="73"/>
    </row>
    <row r="46" spans="1:30" s="53" customFormat="1" x14ac:dyDescent="0.25">
      <c r="A46" s="7" t="str">
        <f>'9'!$AA$6</f>
        <v>Hills</v>
      </c>
      <c r="C46" s="7" t="str">
        <f>'9'!$AA$14</f>
        <v>Easy</v>
      </c>
      <c r="E46" s="7" t="str">
        <f>+'9'!AA22</f>
        <v>Easy</v>
      </c>
      <c r="F46" s="8"/>
      <c r="G46" s="7" t="str">
        <f>+'9'!AA30</f>
        <v>Interval</v>
      </c>
      <c r="I46" s="7" t="str">
        <f>+'9'!AA38</f>
        <v>Easy</v>
      </c>
      <c r="K46" s="7" t="str">
        <f>'9'!$AA$46</f>
        <v>Interval</v>
      </c>
      <c r="M46" s="7" t="str">
        <f>'9'!$AA$54</f>
        <v>Long</v>
      </c>
      <c r="N46" s="66" t="s">
        <v>427</v>
      </c>
      <c r="O46" s="54"/>
      <c r="P46" s="88" t="str">
        <f>'9'!$AA$6</f>
        <v>Hills</v>
      </c>
      <c r="Q46" s="88"/>
      <c r="R46" s="88" t="str">
        <f>'9'!$AA$14</f>
        <v>Easy</v>
      </c>
      <c r="S46" s="88"/>
      <c r="T46" s="88">
        <f>+'9'!AP22</f>
        <v>0</v>
      </c>
      <c r="U46" s="74"/>
      <c r="V46" s="88">
        <f>+'9'!AP30</f>
        <v>0</v>
      </c>
      <c r="W46" s="88"/>
      <c r="X46" s="88">
        <f>+'9'!AP38</f>
        <v>0</v>
      </c>
      <c r="Y46" s="88"/>
      <c r="Z46" s="88" t="str">
        <f>'9'!$AA$46</f>
        <v>Interval</v>
      </c>
      <c r="AA46" s="88"/>
      <c r="AB46" s="88" t="str">
        <f>'9'!$AA$54</f>
        <v>Long</v>
      </c>
      <c r="AC46" s="76" t="s">
        <v>427</v>
      </c>
      <c r="AD46" s="73"/>
    </row>
    <row r="47" spans="1:30" x14ac:dyDescent="0.25">
      <c r="A47" s="4"/>
      <c r="B47" s="3"/>
      <c r="C47" s="4"/>
      <c r="D47" s="3"/>
      <c r="E47" s="4"/>
      <c r="F47" s="3"/>
      <c r="G47" s="4"/>
      <c r="H47" s="9"/>
      <c r="I47" s="4"/>
      <c r="J47" s="53"/>
      <c r="K47" s="4"/>
      <c r="L47" s="3"/>
      <c r="M47" s="4"/>
      <c r="N47" s="62"/>
      <c r="P47" s="71"/>
      <c r="Q47" s="71"/>
      <c r="R47" s="71"/>
      <c r="S47" s="71"/>
      <c r="T47" s="71"/>
      <c r="U47" s="71"/>
      <c r="V47" s="71"/>
      <c r="W47" s="77"/>
      <c r="X47" s="71"/>
      <c r="Y47" s="88"/>
      <c r="Z47" s="71"/>
      <c r="AA47" s="71"/>
      <c r="AB47" s="71"/>
      <c r="AC47" s="88">
        <f>AC48+AC49</f>
        <v>50</v>
      </c>
      <c r="AD47" s="73"/>
    </row>
    <row r="48" spans="1:30" x14ac:dyDescent="0.25">
      <c r="A48" s="10"/>
      <c r="B48" s="9"/>
      <c r="C48" s="87">
        <v>0.3125</v>
      </c>
      <c r="D48" s="9"/>
      <c r="E48" s="87">
        <v>0.3034722222222222</v>
      </c>
      <c r="F48" s="9"/>
      <c r="G48" s="10"/>
      <c r="H48" s="9"/>
      <c r="I48" s="87">
        <v>0.30902777777777779</v>
      </c>
      <c r="J48" s="3"/>
      <c r="K48" s="10"/>
      <c r="M48" s="87">
        <v>0.30208333333333331</v>
      </c>
      <c r="P48" s="77">
        <f>+'9'!$Z$13</f>
        <v>4.3</v>
      </c>
      <c r="Q48" s="77"/>
      <c r="R48" s="77">
        <f>+'9'!$Z$21</f>
        <v>6.25</v>
      </c>
      <c r="S48" s="77"/>
      <c r="T48" s="81">
        <f>+'9'!$Z$29</f>
        <v>7.4</v>
      </c>
      <c r="U48" s="77"/>
      <c r="V48" s="77">
        <f>+'9'!Z37</f>
        <v>0</v>
      </c>
      <c r="W48" s="77"/>
      <c r="X48" s="77">
        <f>+'9'!$Z$45</f>
        <v>8</v>
      </c>
      <c r="Y48" s="77"/>
      <c r="Z48" s="77">
        <f>+'9'!$Z$53</f>
        <v>0</v>
      </c>
      <c r="AA48" s="71"/>
      <c r="AB48" s="77">
        <f>+'9'!$Z$61</f>
        <v>0</v>
      </c>
      <c r="AC48" s="73">
        <f>+P48+R48+T48+V48+X48+Z48+AB48</f>
        <v>25.950000000000003</v>
      </c>
      <c r="AD48" s="73"/>
    </row>
    <row r="49" spans="1:30" s="12" customFormat="1" x14ac:dyDescent="0.25">
      <c r="A49" s="11">
        <f>P48+P49</f>
        <v>4.3</v>
      </c>
      <c r="B49" s="11">
        <f t="shared" ref="B49" si="88">Q48+Q49</f>
        <v>0</v>
      </c>
      <c r="C49" s="11">
        <f t="shared" ref="C49" si="89">R48+R49</f>
        <v>6.25</v>
      </c>
      <c r="D49" s="11">
        <f t="shared" ref="D49" si="90">S48+S49</f>
        <v>0</v>
      </c>
      <c r="E49" s="11">
        <f t="shared" ref="E49" si="91">T48+T49</f>
        <v>7.4</v>
      </c>
      <c r="F49" s="11">
        <f t="shared" ref="F49" si="92">U48+U49</f>
        <v>0</v>
      </c>
      <c r="G49" s="11">
        <f t="shared" ref="G49" si="93">V48+V49</f>
        <v>6</v>
      </c>
      <c r="H49" s="11">
        <f t="shared" ref="H49" si="94">W48+W49</f>
        <v>0</v>
      </c>
      <c r="I49" s="11">
        <f t="shared" ref="I49" si="95">X48+X49</f>
        <v>8</v>
      </c>
      <c r="J49" s="11">
        <f t="shared" ref="J49" si="96">Y48+Y49</f>
        <v>0</v>
      </c>
      <c r="K49" s="11">
        <f t="shared" ref="K49" si="97">Z48+Z49</f>
        <v>6.0500000000000007</v>
      </c>
      <c r="L49" s="11">
        <f t="shared" ref="L49" si="98">AA48+AA49</f>
        <v>0</v>
      </c>
      <c r="M49" s="11">
        <f t="shared" ref="M49" si="99">AB48+AB49</f>
        <v>12</v>
      </c>
      <c r="N49" s="62">
        <f>+A49+C49+E49+G49+I49+K49+M49</f>
        <v>50</v>
      </c>
      <c r="O49" s="54"/>
      <c r="P49" s="77">
        <f>+'9'!$M$13</f>
        <v>0</v>
      </c>
      <c r="Q49" s="77"/>
      <c r="R49" s="77">
        <f>+'9'!$M$21</f>
        <v>0</v>
      </c>
      <c r="S49" s="77"/>
      <c r="T49" s="77">
        <f>+'9'!$M$29</f>
        <v>0</v>
      </c>
      <c r="U49" s="77"/>
      <c r="V49" s="77">
        <f>+'9'!M37</f>
        <v>6</v>
      </c>
      <c r="W49" s="77"/>
      <c r="X49" s="77">
        <f>+'9'!$M$45</f>
        <v>0</v>
      </c>
      <c r="Y49" s="77"/>
      <c r="Z49" s="77">
        <f>+'9'!$M$53</f>
        <v>6.0500000000000007</v>
      </c>
      <c r="AA49" s="77"/>
      <c r="AB49" s="77">
        <f>+'9'!$M$61</f>
        <v>12</v>
      </c>
      <c r="AC49" s="73">
        <f>+P49+R49+T49+V49+X49+Z49+AB49</f>
        <v>24.05</v>
      </c>
      <c r="AD49" s="73"/>
    </row>
    <row r="50" spans="1:30" x14ac:dyDescent="0.25">
      <c r="A50" s="16">
        <f>M45+1</f>
        <v>6</v>
      </c>
      <c r="B50" s="3"/>
      <c r="C50" s="16">
        <f>A50+1</f>
        <v>7</v>
      </c>
      <c r="D50" s="16">
        <f t="shared" ref="D50:E50" si="100">B50+1</f>
        <v>1</v>
      </c>
      <c r="E50" s="16">
        <f t="shared" si="100"/>
        <v>8</v>
      </c>
      <c r="F50" s="3"/>
      <c r="G50" s="4">
        <f>+E50+1</f>
        <v>9</v>
      </c>
      <c r="H50" s="6"/>
      <c r="I50" s="4">
        <f>+G50+1</f>
        <v>10</v>
      </c>
      <c r="J50" s="3"/>
      <c r="K50" s="4">
        <f>+I50+1</f>
        <v>11</v>
      </c>
      <c r="L50" s="3"/>
      <c r="M50" s="4">
        <f>+K50+1</f>
        <v>12</v>
      </c>
      <c r="P50" s="82">
        <v>1</v>
      </c>
      <c r="Q50" s="71"/>
      <c r="R50" s="82">
        <f>P50+1</f>
        <v>2</v>
      </c>
      <c r="S50" s="71"/>
      <c r="T50" s="82">
        <f>R50+1</f>
        <v>3</v>
      </c>
      <c r="U50" s="71"/>
      <c r="V50" s="71">
        <f>+T50+1</f>
        <v>4</v>
      </c>
      <c r="W50" s="72"/>
      <c r="X50" s="71">
        <f>+V50+1</f>
        <v>5</v>
      </c>
      <c r="Y50" s="71"/>
      <c r="Z50" s="71">
        <f>+X50+1</f>
        <v>6</v>
      </c>
      <c r="AA50" s="71"/>
      <c r="AB50" s="71">
        <f>+Z50+1</f>
        <v>7</v>
      </c>
      <c r="AC50" s="73"/>
      <c r="AD50" s="73"/>
    </row>
    <row r="51" spans="1:30" s="53" customFormat="1" x14ac:dyDescent="0.25">
      <c r="A51" s="7" t="str">
        <f>'10'!AA6</f>
        <v>Easy</v>
      </c>
      <c r="C51" s="7" t="str">
        <f>'10'!AA14</f>
        <v>Hill Sprints</v>
      </c>
      <c r="E51" s="7" t="str">
        <f>'10'!AA22</f>
        <v>Easy</v>
      </c>
      <c r="F51" s="8"/>
      <c r="G51" s="7" t="str">
        <f>'10'!AA30</f>
        <v>Interval</v>
      </c>
      <c r="I51" s="7" t="str">
        <f>'10'!AA38</f>
        <v>Easy</v>
      </c>
      <c r="K51" s="7" t="str">
        <f>'10'!AA46</f>
        <v>Easy</v>
      </c>
      <c r="M51" s="7" t="str">
        <f>'10'!$AA$54</f>
        <v>Long</v>
      </c>
      <c r="N51" s="66" t="s">
        <v>428</v>
      </c>
      <c r="O51" s="54"/>
      <c r="P51" s="88">
        <f>'10'!AP6</f>
        <v>0</v>
      </c>
      <c r="Q51" s="88"/>
      <c r="R51" s="88">
        <f>'10'!AP14</f>
        <v>0</v>
      </c>
      <c r="S51" s="88"/>
      <c r="T51" s="88">
        <f>'10'!AP22</f>
        <v>0</v>
      </c>
      <c r="U51" s="74"/>
      <c r="V51" s="88">
        <f>'10'!AP30</f>
        <v>0</v>
      </c>
      <c r="W51" s="88"/>
      <c r="X51" s="88">
        <f>'10'!AP38</f>
        <v>0</v>
      </c>
      <c r="Y51" s="88"/>
      <c r="Z51" s="88">
        <f>'10'!AP46</f>
        <v>0</v>
      </c>
      <c r="AA51" s="88"/>
      <c r="AB51" s="88" t="str">
        <f>'10'!$AA$54</f>
        <v>Long</v>
      </c>
      <c r="AC51" s="76" t="s">
        <v>428</v>
      </c>
      <c r="AD51" s="73"/>
    </row>
    <row r="52" spans="1:30" x14ac:dyDescent="0.25">
      <c r="A52" s="4"/>
      <c r="B52" s="3"/>
      <c r="C52" s="19"/>
      <c r="D52" s="3"/>
      <c r="E52" s="19"/>
      <c r="F52" s="3"/>
      <c r="G52" s="5"/>
      <c r="H52" s="3"/>
      <c r="I52" s="20"/>
      <c r="J52" s="3"/>
      <c r="K52" s="4"/>
      <c r="L52" s="3"/>
      <c r="M52" s="4"/>
      <c r="N52" s="62"/>
      <c r="P52" s="71"/>
      <c r="Q52" s="71"/>
      <c r="R52" s="84"/>
      <c r="S52" s="71"/>
      <c r="T52" s="84"/>
      <c r="U52" s="71"/>
      <c r="V52" s="72"/>
      <c r="W52" s="71"/>
      <c r="X52" s="85"/>
      <c r="Y52" s="71"/>
      <c r="Z52" s="71"/>
      <c r="AA52" s="71"/>
      <c r="AB52" s="71"/>
      <c r="AC52" s="88">
        <f>AC53+AC54</f>
        <v>47.8</v>
      </c>
      <c r="AD52" s="73"/>
    </row>
    <row r="53" spans="1:30" x14ac:dyDescent="0.25">
      <c r="A53" s="87">
        <v>0.34583333333333338</v>
      </c>
      <c r="B53" s="9"/>
      <c r="C53" s="10"/>
      <c r="D53" s="9"/>
      <c r="E53" s="87">
        <v>0.32361111111111113</v>
      </c>
      <c r="F53" s="9"/>
      <c r="G53" s="10"/>
      <c r="H53" s="9"/>
      <c r="I53" s="87">
        <v>0.29236111111111113</v>
      </c>
      <c r="J53" s="3"/>
      <c r="K53" s="87">
        <v>0.29791666666666666</v>
      </c>
      <c r="M53" s="87">
        <v>0.27916666666666667</v>
      </c>
      <c r="N53" s="62"/>
      <c r="P53" s="77">
        <f>+'10'!$Z$13</f>
        <v>0</v>
      </c>
      <c r="Q53" s="77"/>
      <c r="R53" s="77">
        <f>+'10'!$Z$21</f>
        <v>4.7</v>
      </c>
      <c r="S53" s="77"/>
      <c r="T53" s="81">
        <f>+'10'!$Z$29</f>
        <v>7</v>
      </c>
      <c r="U53" s="77"/>
      <c r="V53" s="77">
        <f>+'10'!$Z$37</f>
        <v>0</v>
      </c>
      <c r="W53" s="77"/>
      <c r="X53" s="77">
        <f>+'10'!$Z$45</f>
        <v>7.15</v>
      </c>
      <c r="Y53" s="77"/>
      <c r="Z53" s="77">
        <f>+'10'!$Z$53</f>
        <v>5.65</v>
      </c>
      <c r="AA53" s="71"/>
      <c r="AB53" s="77">
        <f>+'10'!$Z$61</f>
        <v>12.1</v>
      </c>
      <c r="AC53" s="88">
        <f>+P53+R53+T53+V53+X53+Z53+AB53</f>
        <v>36.6</v>
      </c>
      <c r="AD53" s="73"/>
    </row>
    <row r="54" spans="1:30" s="12" customFormat="1" x14ac:dyDescent="0.25">
      <c r="A54" s="11">
        <f>P53+P54</f>
        <v>4.1500000000000004</v>
      </c>
      <c r="B54" s="11">
        <f t="shared" ref="B54" si="101">Q53+Q54</f>
        <v>0</v>
      </c>
      <c r="C54" s="11">
        <f t="shared" ref="C54" si="102">R53+R54</f>
        <v>4.7</v>
      </c>
      <c r="D54" s="11">
        <f t="shared" ref="D54" si="103">S53+S54</f>
        <v>0</v>
      </c>
      <c r="E54" s="11">
        <f t="shared" ref="E54" si="104">T53+T54</f>
        <v>7</v>
      </c>
      <c r="F54" s="11">
        <f t="shared" ref="F54" si="105">U53+U54</f>
        <v>0</v>
      </c>
      <c r="G54" s="11">
        <f t="shared" ref="G54" si="106">V53+V54</f>
        <v>7.05</v>
      </c>
      <c r="H54" s="11">
        <f t="shared" ref="H54" si="107">W53+W54</f>
        <v>0</v>
      </c>
      <c r="I54" s="11">
        <f t="shared" ref="I54" si="108">X53+X54</f>
        <v>7.15</v>
      </c>
      <c r="J54" s="11">
        <f t="shared" ref="J54" si="109">Y53+Y54</f>
        <v>0</v>
      </c>
      <c r="K54" s="11">
        <f t="shared" ref="K54" si="110">Z53+Z54</f>
        <v>5.65</v>
      </c>
      <c r="L54" s="11">
        <f t="shared" ref="L54" si="111">AA53+AA54</f>
        <v>0</v>
      </c>
      <c r="M54" s="11">
        <f t="shared" ref="M54" si="112">AB53+AB54</f>
        <v>12.1</v>
      </c>
      <c r="N54" s="62">
        <f>+A54+C54+E54+G54+I54+K54+M54</f>
        <v>47.800000000000004</v>
      </c>
      <c r="O54" s="54"/>
      <c r="P54" s="77">
        <f>+'10'!$M$13</f>
        <v>4.1500000000000004</v>
      </c>
      <c r="Q54" s="77"/>
      <c r="R54" s="77">
        <f>+'10'!$M$21</f>
        <v>0</v>
      </c>
      <c r="S54" s="77"/>
      <c r="T54" s="77">
        <f>+'10'!$M$29</f>
        <v>0</v>
      </c>
      <c r="U54" s="77"/>
      <c r="V54" s="77">
        <f>+'10'!$M$37</f>
        <v>7.05</v>
      </c>
      <c r="W54" s="77"/>
      <c r="X54" s="77">
        <f>+'10'!$M$45</f>
        <v>0</v>
      </c>
      <c r="Y54" s="77"/>
      <c r="Z54" s="77">
        <f>+'10'!$M$53</f>
        <v>0</v>
      </c>
      <c r="AA54" s="77"/>
      <c r="AB54" s="77">
        <f>+'10'!$M$61</f>
        <v>0</v>
      </c>
      <c r="AC54" s="88">
        <f>+P54+R54+T54+V54+X54+Z54+AB54</f>
        <v>11.2</v>
      </c>
      <c r="AD54" s="73"/>
    </row>
    <row r="55" spans="1:30" x14ac:dyDescent="0.25">
      <c r="A55" s="4">
        <f>+M50+1</f>
        <v>13</v>
      </c>
      <c r="B55" s="3"/>
      <c r="C55" s="4">
        <f>+A55+1</f>
        <v>14</v>
      </c>
      <c r="D55" s="3"/>
      <c r="E55" s="4">
        <f>+C55+1</f>
        <v>15</v>
      </c>
      <c r="F55" s="3"/>
      <c r="G55" s="4">
        <f>+E55+1</f>
        <v>16</v>
      </c>
      <c r="H55" s="6"/>
      <c r="I55" s="4">
        <f>+G55+1</f>
        <v>17</v>
      </c>
      <c r="J55" s="3"/>
      <c r="K55" s="4">
        <f>+I55+1</f>
        <v>18</v>
      </c>
      <c r="L55" s="3"/>
      <c r="M55" s="4">
        <f>+K55+1</f>
        <v>19</v>
      </c>
      <c r="P55" s="71">
        <f>+AB50+1</f>
        <v>8</v>
      </c>
      <c r="Q55" s="71"/>
      <c r="R55" s="71">
        <f>+P55+1</f>
        <v>9</v>
      </c>
      <c r="S55" s="71"/>
      <c r="T55" s="71">
        <f>+R55+1</f>
        <v>10</v>
      </c>
      <c r="U55" s="71"/>
      <c r="V55" s="71">
        <f>+T55+1</f>
        <v>11</v>
      </c>
      <c r="W55" s="72"/>
      <c r="X55" s="71">
        <f>+V55+1</f>
        <v>12</v>
      </c>
      <c r="Y55" s="71"/>
      <c r="Z55" s="71">
        <f>+X55+1</f>
        <v>13</v>
      </c>
      <c r="AA55" s="71"/>
      <c r="AB55" s="71">
        <f>+Z55+1</f>
        <v>14</v>
      </c>
      <c r="AC55" s="73"/>
      <c r="AD55" s="73"/>
    </row>
    <row r="56" spans="1:30" s="53" customFormat="1" x14ac:dyDescent="0.25">
      <c r="A56" s="7" t="str">
        <f>'11'!$AA$6</f>
        <v>Easy</v>
      </c>
      <c r="C56" s="7" t="str">
        <f>'11'!$AA$14</f>
        <v>Speed</v>
      </c>
      <c r="E56" s="7" t="str">
        <f>'11'!$AA$22</f>
        <v>Easy</v>
      </c>
      <c r="F56" s="8"/>
      <c r="G56" s="7" t="str">
        <f>'11'!$AA$30</f>
        <v>Interval</v>
      </c>
      <c r="I56" s="7" t="str">
        <f>'11'!$AA$38</f>
        <v>Easy</v>
      </c>
      <c r="K56" s="7" t="str">
        <f>'11'!$AA$46</f>
        <v>Easy</v>
      </c>
      <c r="M56" s="7" t="str">
        <f>'11'!$AA$54</f>
        <v>Long</v>
      </c>
      <c r="N56" s="66" t="s">
        <v>429</v>
      </c>
      <c r="O56" s="54"/>
      <c r="P56" s="88" t="str">
        <f>'11'!$AA$6</f>
        <v>Easy</v>
      </c>
      <c r="Q56" s="88"/>
      <c r="R56" s="88" t="str">
        <f>'11'!$AA$14</f>
        <v>Speed</v>
      </c>
      <c r="S56" s="88"/>
      <c r="T56" s="88" t="str">
        <f>'11'!$AA$22</f>
        <v>Easy</v>
      </c>
      <c r="U56" s="74"/>
      <c r="V56" s="88" t="str">
        <f>'11'!$AA$30</f>
        <v>Interval</v>
      </c>
      <c r="W56" s="88"/>
      <c r="X56" s="88" t="str">
        <f>'11'!$AA$38</f>
        <v>Easy</v>
      </c>
      <c r="Y56" s="88"/>
      <c r="Z56" s="88" t="str">
        <f>'11'!$AA$46</f>
        <v>Easy</v>
      </c>
      <c r="AA56" s="88"/>
      <c r="AB56" s="88" t="str">
        <f>'11'!$AA$54</f>
        <v>Long</v>
      </c>
      <c r="AC56" s="76" t="s">
        <v>429</v>
      </c>
      <c r="AD56" s="73"/>
    </row>
    <row r="57" spans="1:30" x14ac:dyDescent="0.25">
      <c r="A57" s="4"/>
      <c r="B57" s="3"/>
      <c r="C57" s="4"/>
      <c r="D57" s="3"/>
      <c r="E57" s="4"/>
      <c r="F57" s="3"/>
      <c r="G57" s="5"/>
      <c r="H57" s="3"/>
      <c r="I57" s="5"/>
      <c r="J57" s="3"/>
      <c r="K57" s="4"/>
      <c r="L57" s="3"/>
      <c r="M57" s="4"/>
      <c r="N57" s="62"/>
      <c r="P57" s="71"/>
      <c r="Q57" s="71"/>
      <c r="R57" s="71"/>
      <c r="S57" s="71"/>
      <c r="T57" s="71"/>
      <c r="U57" s="71"/>
      <c r="V57" s="72"/>
      <c r="W57" s="71"/>
      <c r="X57" s="72"/>
      <c r="Y57" s="71"/>
      <c r="Z57" s="71"/>
      <c r="AA57" s="71"/>
      <c r="AB57" s="71"/>
      <c r="AC57" s="88">
        <f>AC58+AC59</f>
        <v>47.7</v>
      </c>
      <c r="AD57" s="73"/>
    </row>
    <row r="58" spans="1:30" x14ac:dyDescent="0.25">
      <c r="A58" s="87">
        <v>0.30416666666666664</v>
      </c>
      <c r="B58" s="9"/>
      <c r="C58" s="10"/>
      <c r="D58" s="9"/>
      <c r="E58" s="87">
        <v>0.32430555555555557</v>
      </c>
      <c r="F58" s="9"/>
      <c r="G58" s="10"/>
      <c r="H58" s="9"/>
      <c r="I58" s="87">
        <v>0.31597222222222221</v>
      </c>
      <c r="J58" s="3"/>
      <c r="K58" s="87">
        <v>0.32222222222222224</v>
      </c>
      <c r="M58" s="87">
        <v>0.3034722222222222</v>
      </c>
      <c r="N58" s="62"/>
      <c r="P58" s="77">
        <f>+'11'!$Z$13</f>
        <v>6.2</v>
      </c>
      <c r="Q58" s="77"/>
      <c r="R58" s="77">
        <f>+'11'!$Z$21</f>
        <v>4.0999999999999996</v>
      </c>
      <c r="S58" s="77"/>
      <c r="T58" s="77">
        <f>+'11'!$Z$29</f>
        <v>6.3</v>
      </c>
      <c r="U58" s="77"/>
      <c r="V58" s="77">
        <f>+'11'!$Z$37</f>
        <v>4.5999999999999996</v>
      </c>
      <c r="W58" s="77"/>
      <c r="X58" s="77">
        <f>+'11'!$Z$45</f>
        <v>0</v>
      </c>
      <c r="Y58" s="77"/>
      <c r="Z58" s="77">
        <f>+'11'!$Z$53</f>
        <v>6.1</v>
      </c>
      <c r="AA58" s="71"/>
      <c r="AB58" s="77">
        <f>+'11'!$Z61</f>
        <v>0</v>
      </c>
      <c r="AC58" s="88">
        <f>+P58+R58+T58+V58+X58+Z58+AB58</f>
        <v>27.300000000000004</v>
      </c>
      <c r="AD58" s="73"/>
    </row>
    <row r="59" spans="1:30" s="12" customFormat="1" x14ac:dyDescent="0.25">
      <c r="A59" s="11">
        <f>P58+P59</f>
        <v>6.2</v>
      </c>
      <c r="B59" s="11">
        <f t="shared" ref="B59" si="113">Q58+Q59</f>
        <v>0</v>
      </c>
      <c r="C59" s="11">
        <f t="shared" ref="C59" si="114">R58+R59</f>
        <v>4.0999999999999996</v>
      </c>
      <c r="D59" s="11">
        <f t="shared" ref="D59" si="115">S58+S59</f>
        <v>0</v>
      </c>
      <c r="E59" s="11">
        <f t="shared" ref="E59" si="116">T58+T59</f>
        <v>6.3</v>
      </c>
      <c r="F59" s="11">
        <f t="shared" ref="F59" si="117">U58+U59</f>
        <v>0</v>
      </c>
      <c r="G59" s="11">
        <f t="shared" ref="G59" si="118">V58+V59</f>
        <v>4.5999999999999996</v>
      </c>
      <c r="H59" s="11">
        <f t="shared" ref="H59" si="119">W58+W59</f>
        <v>0</v>
      </c>
      <c r="I59" s="11">
        <f t="shared" ref="I59" si="120">X58+X59</f>
        <v>8</v>
      </c>
      <c r="J59" s="11">
        <f t="shared" ref="J59" si="121">Y58+Y59</f>
        <v>0</v>
      </c>
      <c r="K59" s="11">
        <f t="shared" ref="K59" si="122">Z58+Z59</f>
        <v>6.1</v>
      </c>
      <c r="L59" s="11">
        <f t="shared" ref="L59" si="123">AA58+AA59</f>
        <v>0</v>
      </c>
      <c r="M59" s="265">
        <f t="shared" ref="M59" si="124">AB58+AB59</f>
        <v>12.4</v>
      </c>
      <c r="N59" s="62">
        <f>+A59+C59+E59+G59+I59+K59+M59</f>
        <v>47.7</v>
      </c>
      <c r="O59" s="54"/>
      <c r="P59" s="77">
        <f>+'11'!$M$13</f>
        <v>0</v>
      </c>
      <c r="Q59" s="77"/>
      <c r="R59" s="77">
        <f>+'11'!$M$21</f>
        <v>0</v>
      </c>
      <c r="S59" s="77"/>
      <c r="T59" s="77">
        <f>+'11'!$M$29</f>
        <v>0</v>
      </c>
      <c r="U59" s="77"/>
      <c r="V59" s="77">
        <f>+'11'!$M$37</f>
        <v>0</v>
      </c>
      <c r="W59" s="77"/>
      <c r="X59" s="77">
        <f>+'11'!$M$45</f>
        <v>8</v>
      </c>
      <c r="Y59" s="77"/>
      <c r="Z59" s="77">
        <f>+'11'!$M$53</f>
        <v>0</v>
      </c>
      <c r="AA59" s="77"/>
      <c r="AB59" s="77">
        <f>+'11'!$M$61</f>
        <v>12.4</v>
      </c>
      <c r="AC59" s="88">
        <f>+P59+R59+T59+V59+X59+Z59+AB59</f>
        <v>20.399999999999999</v>
      </c>
      <c r="AD59" s="73"/>
    </row>
    <row r="60" spans="1:30" x14ac:dyDescent="0.25">
      <c r="A60" s="4">
        <f>+M55+1</f>
        <v>20</v>
      </c>
      <c r="B60" s="3"/>
      <c r="C60" s="4">
        <f>+A60+1</f>
        <v>21</v>
      </c>
      <c r="D60" s="3"/>
      <c r="E60" s="4">
        <f>+C60+1</f>
        <v>22</v>
      </c>
      <c r="F60" s="3"/>
      <c r="G60" s="4">
        <f>+E60+1</f>
        <v>23</v>
      </c>
      <c r="H60" s="6"/>
      <c r="I60" s="4">
        <f>+G60+1</f>
        <v>24</v>
      </c>
      <c r="J60" s="3"/>
      <c r="K60" s="4">
        <f>I60+1</f>
        <v>25</v>
      </c>
      <c r="L60" s="3"/>
      <c r="M60" s="4">
        <f>+K60+1</f>
        <v>26</v>
      </c>
      <c r="P60" s="71">
        <f>+AB55+1</f>
        <v>15</v>
      </c>
      <c r="Q60" s="71"/>
      <c r="R60" s="71">
        <f>+P60+1</f>
        <v>16</v>
      </c>
      <c r="S60" s="71"/>
      <c r="T60" s="71">
        <f>+R60+1</f>
        <v>17</v>
      </c>
      <c r="U60" s="71"/>
      <c r="V60" s="71">
        <f>+T60+1</f>
        <v>18</v>
      </c>
      <c r="W60" s="72"/>
      <c r="X60" s="71">
        <f>+V60+1</f>
        <v>19</v>
      </c>
      <c r="Y60" s="71"/>
      <c r="Z60" s="71">
        <f>X60+1</f>
        <v>20</v>
      </c>
      <c r="AA60" s="71"/>
      <c r="AB60" s="71">
        <f>+Z60+1</f>
        <v>21</v>
      </c>
      <c r="AC60" s="73"/>
      <c r="AD60" s="73"/>
    </row>
    <row r="61" spans="1:30" s="53" customFormat="1" x14ac:dyDescent="0.25">
      <c r="A61" s="7" t="str">
        <f>'12'!$AA$6</f>
        <v>Easy</v>
      </c>
      <c r="C61" s="7" t="str">
        <f>'12'!$AA$14</f>
        <v>Speed-Endurance</v>
      </c>
      <c r="E61" s="7" t="str">
        <f>'12'!$AA$22</f>
        <v>Easy</v>
      </c>
      <c r="F61" s="8"/>
      <c r="G61" s="7" t="str">
        <f>'12'!$AA$30</f>
        <v>Easy</v>
      </c>
      <c r="I61" s="7" t="str">
        <f>'12'!$AA$38</f>
        <v>Easy</v>
      </c>
      <c r="K61" s="188" t="str">
        <f>'12'!$AA$46</f>
        <v>Emporia St</v>
      </c>
      <c r="L61" s="189"/>
      <c r="M61" s="188" t="str">
        <f>'12'!$AA$54</f>
        <v>Emporia St</v>
      </c>
      <c r="N61" s="66" t="s">
        <v>430</v>
      </c>
      <c r="O61" s="54"/>
      <c r="P61" s="88" t="str">
        <f>'12'!$AA$6</f>
        <v>Easy</v>
      </c>
      <c r="Q61" s="88"/>
      <c r="R61" s="88" t="str">
        <f>'12'!$AA$14</f>
        <v>Speed-Endurance</v>
      </c>
      <c r="S61" s="88"/>
      <c r="T61" s="88" t="str">
        <f>'12'!$AA$22</f>
        <v>Easy</v>
      </c>
      <c r="U61" s="74"/>
      <c r="V61" s="88" t="str">
        <f>'12'!$AA$30</f>
        <v>Easy</v>
      </c>
      <c r="W61" s="88"/>
      <c r="X61" s="88" t="str">
        <f>'12'!$AA$38</f>
        <v>Easy</v>
      </c>
      <c r="Y61" s="88"/>
      <c r="Z61" s="88" t="str">
        <f>'12'!$AA$46</f>
        <v>Emporia St</v>
      </c>
      <c r="AA61" s="88"/>
      <c r="AB61" s="88" t="str">
        <f>'12'!$AA$54</f>
        <v>Emporia St</v>
      </c>
      <c r="AC61" s="76" t="s">
        <v>430</v>
      </c>
      <c r="AD61" s="73"/>
    </row>
    <row r="62" spans="1:30" x14ac:dyDescent="0.25">
      <c r="A62" s="4"/>
      <c r="B62" s="3"/>
      <c r="C62" s="5"/>
      <c r="D62" s="3"/>
      <c r="E62" s="5"/>
      <c r="F62" s="3"/>
      <c r="G62" s="5"/>
      <c r="H62" s="3"/>
      <c r="I62" s="4"/>
      <c r="J62" s="3"/>
      <c r="K62" s="20"/>
      <c r="L62" s="3"/>
      <c r="M62" s="20"/>
      <c r="N62" s="62"/>
      <c r="P62" s="71"/>
      <c r="Q62" s="71"/>
      <c r="R62" s="72"/>
      <c r="S62" s="71"/>
      <c r="T62" s="72"/>
      <c r="U62" s="71"/>
      <c r="V62" s="72"/>
      <c r="W62" s="71"/>
      <c r="X62" s="71"/>
      <c r="Y62" s="71"/>
      <c r="Z62" s="85"/>
      <c r="AA62" s="71"/>
      <c r="AB62" s="85"/>
      <c r="AC62" s="88">
        <f>AC63+AC64</f>
        <v>40.050000000000004</v>
      </c>
      <c r="AD62" s="73"/>
    </row>
    <row r="63" spans="1:30" x14ac:dyDescent="0.25">
      <c r="A63" s="87">
        <v>0.33958333333333335</v>
      </c>
      <c r="B63" s="9"/>
      <c r="C63" s="10"/>
      <c r="D63" s="9"/>
      <c r="E63" s="87">
        <v>0.30902777777777779</v>
      </c>
      <c r="F63" s="9"/>
      <c r="G63" s="87">
        <v>0.30902777777777779</v>
      </c>
      <c r="H63" s="9"/>
      <c r="I63" s="87">
        <v>0.3430555555555555</v>
      </c>
      <c r="J63" s="3"/>
      <c r="K63" s="10"/>
      <c r="M63" s="87">
        <v>0.31944444444444448</v>
      </c>
      <c r="N63" s="62"/>
      <c r="P63" s="77">
        <f>+'12'!$Z$13</f>
        <v>6</v>
      </c>
      <c r="Q63" s="77"/>
      <c r="R63" s="77">
        <f>+'12'!$Z$21</f>
        <v>5.05</v>
      </c>
      <c r="S63" s="77"/>
      <c r="T63" s="77">
        <f>+'12'!$Z$29</f>
        <v>6.75</v>
      </c>
      <c r="U63" s="77"/>
      <c r="V63" s="77">
        <f>+'12'!$Z$37</f>
        <v>6.1</v>
      </c>
      <c r="W63" s="77"/>
      <c r="X63" s="77">
        <f>+'12'!$Z$45</f>
        <v>0</v>
      </c>
      <c r="Y63" s="77"/>
      <c r="Z63" s="77">
        <f>+'12'!$Z$53</f>
        <v>3.0999999999999996</v>
      </c>
      <c r="AA63" s="71"/>
      <c r="AB63" s="77">
        <f>+'12'!$Z61</f>
        <v>6.2</v>
      </c>
      <c r="AC63" s="88">
        <f>+P63+R63+T63+V63+X63+Z63+AB63</f>
        <v>33.200000000000003</v>
      </c>
      <c r="AD63" s="73"/>
    </row>
    <row r="64" spans="1:30" s="12" customFormat="1" x14ac:dyDescent="0.25">
      <c r="A64" s="11">
        <f>P63+P64</f>
        <v>6</v>
      </c>
      <c r="B64" s="11">
        <f t="shared" ref="B64" si="125">Q63+Q64</f>
        <v>0</v>
      </c>
      <c r="C64" s="11">
        <f t="shared" ref="C64" si="126">R63+R64</f>
        <v>5.05</v>
      </c>
      <c r="D64" s="11">
        <f t="shared" ref="D64" si="127">S63+S64</f>
        <v>0</v>
      </c>
      <c r="E64" s="11">
        <f t="shared" ref="E64" si="128">T63+T64</f>
        <v>6.75</v>
      </c>
      <c r="F64" s="11">
        <f t="shared" ref="F64" si="129">U63+U64</f>
        <v>0</v>
      </c>
      <c r="G64" s="11">
        <f t="shared" ref="G64" si="130">V63+V64</f>
        <v>6.1</v>
      </c>
      <c r="H64" s="11">
        <f t="shared" ref="H64" si="131">W63+W64</f>
        <v>0</v>
      </c>
      <c r="I64" s="11">
        <f t="shared" ref="I64" si="132">X63+X64</f>
        <v>4.0999999999999996</v>
      </c>
      <c r="J64" s="11">
        <f t="shared" ref="J64" si="133">Y63+Y64</f>
        <v>0</v>
      </c>
      <c r="K64" s="11">
        <f t="shared" ref="K64" si="134">Z63+Z64</f>
        <v>3.0999999999999996</v>
      </c>
      <c r="L64" s="11">
        <f t="shared" ref="L64" si="135">AA63+AA64</f>
        <v>0</v>
      </c>
      <c r="M64" s="11">
        <f t="shared" ref="M64" si="136">AB63+AB64</f>
        <v>8.9499999999999993</v>
      </c>
      <c r="N64" s="62">
        <f>+A64+C64+E64+G64+I64+K64+M64</f>
        <v>40.049999999999997</v>
      </c>
      <c r="O64" s="54"/>
      <c r="P64" s="77">
        <f>+'12'!$M$13</f>
        <v>0</v>
      </c>
      <c r="Q64" s="77"/>
      <c r="R64" s="77">
        <f>+'12'!$M$21</f>
        <v>0</v>
      </c>
      <c r="S64" s="77"/>
      <c r="T64" s="77">
        <f>+'12'!$M$29</f>
        <v>0</v>
      </c>
      <c r="U64" s="77"/>
      <c r="V64" s="77">
        <f>+'12'!$M$37</f>
        <v>0</v>
      </c>
      <c r="W64" s="77"/>
      <c r="X64" s="77">
        <f>+'12'!$M$45</f>
        <v>4.0999999999999996</v>
      </c>
      <c r="Y64" s="77"/>
      <c r="Z64" s="77">
        <f>+'12'!$M$53</f>
        <v>0</v>
      </c>
      <c r="AA64" s="77"/>
      <c r="AB64" s="77">
        <f>+'12'!$M61</f>
        <v>2.75</v>
      </c>
      <c r="AC64" s="88">
        <f>+P64+R64+T64+V64+X64+Z64+AB64</f>
        <v>6.85</v>
      </c>
      <c r="AD64" s="73"/>
    </row>
    <row r="65" spans="1:30" x14ac:dyDescent="0.25">
      <c r="A65" s="4">
        <f>+M60+1</f>
        <v>27</v>
      </c>
      <c r="B65" s="3"/>
      <c r="C65" s="4">
        <f>+A65+1</f>
        <v>28</v>
      </c>
      <c r="D65" s="3"/>
      <c r="E65" s="4">
        <f>+C65+1</f>
        <v>29</v>
      </c>
      <c r="F65" s="3"/>
      <c r="G65" s="4">
        <f>+E65+1</f>
        <v>30</v>
      </c>
      <c r="H65" s="6"/>
      <c r="I65" s="4">
        <f>+G65+1</f>
        <v>31</v>
      </c>
      <c r="J65" s="3"/>
      <c r="K65" s="4">
        <v>1</v>
      </c>
      <c r="L65" s="3"/>
      <c r="M65" s="4">
        <f>+K65+1</f>
        <v>2</v>
      </c>
      <c r="P65" s="71">
        <f>+AB60+1</f>
        <v>22</v>
      </c>
      <c r="Q65" s="71"/>
      <c r="R65" s="71">
        <f>+P65+1</f>
        <v>23</v>
      </c>
      <c r="S65" s="71"/>
      <c r="T65" s="71">
        <f>+R65+1</f>
        <v>24</v>
      </c>
      <c r="U65" s="71"/>
      <c r="V65" s="71">
        <f>+T65+1</f>
        <v>25</v>
      </c>
      <c r="W65" s="72"/>
      <c r="X65" s="71">
        <f>+V65+1</f>
        <v>26</v>
      </c>
      <c r="Y65" s="71"/>
      <c r="Z65" s="71">
        <f>+X65+1</f>
        <v>27</v>
      </c>
      <c r="AA65" s="71"/>
      <c r="AB65" s="71">
        <f>+Z65+1</f>
        <v>28</v>
      </c>
      <c r="AC65" s="73"/>
      <c r="AD65" s="73"/>
    </row>
    <row r="66" spans="1:30" s="53" customFormat="1" x14ac:dyDescent="0.25">
      <c r="A66" s="7" t="str">
        <f>'13'!AA6</f>
        <v>Easy</v>
      </c>
      <c r="C66" s="7" t="str">
        <f>'13'!AA14</f>
        <v>Intervals</v>
      </c>
      <c r="E66" s="7" t="str">
        <f>'13'!AA22</f>
        <v>Easy</v>
      </c>
      <c r="F66" s="8"/>
      <c r="G66" s="7" t="str">
        <f>'13'!AA30</f>
        <v>Easy</v>
      </c>
      <c r="I66" s="7" t="str">
        <f>'13'!AA38</f>
        <v>Speed-Endurance</v>
      </c>
      <c r="J66" s="3"/>
      <c r="K66" s="7" t="str">
        <f>'13'!$AA$46</f>
        <v>Easy</v>
      </c>
      <c r="L66"/>
      <c r="M66" s="7" t="str">
        <f>'13'!$AA$54</f>
        <v>Long</v>
      </c>
      <c r="N66" s="66" t="s">
        <v>431</v>
      </c>
      <c r="O66" s="54"/>
      <c r="P66" s="88">
        <f>'13'!AP6</f>
        <v>0</v>
      </c>
      <c r="Q66" s="88"/>
      <c r="R66" s="88">
        <f>'13'!AP14</f>
        <v>0</v>
      </c>
      <c r="S66" s="88"/>
      <c r="T66" s="88">
        <f>'13'!AP22</f>
        <v>0</v>
      </c>
      <c r="U66" s="74"/>
      <c r="V66" s="88">
        <f>'13'!AP30</f>
        <v>0</v>
      </c>
      <c r="W66" s="88"/>
      <c r="X66" s="88">
        <f>'13'!AP38</f>
        <v>0</v>
      </c>
      <c r="Y66" s="71"/>
      <c r="Z66" s="88" t="str">
        <f>'13'!$AA$46</f>
        <v>Easy</v>
      </c>
      <c r="AA66" s="70"/>
      <c r="AB66" s="88" t="str">
        <f>'13'!$AA$54</f>
        <v>Long</v>
      </c>
      <c r="AC66" s="76" t="s">
        <v>431</v>
      </c>
      <c r="AD66" s="73"/>
    </row>
    <row r="67" spans="1:30" x14ac:dyDescent="0.25">
      <c r="A67" s="4"/>
      <c r="B67" s="3"/>
      <c r="C67" s="4"/>
      <c r="D67" s="3"/>
      <c r="E67" s="4"/>
      <c r="F67" s="3"/>
      <c r="G67" s="5"/>
      <c r="H67" s="3"/>
      <c r="I67" s="5"/>
      <c r="J67" s="3"/>
      <c r="K67" s="20"/>
      <c r="L67" s="3"/>
      <c r="M67" s="20"/>
      <c r="N67" s="62"/>
      <c r="P67" s="71"/>
      <c r="Q67" s="71"/>
      <c r="R67" s="71"/>
      <c r="S67" s="71"/>
      <c r="T67" s="71"/>
      <c r="U67" s="71"/>
      <c r="V67" s="72"/>
      <c r="W67" s="71"/>
      <c r="X67" s="72"/>
      <c r="Y67" s="71"/>
      <c r="Z67" s="85"/>
      <c r="AA67" s="71"/>
      <c r="AB67" s="85"/>
      <c r="AC67" s="88">
        <f>AC68+AC69</f>
        <v>46.449999999999996</v>
      </c>
      <c r="AD67" s="73"/>
    </row>
    <row r="68" spans="1:30" x14ac:dyDescent="0.25">
      <c r="A68" s="87">
        <v>0.32291666666666669</v>
      </c>
      <c r="B68" s="9"/>
      <c r="C68" s="10"/>
      <c r="D68" s="9"/>
      <c r="E68" s="87">
        <v>0.3347222222222222</v>
      </c>
      <c r="F68" s="9"/>
      <c r="G68" s="87">
        <v>0.31458333333333333</v>
      </c>
      <c r="H68" s="9"/>
      <c r="I68" s="10"/>
      <c r="J68" s="3"/>
      <c r="K68" s="87">
        <v>0.30555555555555552</v>
      </c>
      <c r="M68" s="87">
        <v>0.28194444444444444</v>
      </c>
      <c r="N68" s="62"/>
      <c r="P68" s="77">
        <f>'13'!$Z$13</f>
        <v>7.85</v>
      </c>
      <c r="Q68" s="77"/>
      <c r="R68" s="77">
        <f>'13'!$Z$21</f>
        <v>0</v>
      </c>
      <c r="S68" s="77"/>
      <c r="T68" s="81">
        <f>'13'!$Z$29</f>
        <v>6</v>
      </c>
      <c r="U68" s="77"/>
      <c r="V68" s="81">
        <f>'13'!$Z$37</f>
        <v>6.7</v>
      </c>
      <c r="W68" s="71"/>
      <c r="X68" s="77">
        <f>+'13'!$Z$45</f>
        <v>4.7</v>
      </c>
      <c r="Y68" s="71"/>
      <c r="Z68" s="77">
        <f>+'13'!$Z$53</f>
        <v>4.4000000000000004</v>
      </c>
      <c r="AA68" s="71"/>
      <c r="AB68" s="77">
        <f>+'13'!$Z61</f>
        <v>12</v>
      </c>
      <c r="AC68" s="88">
        <f>+P68+R68+T68+V68+X68+Z68+AB68</f>
        <v>41.65</v>
      </c>
      <c r="AD68" s="73"/>
    </row>
    <row r="69" spans="1:30" s="12" customFormat="1" x14ac:dyDescent="0.25">
      <c r="A69" s="11">
        <f>P68+P69</f>
        <v>7.85</v>
      </c>
      <c r="B69" s="11">
        <f t="shared" ref="B69" si="137">Q68+Q69</f>
        <v>0</v>
      </c>
      <c r="C69" s="11">
        <f t="shared" ref="C69" si="138">R68+R69</f>
        <v>4.8</v>
      </c>
      <c r="D69" s="11">
        <f t="shared" ref="D69" si="139">S68+S69</f>
        <v>0</v>
      </c>
      <c r="E69" s="11">
        <f t="shared" ref="E69" si="140">T68+T69</f>
        <v>6</v>
      </c>
      <c r="F69" s="11">
        <f t="shared" ref="F69" si="141">U68+U69</f>
        <v>0</v>
      </c>
      <c r="G69" s="11">
        <f t="shared" ref="G69" si="142">V68+V69</f>
        <v>6.7</v>
      </c>
      <c r="H69" s="11">
        <f t="shared" ref="H69" si="143">W68+W69</f>
        <v>0</v>
      </c>
      <c r="I69" s="11">
        <f t="shared" ref="I69" si="144">X68+X69</f>
        <v>4.7</v>
      </c>
      <c r="J69" s="11">
        <f t="shared" ref="J69" si="145">Y68+Y69</f>
        <v>0</v>
      </c>
      <c r="K69" s="11">
        <f t="shared" ref="K69" si="146">Z68+Z69</f>
        <v>4.4000000000000004</v>
      </c>
      <c r="L69" s="11">
        <f t="shared" ref="L69" si="147">AA68+AA69</f>
        <v>0</v>
      </c>
      <c r="M69" s="11">
        <f t="shared" ref="M69" si="148">AB68+AB69</f>
        <v>12</v>
      </c>
      <c r="N69" s="62">
        <f>+A69+C69+E69+G69+I69+K69+M69</f>
        <v>46.449999999999996</v>
      </c>
      <c r="O69" s="54"/>
      <c r="P69" s="77">
        <f>'13'!$M$13</f>
        <v>0</v>
      </c>
      <c r="Q69" s="77"/>
      <c r="R69" s="77">
        <f>'13'!$M$21</f>
        <v>4.8</v>
      </c>
      <c r="S69" s="77"/>
      <c r="T69" s="77">
        <f>'13'!$M$29</f>
        <v>0</v>
      </c>
      <c r="U69" s="77"/>
      <c r="V69" s="77">
        <f>'13'!$M$37</f>
        <v>0</v>
      </c>
      <c r="W69" s="71"/>
      <c r="X69" s="77">
        <f>+'13'!$M$45</f>
        <v>0</v>
      </c>
      <c r="Y69" s="71"/>
      <c r="Z69" s="77">
        <f>+'13'!$M$53</f>
        <v>0</v>
      </c>
      <c r="AA69" s="71"/>
      <c r="AB69" s="77">
        <f>+'13'!M61</f>
        <v>0</v>
      </c>
      <c r="AC69" s="88">
        <f>+P69+R69+T69+V69+X69+Z69+AB69</f>
        <v>4.8</v>
      </c>
      <c r="AD69" s="73"/>
    </row>
    <row r="70" spans="1:30" x14ac:dyDescent="0.25">
      <c r="A70" s="726" t="s">
        <v>432</v>
      </c>
      <c r="B70" s="727"/>
      <c r="C70" s="727"/>
      <c r="D70" s="727"/>
      <c r="E70" s="727"/>
      <c r="F70" s="727"/>
      <c r="G70" s="727"/>
      <c r="H70" s="727"/>
      <c r="I70" s="727"/>
      <c r="J70" s="727"/>
      <c r="K70" s="727"/>
      <c r="L70" s="727"/>
      <c r="M70" s="727"/>
      <c r="N70" s="91">
        <f>SUM(K69:M69,A75:M75,A80:M80,A85:M85,A90:M90)</f>
        <v>164.4</v>
      </c>
      <c r="O70" s="18"/>
      <c r="P70" s="722" t="s">
        <v>432</v>
      </c>
      <c r="Q70" s="723"/>
      <c r="R70" s="723"/>
      <c r="S70" s="723"/>
      <c r="T70" s="723"/>
      <c r="U70" s="723"/>
      <c r="V70" s="723"/>
      <c r="W70" s="723"/>
      <c r="X70" s="723"/>
      <c r="Y70" s="723"/>
      <c r="Z70" s="723"/>
      <c r="AA70" s="723"/>
      <c r="AB70" s="723"/>
      <c r="AC70" s="88"/>
      <c r="AD70" s="73"/>
    </row>
    <row r="71" spans="1:30" s="12" customFormat="1" x14ac:dyDescent="0.25">
      <c r="A71" s="4">
        <f>+M65+1</f>
        <v>3</v>
      </c>
      <c r="B71" s="3"/>
      <c r="C71" s="4">
        <f>+A71+1</f>
        <v>4</v>
      </c>
      <c r="D71" s="3"/>
      <c r="E71" s="4">
        <f>+C71+1</f>
        <v>5</v>
      </c>
      <c r="F71" s="3"/>
      <c r="G71" s="4">
        <f>E71+1</f>
        <v>6</v>
      </c>
      <c r="H71" s="6"/>
      <c r="I71" s="4">
        <f>G71+1</f>
        <v>7</v>
      </c>
      <c r="J71" s="4">
        <f t="shared" ref="J71:K71" si="149">H71+1</f>
        <v>1</v>
      </c>
      <c r="K71" s="4">
        <f t="shared" si="149"/>
        <v>8</v>
      </c>
      <c r="L71" s="3"/>
      <c r="M71" s="4">
        <f>+K71+1</f>
        <v>9</v>
      </c>
      <c r="N71" s="61"/>
      <c r="O71" s="54"/>
      <c r="P71" s="71">
        <f>+AB65+1</f>
        <v>29</v>
      </c>
      <c r="Q71" s="71"/>
      <c r="R71" s="71">
        <f>+P71+1</f>
        <v>30</v>
      </c>
      <c r="S71" s="71"/>
      <c r="T71" s="71">
        <f>+R71+1</f>
        <v>31</v>
      </c>
      <c r="U71" s="71"/>
      <c r="V71" s="71">
        <v>1</v>
      </c>
      <c r="W71" s="72"/>
      <c r="X71" s="71">
        <f>V71+1</f>
        <v>2</v>
      </c>
      <c r="Y71" s="71"/>
      <c r="Z71" s="71">
        <f>+X71+1</f>
        <v>3</v>
      </c>
      <c r="AA71" s="71"/>
      <c r="AB71" s="71">
        <f>+Z71+1</f>
        <v>4</v>
      </c>
      <c r="AC71" s="73"/>
      <c r="AD71" s="73"/>
    </row>
    <row r="72" spans="1:30" x14ac:dyDescent="0.25">
      <c r="A72" s="7" t="str">
        <f>'14'!AA6</f>
        <v>Easy</v>
      </c>
      <c r="B72" s="53"/>
      <c r="C72" s="7" t="str">
        <f>'14'!AA14</f>
        <v>Acid Tolerance</v>
      </c>
      <c r="D72" s="53"/>
      <c r="E72" s="7" t="str">
        <f>'14'!AA22</f>
        <v>Easy</v>
      </c>
      <c r="F72" s="8"/>
      <c r="G72" s="7" t="str">
        <f>'14'!AA30</f>
        <v>Rhythm Intervals</v>
      </c>
      <c r="H72" s="53"/>
      <c r="I72" s="7" t="str">
        <f>'14'!AA38</f>
        <v>Easy</v>
      </c>
      <c r="J72" s="3"/>
      <c r="K72" s="188" t="str">
        <f>'14'!$AA$46</f>
        <v>Wichita St</v>
      </c>
      <c r="L72" s="215"/>
      <c r="M72" s="188" t="str">
        <f>'14'!$AA$54</f>
        <v>Wichita St</v>
      </c>
      <c r="N72" s="66" t="s">
        <v>433</v>
      </c>
      <c r="P72" s="88">
        <f>'14'!AP6</f>
        <v>0</v>
      </c>
      <c r="Q72" s="88"/>
      <c r="R72" s="88">
        <f>'14'!AP14</f>
        <v>0</v>
      </c>
      <c r="S72" s="88"/>
      <c r="T72" s="88">
        <f>'14'!AP22</f>
        <v>0</v>
      </c>
      <c r="U72" s="74"/>
      <c r="V72" s="88">
        <f>'14'!AP30</f>
        <v>0</v>
      </c>
      <c r="W72" s="88"/>
      <c r="X72" s="88">
        <f>'14'!AP38</f>
        <v>0</v>
      </c>
      <c r="Y72" s="71"/>
      <c r="Z72" s="88" t="str">
        <f>'14'!$AA$46</f>
        <v>Wichita St</v>
      </c>
      <c r="AB72" s="88" t="str">
        <f>'14'!$AA$54</f>
        <v>Wichita St</v>
      </c>
      <c r="AC72" s="76" t="s">
        <v>433</v>
      </c>
      <c r="AD72" s="73"/>
    </row>
    <row r="73" spans="1:30" x14ac:dyDescent="0.25">
      <c r="A73" s="4"/>
      <c r="B73" s="3"/>
      <c r="C73" s="4"/>
      <c r="D73" s="3"/>
      <c r="E73" s="4"/>
      <c r="F73" s="3"/>
      <c r="G73" s="5"/>
      <c r="H73" s="3"/>
      <c r="I73" s="5"/>
      <c r="J73" s="3"/>
      <c r="K73" s="20"/>
      <c r="L73" s="3"/>
      <c r="M73" s="20"/>
      <c r="N73" s="62"/>
      <c r="P73" s="71"/>
      <c r="Q73" s="71"/>
      <c r="R73" s="71"/>
      <c r="S73" s="71"/>
      <c r="T73" s="71"/>
      <c r="U73" s="71"/>
      <c r="V73" s="72"/>
      <c r="W73" s="71"/>
      <c r="X73" s="72"/>
      <c r="Y73" s="71"/>
      <c r="Z73" s="85"/>
      <c r="AA73" s="71"/>
      <c r="AB73" s="85"/>
      <c r="AC73" s="88">
        <f>AC74+AC75</f>
        <v>36.75</v>
      </c>
      <c r="AD73" s="73"/>
    </row>
    <row r="74" spans="1:30" x14ac:dyDescent="0.25">
      <c r="A74" s="87">
        <v>0.30486111111111108</v>
      </c>
      <c r="B74" s="9"/>
      <c r="C74" s="10"/>
      <c r="D74" s="9"/>
      <c r="E74" s="87">
        <v>0.33194444444444443</v>
      </c>
      <c r="F74" s="9"/>
      <c r="G74" s="10"/>
      <c r="H74" s="9"/>
      <c r="I74" s="87">
        <v>0.31527777777777777</v>
      </c>
      <c r="J74" s="3"/>
      <c r="K74" s="10"/>
      <c r="M74" s="10"/>
      <c r="N74" s="62"/>
      <c r="P74" s="77">
        <f>'14'!$Z$13</f>
        <v>6</v>
      </c>
      <c r="Q74" s="77"/>
      <c r="R74" s="77">
        <f>'14'!$Z$21</f>
        <v>0</v>
      </c>
      <c r="S74" s="77"/>
      <c r="T74" s="81">
        <f>'14'!$Z$29</f>
        <v>0</v>
      </c>
      <c r="U74" s="77"/>
      <c r="V74" s="81">
        <f>'14'!$Z$37</f>
        <v>5.7</v>
      </c>
      <c r="W74" s="71"/>
      <c r="X74" s="77">
        <f>+'14'!$Z$45</f>
        <v>0</v>
      </c>
      <c r="Y74" s="71"/>
      <c r="Z74" s="77">
        <f>+'14'!$Z$53</f>
        <v>4.4000000000000004</v>
      </c>
      <c r="AA74" s="71"/>
      <c r="AB74" s="77">
        <f>+'14'!$Z61</f>
        <v>2.8</v>
      </c>
      <c r="AC74" s="88">
        <f>+P74+R74+T74+V74+X74+Z74+AB74</f>
        <v>18.900000000000002</v>
      </c>
      <c r="AD74" s="73"/>
    </row>
    <row r="75" spans="1:30" x14ac:dyDescent="0.25">
      <c r="A75" s="11">
        <f>P74+P75</f>
        <v>6</v>
      </c>
      <c r="B75" s="11">
        <f t="shared" ref="B75" si="150">Q74+Q75</f>
        <v>0</v>
      </c>
      <c r="C75" s="11">
        <f t="shared" ref="C75" si="151">R74+R75</f>
        <v>5.75</v>
      </c>
      <c r="D75" s="11">
        <f t="shared" ref="D75" si="152">S74+S75</f>
        <v>0</v>
      </c>
      <c r="E75" s="11">
        <f t="shared" ref="E75" si="153">T74+T75</f>
        <v>6</v>
      </c>
      <c r="F75" s="11">
        <f t="shared" ref="F75" si="154">U74+U75</f>
        <v>0</v>
      </c>
      <c r="G75" s="11">
        <f t="shared" ref="G75" si="155">V74+V75</f>
        <v>5.7</v>
      </c>
      <c r="H75" s="11">
        <f t="shared" ref="H75" si="156">W74+W75</f>
        <v>0</v>
      </c>
      <c r="I75" s="11">
        <f t="shared" ref="I75" si="157">X74+X75</f>
        <v>6.1</v>
      </c>
      <c r="J75" s="11">
        <f t="shared" ref="J75" si="158">Y74+Y75</f>
        <v>0</v>
      </c>
      <c r="K75" s="11">
        <f t="shared" ref="K75" si="159">Z74+Z75</f>
        <v>4.4000000000000004</v>
      </c>
      <c r="L75" s="11">
        <f t="shared" ref="L75" si="160">AA74+AA75</f>
        <v>0</v>
      </c>
      <c r="M75" s="11">
        <f t="shared" ref="M75" si="161">AB74+AB75</f>
        <v>2.8</v>
      </c>
      <c r="N75" s="62">
        <f>+A75+C75+E75+G75+I75+K75+M75</f>
        <v>36.749999999999993</v>
      </c>
      <c r="P75" s="77">
        <f>'14'!$M$13</f>
        <v>0</v>
      </c>
      <c r="Q75" s="77"/>
      <c r="R75" s="77">
        <f>'14'!$M$21</f>
        <v>5.75</v>
      </c>
      <c r="S75" s="77"/>
      <c r="T75" s="77">
        <f>'14'!$M$29</f>
        <v>6</v>
      </c>
      <c r="U75" s="77"/>
      <c r="V75" s="77">
        <f>'14'!$M$37</f>
        <v>0</v>
      </c>
      <c r="W75" s="71"/>
      <c r="X75" s="77">
        <f>+'14'!$M$45</f>
        <v>6.1</v>
      </c>
      <c r="Y75" s="71"/>
      <c r="Z75" s="77">
        <f>+'14'!$M$53</f>
        <v>0</v>
      </c>
      <c r="AA75" s="71"/>
      <c r="AB75" s="77">
        <f>+'14'!M61</f>
        <v>0</v>
      </c>
      <c r="AC75" s="88">
        <f>+P75+R75+T75+V75+X75+Z75+AB75</f>
        <v>17.850000000000001</v>
      </c>
      <c r="AD75" s="73"/>
    </row>
    <row r="76" spans="1:30" x14ac:dyDescent="0.25">
      <c r="A76" s="4">
        <f>+M71+1</f>
        <v>10</v>
      </c>
      <c r="B76" s="3"/>
      <c r="C76" s="4">
        <f>+A76+1</f>
        <v>11</v>
      </c>
      <c r="D76" s="3"/>
      <c r="E76" s="4">
        <f>+C76+1</f>
        <v>12</v>
      </c>
      <c r="F76" s="3"/>
      <c r="G76" s="4">
        <f>+E76+1</f>
        <v>13</v>
      </c>
      <c r="H76" s="6"/>
      <c r="I76" s="4">
        <f>+G76+1</f>
        <v>14</v>
      </c>
      <c r="J76" s="3"/>
      <c r="K76" s="4">
        <f>+I76+1</f>
        <v>15</v>
      </c>
      <c r="L76" s="3"/>
      <c r="M76" s="4">
        <f>+K76+1</f>
        <v>16</v>
      </c>
      <c r="P76" s="71">
        <f>+AB71+1</f>
        <v>5</v>
      </c>
      <c r="Q76" s="71"/>
      <c r="R76" s="71">
        <f>+P76+1</f>
        <v>6</v>
      </c>
      <c r="S76" s="71"/>
      <c r="T76" s="71">
        <f>+R76+1</f>
        <v>7</v>
      </c>
      <c r="U76" s="71"/>
      <c r="V76" s="71">
        <f>+T76+1</f>
        <v>8</v>
      </c>
      <c r="W76" s="72"/>
      <c r="X76" s="71">
        <f>+V76+1</f>
        <v>9</v>
      </c>
      <c r="Y76" s="71"/>
      <c r="Z76" s="71">
        <f>+X76+1</f>
        <v>10</v>
      </c>
      <c r="AA76" s="71"/>
      <c r="AB76" s="71">
        <f>+Z76+1</f>
        <v>11</v>
      </c>
      <c r="AC76" s="73"/>
      <c r="AD76" s="73"/>
    </row>
    <row r="77" spans="1:30" x14ac:dyDescent="0.25">
      <c r="A77" s="7" t="str">
        <f>'15'!AA6</f>
        <v>Long</v>
      </c>
      <c r="B77" s="53"/>
      <c r="C77" s="7" t="str">
        <f>'15'!AA14</f>
        <v>Easy</v>
      </c>
      <c r="D77" s="53"/>
      <c r="E77" s="7" t="str">
        <f>'15'!AA22</f>
        <v>Acid Tolerance</v>
      </c>
      <c r="F77" s="8"/>
      <c r="G77" s="7" t="str">
        <f>'15'!AA30</f>
        <v>Lactate Clearance</v>
      </c>
      <c r="H77" s="53"/>
      <c r="I77" s="7" t="str">
        <f>'15'!AA38</f>
        <v>Easy</v>
      </c>
      <c r="J77" s="3"/>
      <c r="K77" s="188" t="str">
        <f>'15'!$AA$46</f>
        <v>Bethel</v>
      </c>
      <c r="M77" s="7" t="str">
        <f>'15'!$AA$54</f>
        <v>Off</v>
      </c>
      <c r="N77" s="66" t="s">
        <v>434</v>
      </c>
      <c r="P77" s="88">
        <f>'15'!AP6</f>
        <v>0</v>
      </c>
      <c r="Q77" s="88"/>
      <c r="R77" s="88">
        <f>'15'!AP14</f>
        <v>0</v>
      </c>
      <c r="S77" s="88"/>
      <c r="T77" s="88">
        <f>'15'!AP22</f>
        <v>0</v>
      </c>
      <c r="U77" s="74"/>
      <c r="V77" s="88">
        <f>'15'!AP30</f>
        <v>0</v>
      </c>
      <c r="W77" s="88"/>
      <c r="X77" s="88">
        <f>'15'!AP38</f>
        <v>0</v>
      </c>
      <c r="Y77" s="71"/>
      <c r="Z77" s="88" t="str">
        <f>'15'!$AA$46</f>
        <v>Bethel</v>
      </c>
      <c r="AB77" s="88" t="str">
        <f>'15'!$AA$54</f>
        <v>Off</v>
      </c>
      <c r="AC77" s="76" t="s">
        <v>434</v>
      </c>
      <c r="AD77" s="73"/>
    </row>
    <row r="78" spans="1:30" x14ac:dyDescent="0.25">
      <c r="A78" s="4"/>
      <c r="B78" s="3"/>
      <c r="C78" s="4"/>
      <c r="D78" s="3"/>
      <c r="E78" s="4"/>
      <c r="F78" s="3"/>
      <c r="G78" s="5"/>
      <c r="H78" s="3"/>
      <c r="I78" s="5"/>
      <c r="J78" s="3"/>
      <c r="K78" s="20"/>
      <c r="L78" s="3"/>
      <c r="M78" s="20"/>
      <c r="N78" s="62"/>
      <c r="P78" s="71"/>
      <c r="Q78" s="71"/>
      <c r="R78" s="71"/>
      <c r="S78" s="71"/>
      <c r="T78" s="71"/>
      <c r="U78" s="71"/>
      <c r="V78" s="72"/>
      <c r="W78" s="71"/>
      <c r="X78" s="72"/>
      <c r="Y78" s="71"/>
      <c r="Z78" s="85"/>
      <c r="AA78" s="71"/>
      <c r="AB78" s="85"/>
      <c r="AC78" s="88">
        <f>AC79+AC80</f>
        <v>42</v>
      </c>
      <c r="AD78" s="73"/>
    </row>
    <row r="79" spans="1:30" x14ac:dyDescent="0.25">
      <c r="A79" s="87">
        <v>0.2951388888888889</v>
      </c>
      <c r="B79" s="9"/>
      <c r="C79" s="87">
        <v>0.35069444444444442</v>
      </c>
      <c r="D79" s="9"/>
      <c r="E79" s="10"/>
      <c r="F79" s="9"/>
      <c r="G79" s="10"/>
      <c r="H79" s="9"/>
      <c r="I79" s="87">
        <v>0.30972222222222223</v>
      </c>
      <c r="J79" s="3"/>
      <c r="K79" s="87">
        <v>0.3659722222222222</v>
      </c>
      <c r="M79" s="10"/>
      <c r="N79" s="62"/>
      <c r="P79" s="77">
        <f>'15'!$Z$13</f>
        <v>0</v>
      </c>
      <c r="Q79" s="77"/>
      <c r="R79" s="77">
        <f>'15'!$Z$21</f>
        <v>4.2</v>
      </c>
      <c r="S79" s="77"/>
      <c r="T79" s="81">
        <f>'15'!$Z$29</f>
        <v>0</v>
      </c>
      <c r="U79" s="77"/>
      <c r="V79" s="81">
        <f>'15'!$Z$37</f>
        <v>6</v>
      </c>
      <c r="W79" s="71"/>
      <c r="X79" s="77">
        <f>+'15'!$Z$45</f>
        <v>6.5</v>
      </c>
      <c r="Y79" s="71"/>
      <c r="Z79" s="77">
        <f>+'15'!$Z$53</f>
        <v>9.7999999999999989</v>
      </c>
      <c r="AA79" s="71"/>
      <c r="AB79" s="77">
        <f>+'15'!$Z61</f>
        <v>0</v>
      </c>
      <c r="AC79" s="88">
        <f>+P79+R79+T79+V79+X79+Z79+AB79</f>
        <v>26.5</v>
      </c>
      <c r="AD79" s="73"/>
    </row>
    <row r="80" spans="1:30" x14ac:dyDescent="0.25">
      <c r="A80" s="11">
        <f>P79+P80</f>
        <v>11</v>
      </c>
      <c r="B80" s="11">
        <f t="shared" ref="B80" si="162">Q79+Q80</f>
        <v>0</v>
      </c>
      <c r="C80" s="11">
        <f t="shared" ref="C80" si="163">R79+R80</f>
        <v>4.2</v>
      </c>
      <c r="D80" s="11">
        <f t="shared" ref="D80" si="164">S79+S80</f>
        <v>0</v>
      </c>
      <c r="E80" s="11">
        <f t="shared" ref="E80" si="165">T79+T80</f>
        <v>4.5</v>
      </c>
      <c r="F80" s="11">
        <f t="shared" ref="F80" si="166">U79+U80</f>
        <v>0</v>
      </c>
      <c r="G80" s="11">
        <f t="shared" ref="G80" si="167">V79+V80</f>
        <v>6</v>
      </c>
      <c r="H80" s="11">
        <f t="shared" ref="H80" si="168">W79+W80</f>
        <v>0</v>
      </c>
      <c r="I80" s="11">
        <f t="shared" ref="I80" si="169">X79+X80</f>
        <v>6.5</v>
      </c>
      <c r="J80" s="11">
        <f t="shared" ref="J80" si="170">Y79+Y80</f>
        <v>0</v>
      </c>
      <c r="K80" s="11">
        <f t="shared" ref="K80" si="171">Z79+Z80</f>
        <v>9.7999999999999989</v>
      </c>
      <c r="L80" s="11">
        <f t="shared" ref="L80" si="172">AA79+AA80</f>
        <v>0</v>
      </c>
      <c r="M80" s="11">
        <f t="shared" ref="M80" si="173">AB79+AB80</f>
        <v>0</v>
      </c>
      <c r="N80" s="62">
        <f>+A80+C80+E80+G80+I80+K80+M80</f>
        <v>42</v>
      </c>
      <c r="P80" s="77">
        <f>'15'!$M$13</f>
        <v>11</v>
      </c>
      <c r="Q80" s="77"/>
      <c r="R80" s="77">
        <f>'15'!$M$21</f>
        <v>0</v>
      </c>
      <c r="S80" s="77"/>
      <c r="T80" s="77">
        <f>'15'!$M$29</f>
        <v>4.5</v>
      </c>
      <c r="U80" s="77"/>
      <c r="V80" s="77">
        <f>'15'!$M$37</f>
        <v>0</v>
      </c>
      <c r="W80" s="71"/>
      <c r="X80" s="77">
        <f>+'15'!$M$45</f>
        <v>0</v>
      </c>
      <c r="Y80" s="71"/>
      <c r="Z80" s="77">
        <f>+'15'!$M$53</f>
        <v>0</v>
      </c>
      <c r="AA80" s="71"/>
      <c r="AB80" s="77">
        <f>+'15'!M61</f>
        <v>0</v>
      </c>
      <c r="AC80" s="88">
        <f>+P80+R80+T80+V80+X80+Z80+AB80</f>
        <v>15.5</v>
      </c>
      <c r="AD80" s="73"/>
    </row>
    <row r="81" spans="1:30" x14ac:dyDescent="0.25">
      <c r="A81" s="4">
        <f>+M76+1</f>
        <v>17</v>
      </c>
      <c r="B81" s="3"/>
      <c r="C81" s="4">
        <f>+A81+1</f>
        <v>18</v>
      </c>
      <c r="D81" s="3"/>
      <c r="E81" s="4">
        <f>+C81+1</f>
        <v>19</v>
      </c>
      <c r="F81" s="3"/>
      <c r="G81" s="4">
        <f>+E81+1</f>
        <v>20</v>
      </c>
      <c r="H81" s="6"/>
      <c r="I81" s="4">
        <f>+G81+1</f>
        <v>21</v>
      </c>
      <c r="J81" s="3"/>
      <c r="K81" s="4">
        <f>+I81+1</f>
        <v>22</v>
      </c>
      <c r="L81" s="3"/>
      <c r="M81" s="4">
        <f>+K81+1</f>
        <v>23</v>
      </c>
      <c r="P81" s="71">
        <f>+AB76+1</f>
        <v>12</v>
      </c>
      <c r="Q81" s="71"/>
      <c r="R81" s="71">
        <f>+P81+1</f>
        <v>13</v>
      </c>
      <c r="S81" s="71"/>
      <c r="T81" s="71">
        <f>+R81+1</f>
        <v>14</v>
      </c>
      <c r="U81" s="71"/>
      <c r="V81" s="71">
        <f>+T81+1</f>
        <v>15</v>
      </c>
      <c r="W81" s="72"/>
      <c r="X81" s="71">
        <f>+V81+1</f>
        <v>16</v>
      </c>
      <c r="Y81" s="71"/>
      <c r="Z81" s="71">
        <f>+X81+1</f>
        <v>17</v>
      </c>
      <c r="AA81" s="71"/>
      <c r="AB81" s="71">
        <f>+Z81+1</f>
        <v>18</v>
      </c>
      <c r="AC81" s="73"/>
      <c r="AD81" s="73"/>
    </row>
    <row r="82" spans="1:30" x14ac:dyDescent="0.25">
      <c r="A82" s="7" t="str">
        <f>'16'!AA6</f>
        <v>Easy</v>
      </c>
      <c r="B82" s="53"/>
      <c r="C82" s="7" t="str">
        <f>'16'!AA14</f>
        <v>Speed Endurance</v>
      </c>
      <c r="D82" s="53"/>
      <c r="E82" s="7" t="str">
        <f>'16'!AA22</f>
        <v>Easy</v>
      </c>
      <c r="F82" s="8"/>
      <c r="G82" s="7" t="str">
        <f>'16'!AA30</f>
        <v>Pacework</v>
      </c>
      <c r="H82" s="53"/>
      <c r="I82" s="7" t="str">
        <f>'16'!AA38</f>
        <v>Easy</v>
      </c>
      <c r="J82" s="3"/>
      <c r="K82" s="7" t="str">
        <f>'16'!$AA$46</f>
        <v>Pre-Meet</v>
      </c>
      <c r="M82" s="188" t="str">
        <f>'16'!$AA$54</f>
        <v>Tabor</v>
      </c>
      <c r="N82" s="66" t="s">
        <v>435</v>
      </c>
      <c r="P82" s="88">
        <f>'16'!AP6</f>
        <v>0</v>
      </c>
      <c r="Q82" s="88"/>
      <c r="R82" s="88">
        <f>'16'!AP14</f>
        <v>0</v>
      </c>
      <c r="S82" s="88"/>
      <c r="T82" s="88">
        <f>'16'!AP22</f>
        <v>0</v>
      </c>
      <c r="U82" s="74"/>
      <c r="V82" s="88">
        <f>'16'!AP30</f>
        <v>0</v>
      </c>
      <c r="W82" s="88"/>
      <c r="X82" s="88">
        <f>'16'!AP38</f>
        <v>0</v>
      </c>
      <c r="Y82" s="71"/>
      <c r="Z82" s="88" t="str">
        <f>'16'!$AA$46</f>
        <v>Pre-Meet</v>
      </c>
      <c r="AB82" s="88" t="str">
        <f>'16'!$AA$54</f>
        <v>Tabor</v>
      </c>
      <c r="AC82" s="76" t="s">
        <v>435</v>
      </c>
      <c r="AD82" s="73"/>
    </row>
    <row r="83" spans="1:30" x14ac:dyDescent="0.25">
      <c r="A83" s="4"/>
      <c r="B83" s="3"/>
      <c r="C83" s="4"/>
      <c r="D83" s="3"/>
      <c r="E83" s="4"/>
      <c r="F83" s="3"/>
      <c r="G83" s="5"/>
      <c r="H83" s="3"/>
      <c r="I83" s="5"/>
      <c r="J83" s="3"/>
      <c r="K83" s="20"/>
      <c r="L83" s="3"/>
      <c r="M83" s="20"/>
      <c r="N83" s="62"/>
      <c r="P83" s="71"/>
      <c r="Q83" s="71"/>
      <c r="R83" s="71"/>
      <c r="S83" s="71"/>
      <c r="T83" s="71"/>
      <c r="U83" s="71"/>
      <c r="V83" s="72"/>
      <c r="W83" s="71"/>
      <c r="X83" s="72"/>
      <c r="Y83" s="71"/>
      <c r="Z83" s="85"/>
      <c r="AA83" s="71"/>
      <c r="AB83" s="85"/>
      <c r="AC83" s="88">
        <f>AC84+AC85</f>
        <v>32.15</v>
      </c>
      <c r="AD83" s="73"/>
    </row>
    <row r="84" spans="1:30" x14ac:dyDescent="0.25">
      <c r="A84" s="87">
        <v>0.32569444444444445</v>
      </c>
      <c r="B84" s="9"/>
      <c r="C84" s="10"/>
      <c r="D84" s="9"/>
      <c r="E84" s="87">
        <v>0.31458333333333333</v>
      </c>
      <c r="F84" s="9"/>
      <c r="G84" s="10"/>
      <c r="H84" s="9"/>
      <c r="I84" s="87">
        <v>0.31180555555555556</v>
      </c>
      <c r="J84" s="3"/>
      <c r="K84" s="87"/>
      <c r="M84" s="10"/>
      <c r="N84" s="62"/>
      <c r="P84" s="77">
        <f>'16'!$Z$13</f>
        <v>6</v>
      </c>
      <c r="Q84" s="77"/>
      <c r="R84" s="77">
        <f>'16'!$Z$21</f>
        <v>4.1499999999999995</v>
      </c>
      <c r="S84" s="77"/>
      <c r="T84" s="81">
        <f>'16'!$Z$29</f>
        <v>6.5</v>
      </c>
      <c r="U84" s="77"/>
      <c r="V84" s="81">
        <f>'16'!$Z$37</f>
        <v>3.4000000000000004</v>
      </c>
      <c r="W84" s="71"/>
      <c r="X84" s="77">
        <f>+'16'!$Z$45</f>
        <v>6</v>
      </c>
      <c r="Y84" s="71"/>
      <c r="Z84" s="77">
        <f>+'16'!$Z$53</f>
        <v>4.3499999999999996</v>
      </c>
      <c r="AA84" s="71"/>
      <c r="AB84" s="77">
        <f>+'16'!$Z61</f>
        <v>1.75</v>
      </c>
      <c r="AC84" s="88">
        <f>+P84+R84+T84+V84+X84+Z84+AB84</f>
        <v>32.15</v>
      </c>
      <c r="AD84" s="73"/>
    </row>
    <row r="85" spans="1:30" x14ac:dyDescent="0.25">
      <c r="A85" s="11">
        <f>P84+P85</f>
        <v>6</v>
      </c>
      <c r="B85" s="11">
        <f t="shared" ref="B85" si="174">Q84+Q85</f>
        <v>0</v>
      </c>
      <c r="C85" s="11">
        <f t="shared" ref="C85" si="175">R84+R85</f>
        <v>4.1499999999999995</v>
      </c>
      <c r="D85" s="11">
        <f t="shared" ref="D85" si="176">S84+S85</f>
        <v>0</v>
      </c>
      <c r="E85" s="11">
        <f t="shared" ref="E85" si="177">T84+T85</f>
        <v>6.5</v>
      </c>
      <c r="F85" s="11">
        <f t="shared" ref="F85" si="178">U84+U85</f>
        <v>0</v>
      </c>
      <c r="G85" s="11">
        <f t="shared" ref="G85" si="179">V84+V85</f>
        <v>3.4000000000000004</v>
      </c>
      <c r="H85" s="11">
        <f t="shared" ref="H85" si="180">W84+W85</f>
        <v>0</v>
      </c>
      <c r="I85" s="11">
        <f t="shared" ref="I85" si="181">X84+X85</f>
        <v>6</v>
      </c>
      <c r="J85" s="11">
        <f t="shared" ref="J85" si="182">Y84+Y85</f>
        <v>0</v>
      </c>
      <c r="K85" s="11">
        <f t="shared" ref="K85" si="183">Z84+Z85</f>
        <v>4.3499999999999996</v>
      </c>
      <c r="L85" s="11">
        <f t="shared" ref="L85" si="184">AA84+AA85</f>
        <v>0</v>
      </c>
      <c r="M85" s="11">
        <f t="shared" ref="M85" si="185">AB84+AB85</f>
        <v>1.75</v>
      </c>
      <c r="N85" s="62">
        <f>+A85+C85+E85+G85+I85+K85+M85</f>
        <v>32.15</v>
      </c>
      <c r="P85" s="77">
        <f>'16'!$M$13</f>
        <v>0</v>
      </c>
      <c r="Q85" s="77"/>
      <c r="R85" s="77">
        <f>'16'!$M$21</f>
        <v>0</v>
      </c>
      <c r="S85" s="77"/>
      <c r="T85" s="77">
        <f>'16'!$M$29</f>
        <v>0</v>
      </c>
      <c r="U85" s="77"/>
      <c r="V85" s="77">
        <f>'16'!$M$37</f>
        <v>0</v>
      </c>
      <c r="W85" s="71"/>
      <c r="X85" s="77">
        <f>+'16'!$M$45</f>
        <v>0</v>
      </c>
      <c r="Y85" s="71"/>
      <c r="Z85" s="77">
        <f>+'16'!$M$53</f>
        <v>0</v>
      </c>
      <c r="AA85" s="71"/>
      <c r="AB85" s="77">
        <f>+'16'!M61</f>
        <v>0</v>
      </c>
      <c r="AC85" s="88">
        <f>+P85+R85+T85+V85+X85+Z85+AB85</f>
        <v>0</v>
      </c>
      <c r="AD85" s="73"/>
    </row>
    <row r="86" spans="1:30" x14ac:dyDescent="0.25">
      <c r="A86" s="4">
        <f>+M81+1</f>
        <v>24</v>
      </c>
      <c r="B86" s="3"/>
      <c r="C86" s="4">
        <f>A86+1</f>
        <v>25</v>
      </c>
      <c r="D86" s="3"/>
      <c r="E86" s="4">
        <f>+C86+1</f>
        <v>26</v>
      </c>
      <c r="F86" s="3"/>
      <c r="G86" s="4">
        <f>+E86+1</f>
        <v>27</v>
      </c>
      <c r="H86" s="6"/>
      <c r="I86" s="4">
        <f>+G86+1</f>
        <v>28</v>
      </c>
      <c r="J86" s="3"/>
      <c r="K86" s="4">
        <f>+I86+1</f>
        <v>29</v>
      </c>
      <c r="L86" s="3"/>
      <c r="M86" s="4">
        <f>+K86+1</f>
        <v>30</v>
      </c>
      <c r="P86" s="71">
        <f>+AB81+1</f>
        <v>19</v>
      </c>
      <c r="Q86" s="71"/>
      <c r="R86" s="71">
        <f>P86+1</f>
        <v>20</v>
      </c>
      <c r="S86" s="71"/>
      <c r="T86" s="71">
        <f>+R86+1</f>
        <v>21</v>
      </c>
      <c r="U86" s="71"/>
      <c r="V86" s="71">
        <f>+T86+1</f>
        <v>22</v>
      </c>
      <c r="W86" s="72"/>
      <c r="X86" s="71">
        <f>+V86+1</f>
        <v>23</v>
      </c>
      <c r="Y86" s="71"/>
      <c r="Z86" s="71">
        <f>+X86+1</f>
        <v>24</v>
      </c>
      <c r="AA86" s="71"/>
      <c r="AB86" s="71">
        <f>+Z86+1</f>
        <v>25</v>
      </c>
      <c r="AC86" s="73"/>
      <c r="AD86" s="73"/>
    </row>
    <row r="87" spans="1:30" x14ac:dyDescent="0.25">
      <c r="A87" s="7" t="str">
        <f>'17'!AA6</f>
        <v>Easy</v>
      </c>
      <c r="B87" s="53"/>
      <c r="C87" s="7" t="str">
        <f>'17'!AA14</f>
        <v>Acid Tolerance</v>
      </c>
      <c r="D87" s="53"/>
      <c r="E87" s="7" t="str">
        <f>'17'!AA22</f>
        <v>Easy</v>
      </c>
      <c r="F87" s="8"/>
      <c r="G87" s="7" t="str">
        <f>'17'!AA30</f>
        <v>Acid Tolerance</v>
      </c>
      <c r="H87" s="53"/>
      <c r="I87" s="7" t="str">
        <f>'17'!AA38</f>
        <v>Easy</v>
      </c>
      <c r="J87" s="3"/>
      <c r="K87" s="7" t="str">
        <f>'17'!$AA$46</f>
        <v>Pre-Meet</v>
      </c>
      <c r="M87" s="188" t="str">
        <f>'17'!$AA$54</f>
        <v>Butler</v>
      </c>
      <c r="N87" s="66" t="s">
        <v>436</v>
      </c>
      <c r="P87" s="88">
        <f>'17'!AP6</f>
        <v>0</v>
      </c>
      <c r="Q87" s="88"/>
      <c r="R87" s="88">
        <f>'17'!AP14</f>
        <v>0</v>
      </c>
      <c r="S87" s="88"/>
      <c r="T87" s="88">
        <f>'17'!AP22</f>
        <v>0</v>
      </c>
      <c r="U87" s="74"/>
      <c r="V87" s="88">
        <f>'17'!AP30</f>
        <v>0</v>
      </c>
      <c r="W87" s="88"/>
      <c r="X87" s="88">
        <f>'17'!AP38</f>
        <v>0</v>
      </c>
      <c r="Y87" s="71"/>
      <c r="Z87" s="88" t="str">
        <f>'17'!$AA$46</f>
        <v>Pre-Meet</v>
      </c>
      <c r="AB87" s="88" t="str">
        <f>'17'!$AA$54</f>
        <v>Butler</v>
      </c>
      <c r="AC87" s="76" t="s">
        <v>436</v>
      </c>
      <c r="AD87" s="73"/>
    </row>
    <row r="88" spans="1:30" x14ac:dyDescent="0.25">
      <c r="A88" s="4"/>
      <c r="B88" s="3"/>
      <c r="C88" s="4"/>
      <c r="D88" s="3"/>
      <c r="E88" s="4"/>
      <c r="F88" s="3"/>
      <c r="G88" s="5"/>
      <c r="H88" s="3"/>
      <c r="I88" s="5"/>
      <c r="J88" s="3"/>
      <c r="K88" s="20"/>
      <c r="L88" s="3"/>
      <c r="M88" s="20"/>
      <c r="N88" s="62"/>
      <c r="P88" s="71"/>
      <c r="Q88" s="71"/>
      <c r="R88" s="71"/>
      <c r="S88" s="71"/>
      <c r="T88" s="71"/>
      <c r="U88" s="71"/>
      <c r="V88" s="72"/>
      <c r="W88" s="71"/>
      <c r="X88" s="72"/>
      <c r="Y88" s="71"/>
      <c r="Z88" s="85"/>
      <c r="AA88" s="71"/>
      <c r="AB88" s="85"/>
      <c r="AC88" s="88">
        <f>AC89+AC90</f>
        <v>37.1</v>
      </c>
      <c r="AD88" s="73"/>
    </row>
    <row r="89" spans="1:30" x14ac:dyDescent="0.25">
      <c r="A89" s="87">
        <v>0.29722222222222222</v>
      </c>
      <c r="B89" s="9"/>
      <c r="C89" s="10"/>
      <c r="D89" s="9"/>
      <c r="E89" s="87">
        <v>0.30972222222222223</v>
      </c>
      <c r="F89" s="9"/>
      <c r="G89" s="10"/>
      <c r="H89" s="9"/>
      <c r="I89" s="87">
        <v>0.32361111111111113</v>
      </c>
      <c r="J89" s="3"/>
      <c r="K89" s="87">
        <v>0.32430555555555557</v>
      </c>
      <c r="M89" s="10"/>
      <c r="N89" s="62"/>
      <c r="P89" s="77">
        <f>'17'!$Z$13</f>
        <v>6.05</v>
      </c>
      <c r="Q89" s="77"/>
      <c r="R89" s="77">
        <f>'17'!$Z$21</f>
        <v>4</v>
      </c>
      <c r="S89" s="77"/>
      <c r="T89" s="81">
        <f>'17'!$Z$29</f>
        <v>6.2</v>
      </c>
      <c r="U89" s="77"/>
      <c r="V89" s="81">
        <f>'17'!$Z$37</f>
        <v>0</v>
      </c>
      <c r="W89" s="71"/>
      <c r="X89" s="77">
        <f>+'17'!$Z$45</f>
        <v>6.25</v>
      </c>
      <c r="Y89" s="71"/>
      <c r="Z89" s="77">
        <f>+'17'!$Z$53</f>
        <v>0</v>
      </c>
      <c r="AA89" s="71"/>
      <c r="AB89" s="77">
        <f>+'17'!$Z61</f>
        <v>6.1</v>
      </c>
      <c r="AC89" s="88">
        <f>+P89+R89+T89+V89+X89+Z89+AB89</f>
        <v>28.6</v>
      </c>
      <c r="AD89" s="73"/>
    </row>
    <row r="90" spans="1:30" x14ac:dyDescent="0.25">
      <c r="A90" s="11">
        <f>P89+P90</f>
        <v>6.05</v>
      </c>
      <c r="B90" s="11">
        <f t="shared" ref="B90" si="186">Q89+Q90</f>
        <v>0</v>
      </c>
      <c r="C90" s="11">
        <f t="shared" ref="C90" si="187">R89+R90</f>
        <v>4</v>
      </c>
      <c r="D90" s="11">
        <f t="shared" ref="D90" si="188">S89+S90</f>
        <v>0</v>
      </c>
      <c r="E90" s="11">
        <f t="shared" ref="E90" si="189">T89+T90</f>
        <v>6.2</v>
      </c>
      <c r="F90" s="11">
        <f t="shared" ref="F90" si="190">U89+U90</f>
        <v>0</v>
      </c>
      <c r="G90" s="11">
        <f t="shared" ref="G90" si="191">V89+V90</f>
        <v>3.5000000000000004</v>
      </c>
      <c r="H90" s="11">
        <f t="shared" ref="H90" si="192">W89+W90</f>
        <v>0</v>
      </c>
      <c r="I90" s="11">
        <f t="shared" ref="I90" si="193">X89+X90</f>
        <v>6.25</v>
      </c>
      <c r="J90" s="11">
        <f t="shared" ref="J90" si="194">Y89+Y90</f>
        <v>0</v>
      </c>
      <c r="K90" s="11">
        <f t="shared" ref="K90" si="195">Z89+Z90</f>
        <v>5</v>
      </c>
      <c r="L90" s="11">
        <f t="shared" ref="L90" si="196">AA89+AA90</f>
        <v>0</v>
      </c>
      <c r="M90" s="11">
        <f t="shared" ref="M90" si="197">AB89+AB90</f>
        <v>6.1</v>
      </c>
      <c r="N90" s="62">
        <f>+A90+C90+E90+G90+I90+K90+M90</f>
        <v>37.1</v>
      </c>
      <c r="P90" s="77">
        <f>'17'!$M$13</f>
        <v>0</v>
      </c>
      <c r="Q90" s="77"/>
      <c r="R90" s="77">
        <f>'17'!$M$21</f>
        <v>0</v>
      </c>
      <c r="S90" s="77"/>
      <c r="T90" s="77">
        <f>'17'!$M$29</f>
        <v>0</v>
      </c>
      <c r="U90" s="77"/>
      <c r="V90" s="77">
        <f>'17'!$M$37</f>
        <v>3.5000000000000004</v>
      </c>
      <c r="W90" s="71"/>
      <c r="X90" s="77">
        <f>+'17'!$M$45</f>
        <v>0</v>
      </c>
      <c r="Y90" s="71"/>
      <c r="Z90" s="77">
        <f>+'17'!$M$53</f>
        <v>5</v>
      </c>
      <c r="AA90" s="71"/>
      <c r="AB90" s="77">
        <f>+'17'!M61</f>
        <v>0</v>
      </c>
      <c r="AC90" s="88">
        <f>+P90+R90+T90+V90+X90+Z90+AB90</f>
        <v>8.5</v>
      </c>
      <c r="AD90" s="73"/>
    </row>
    <row r="91" spans="1:30" x14ac:dyDescent="0.25">
      <c r="A91" s="726" t="s">
        <v>437</v>
      </c>
      <c r="B91" s="727"/>
      <c r="C91" s="727"/>
      <c r="D91" s="727"/>
      <c r="E91" s="727"/>
      <c r="F91" s="727"/>
      <c r="G91" s="727"/>
      <c r="H91" s="727"/>
      <c r="I91" s="727"/>
      <c r="J91" s="727"/>
      <c r="K91" s="727"/>
      <c r="L91" s="727"/>
      <c r="M91" s="727"/>
      <c r="N91" s="91">
        <f>SUM(A96:M96,A101:M101,A106:M106,A111:M111,A117:F117)</f>
        <v>113.60000000000001</v>
      </c>
      <c r="O91" s="18"/>
      <c r="P91" s="722" t="s">
        <v>437</v>
      </c>
      <c r="Q91" s="723"/>
      <c r="R91" s="723"/>
      <c r="S91" s="723"/>
      <c r="T91" s="723"/>
      <c r="U91" s="723"/>
      <c r="V91" s="723"/>
      <c r="W91" s="723"/>
      <c r="X91" s="723"/>
      <c r="Y91" s="723"/>
      <c r="Z91" s="723"/>
      <c r="AA91" s="723"/>
      <c r="AB91" s="723"/>
      <c r="AC91" s="88"/>
      <c r="AD91" s="73"/>
    </row>
    <row r="92" spans="1:30" x14ac:dyDescent="0.25">
      <c r="A92" s="4">
        <v>1</v>
      </c>
      <c r="B92" s="3"/>
      <c r="C92" s="4">
        <f>+A92+1</f>
        <v>2</v>
      </c>
      <c r="D92" s="3"/>
      <c r="E92" s="4">
        <f>+C92+1</f>
        <v>3</v>
      </c>
      <c r="F92" s="3"/>
      <c r="G92" s="4">
        <f>+E92+1</f>
        <v>4</v>
      </c>
      <c r="H92" s="6"/>
      <c r="I92" s="4">
        <f>+G92+1</f>
        <v>5</v>
      </c>
      <c r="J92" s="3"/>
      <c r="K92" s="4">
        <f>I92+1</f>
        <v>6</v>
      </c>
      <c r="L92" s="3"/>
      <c r="M92" s="4">
        <f>K92+1</f>
        <v>7</v>
      </c>
      <c r="P92" s="71">
        <f>+AB86+1</f>
        <v>26</v>
      </c>
      <c r="Q92" s="71"/>
      <c r="R92" s="71">
        <f>+P92+1</f>
        <v>27</v>
      </c>
      <c r="S92" s="71"/>
      <c r="T92" s="71">
        <f>+R92+1</f>
        <v>28</v>
      </c>
      <c r="U92" s="71"/>
      <c r="V92" s="71">
        <f>+T92+1</f>
        <v>29</v>
      </c>
      <c r="W92" s="72"/>
      <c r="X92" s="71">
        <f>+V92+1</f>
        <v>30</v>
      </c>
      <c r="Y92" s="71"/>
      <c r="Z92" s="71">
        <v>1</v>
      </c>
      <c r="AA92" s="71"/>
      <c r="AB92" s="71">
        <f>Z92+1</f>
        <v>2</v>
      </c>
      <c r="AC92" s="73"/>
      <c r="AD92" s="73"/>
    </row>
    <row r="93" spans="1:30" x14ac:dyDescent="0.25">
      <c r="A93" s="7" t="str">
        <f>'18'!AA6</f>
        <v>Easy</v>
      </c>
      <c r="B93" s="53"/>
      <c r="C93" s="7" t="str">
        <f>'18'!AA14</f>
        <v>Lactate Clearance</v>
      </c>
      <c r="D93" s="53"/>
      <c r="E93" s="7" t="str">
        <f>'18'!AA22</f>
        <v>Easy</v>
      </c>
      <c r="F93" s="8"/>
      <c r="G93" s="7" t="str">
        <f>'18'!AA30</f>
        <v>Easy</v>
      </c>
      <c r="H93" s="53"/>
      <c r="I93" s="7" t="str">
        <f>'18'!AA38</f>
        <v>Sit and Kick</v>
      </c>
      <c r="J93" s="3"/>
      <c r="K93" s="7" t="str">
        <f>'18'!$AA$46</f>
        <v>Pre-Meet</v>
      </c>
      <c r="M93" s="188" t="str">
        <f>'18'!$AA$54</f>
        <v>K-State</v>
      </c>
      <c r="N93" s="66" t="s">
        <v>438</v>
      </c>
      <c r="P93" s="88">
        <f>'18'!AP6</f>
        <v>0</v>
      </c>
      <c r="Q93" s="88"/>
      <c r="R93" s="88">
        <f>'18'!AP14</f>
        <v>0</v>
      </c>
      <c r="S93" s="88"/>
      <c r="T93" s="88">
        <f>'18'!AP22</f>
        <v>0</v>
      </c>
      <c r="U93" s="74"/>
      <c r="V93" s="88">
        <f>'18'!AP30</f>
        <v>0</v>
      </c>
      <c r="W93" s="88"/>
      <c r="X93" s="88">
        <f>'18'!AP38</f>
        <v>0</v>
      </c>
      <c r="Y93" s="71"/>
      <c r="Z93" s="88" t="str">
        <f>'18'!$AA$46</f>
        <v>Pre-Meet</v>
      </c>
      <c r="AB93" s="88" t="str">
        <f>'18'!$AA$54</f>
        <v>K-State</v>
      </c>
      <c r="AC93" s="76" t="s">
        <v>438</v>
      </c>
      <c r="AD93" s="73"/>
    </row>
    <row r="94" spans="1:30" x14ac:dyDescent="0.25">
      <c r="A94" s="4"/>
      <c r="B94" s="3"/>
      <c r="C94" s="4"/>
      <c r="D94" s="3"/>
      <c r="E94" s="4"/>
      <c r="F94" s="3"/>
      <c r="G94" s="5"/>
      <c r="H94" s="3"/>
      <c r="I94" s="5"/>
      <c r="J94" s="3"/>
      <c r="K94" s="20"/>
      <c r="L94" s="3"/>
      <c r="M94" s="20"/>
      <c r="N94" s="62"/>
      <c r="P94" s="71"/>
      <c r="Q94" s="71"/>
      <c r="R94" s="71"/>
      <c r="S94" s="71"/>
      <c r="T94" s="71"/>
      <c r="U94" s="71"/>
      <c r="V94" s="72"/>
      <c r="W94" s="71"/>
      <c r="X94" s="72"/>
      <c r="Y94" s="71"/>
      <c r="Z94" s="85"/>
      <c r="AA94" s="71"/>
      <c r="AB94" s="85"/>
      <c r="AC94" s="88">
        <f>AC95+AC96</f>
        <v>29.450000000000003</v>
      </c>
      <c r="AD94" s="73"/>
    </row>
    <row r="95" spans="1:30" x14ac:dyDescent="0.25">
      <c r="A95" s="87">
        <v>0.3034722222222222</v>
      </c>
      <c r="B95" s="9"/>
      <c r="C95" s="10"/>
      <c r="D95" s="9"/>
      <c r="E95" s="87">
        <v>0.31805555555555554</v>
      </c>
      <c r="F95" s="9"/>
      <c r="G95" s="87">
        <v>0.28472222222222221</v>
      </c>
      <c r="H95" s="9"/>
      <c r="I95" s="10"/>
      <c r="J95" s="3"/>
      <c r="K95" s="87">
        <v>0.28680555555555554</v>
      </c>
      <c r="M95" s="10"/>
      <c r="N95" s="62"/>
      <c r="P95" s="77">
        <f>'18'!$Z$13</f>
        <v>6.1</v>
      </c>
      <c r="Q95" s="77"/>
      <c r="R95" s="83">
        <f>'18'!$Z$21</f>
        <v>0</v>
      </c>
      <c r="S95" s="77"/>
      <c r="T95" s="81">
        <f>'18'!$Z$29</f>
        <v>6</v>
      </c>
      <c r="U95" s="77"/>
      <c r="V95" s="86">
        <f>'18'!$Z$37</f>
        <v>3.5</v>
      </c>
      <c r="W95" s="71"/>
      <c r="X95" s="77">
        <f>+'18'!$Z$45</f>
        <v>0</v>
      </c>
      <c r="Y95" s="71"/>
      <c r="Z95" s="77">
        <f>+'18'!$Z$53</f>
        <v>3.5</v>
      </c>
      <c r="AA95" s="71"/>
      <c r="AB95" s="77">
        <f>+'18'!$Z61</f>
        <v>1.75</v>
      </c>
      <c r="AC95" s="88">
        <f>+P95+R95+T95+V95+X95+Z95+AB95</f>
        <v>20.85</v>
      </c>
      <c r="AD95" s="73"/>
    </row>
    <row r="96" spans="1:30" x14ac:dyDescent="0.25">
      <c r="A96" s="11">
        <f>P95+P96</f>
        <v>6.1</v>
      </c>
      <c r="B96" s="11">
        <f t="shared" ref="B96" si="198">Q95+Q96</f>
        <v>0</v>
      </c>
      <c r="C96" s="11">
        <f t="shared" ref="C96" si="199">R95+R96</f>
        <v>5.0999999999999996</v>
      </c>
      <c r="D96" s="11">
        <f t="shared" ref="D96" si="200">S95+S96</f>
        <v>0</v>
      </c>
      <c r="E96" s="11">
        <f t="shared" ref="E96" si="201">T95+T96</f>
        <v>6</v>
      </c>
      <c r="F96" s="11">
        <f t="shared" ref="F96" si="202">U95+U96</f>
        <v>0</v>
      </c>
      <c r="G96" s="11">
        <f t="shared" ref="G96" si="203">V95+V96</f>
        <v>3.5</v>
      </c>
      <c r="H96" s="11">
        <f t="shared" ref="H96" si="204">W95+W96</f>
        <v>0</v>
      </c>
      <c r="I96" s="11">
        <f t="shared" ref="I96" si="205">X95+X96</f>
        <v>3.5</v>
      </c>
      <c r="J96" s="11">
        <f t="shared" ref="J96" si="206">Y95+Y96</f>
        <v>0</v>
      </c>
      <c r="K96" s="11">
        <f t="shared" ref="K96" si="207">Z95+Z96</f>
        <v>3.5</v>
      </c>
      <c r="L96" s="11">
        <f t="shared" ref="L96" si="208">AA95+AA96</f>
        <v>0</v>
      </c>
      <c r="M96" s="11">
        <f t="shared" ref="M96" si="209">AB95+AB96</f>
        <v>1.75</v>
      </c>
      <c r="N96" s="62">
        <f>+A96+C96+E96+G96+I96+K96+M96</f>
        <v>29.45</v>
      </c>
      <c r="P96" s="77">
        <f>'18'!$M$13</f>
        <v>0</v>
      </c>
      <c r="Q96" s="77"/>
      <c r="R96" s="77">
        <f>'18'!$M$21</f>
        <v>5.0999999999999996</v>
      </c>
      <c r="S96" s="77"/>
      <c r="T96" s="77">
        <f>'18'!$M$29</f>
        <v>0</v>
      </c>
      <c r="U96" s="77"/>
      <c r="V96" s="77">
        <f>'18'!$M$37</f>
        <v>0</v>
      </c>
      <c r="W96" s="71"/>
      <c r="X96" s="77">
        <f>+'18'!$M$45</f>
        <v>3.5</v>
      </c>
      <c r="Y96" s="71"/>
      <c r="Z96" s="77">
        <f>+'18'!$M$53</f>
        <v>0</v>
      </c>
      <c r="AA96" s="71"/>
      <c r="AB96" s="77">
        <f>+'18'!M61</f>
        <v>0</v>
      </c>
      <c r="AC96" s="88">
        <f>+P96+R96+T96+V96+X96+Z96+AB96</f>
        <v>8.6</v>
      </c>
      <c r="AD96" s="73"/>
    </row>
    <row r="97" spans="1:30" x14ac:dyDescent="0.25">
      <c r="A97" s="4">
        <f>+M92+1</f>
        <v>8</v>
      </c>
      <c r="B97" s="3"/>
      <c r="C97" s="4">
        <f>+A97+1</f>
        <v>9</v>
      </c>
      <c r="D97" s="3"/>
      <c r="E97" s="4">
        <f>+C97+1</f>
        <v>10</v>
      </c>
      <c r="F97" s="3"/>
      <c r="G97" s="4">
        <f>+E97+1</f>
        <v>11</v>
      </c>
      <c r="H97" s="6"/>
      <c r="I97" s="4">
        <f>+G97+1</f>
        <v>12</v>
      </c>
      <c r="J97" s="3"/>
      <c r="K97" s="4">
        <f>+I97+1</f>
        <v>13</v>
      </c>
      <c r="L97" s="3"/>
      <c r="M97" s="4">
        <f>+K97+1</f>
        <v>14</v>
      </c>
      <c r="P97" s="71">
        <f>+AB92+1</f>
        <v>3</v>
      </c>
      <c r="Q97" s="71"/>
      <c r="R97" s="71">
        <f>+P97+1</f>
        <v>4</v>
      </c>
      <c r="S97" s="71"/>
      <c r="T97" s="71">
        <f>+R97+1</f>
        <v>5</v>
      </c>
      <c r="U97" s="71"/>
      <c r="V97" s="71">
        <f>+T97+1</f>
        <v>6</v>
      </c>
      <c r="W97" s="72"/>
      <c r="X97" s="71">
        <f>+V97+1</f>
        <v>7</v>
      </c>
      <c r="Y97" s="71"/>
      <c r="Z97" s="71">
        <f>+X97+1</f>
        <v>8</v>
      </c>
      <c r="AA97" s="71"/>
      <c r="AB97" s="71">
        <f>+Z97+1</f>
        <v>9</v>
      </c>
      <c r="AC97" s="73"/>
      <c r="AD97" s="73"/>
    </row>
    <row r="98" spans="1:30" x14ac:dyDescent="0.25">
      <c r="A98" s="7" t="str">
        <f>'19'!AA6</f>
        <v>Easy</v>
      </c>
      <c r="B98" s="53"/>
      <c r="C98" s="7" t="str">
        <f>'19'!AA14</f>
        <v>Threshold Intervals</v>
      </c>
      <c r="D98" s="53"/>
      <c r="E98" s="7" t="str">
        <f>'19'!AA22</f>
        <v>Easy</v>
      </c>
      <c r="F98" s="8"/>
      <c r="G98" s="7" t="str">
        <f>'19'!AA30</f>
        <v>Breakdown</v>
      </c>
      <c r="H98" s="53"/>
      <c r="I98" s="7" t="str">
        <f>'19'!AA38</f>
        <v>Easy</v>
      </c>
      <c r="J98" s="3"/>
      <c r="K98" s="188" t="str">
        <f>'19'!$AA$46</f>
        <v>Twilight</v>
      </c>
      <c r="M98" s="188" t="str">
        <f>'19'!$AA$54</f>
        <v>Last Chance</v>
      </c>
      <c r="N98" s="66" t="s">
        <v>439</v>
      </c>
      <c r="P98" s="88">
        <f>'19'!AP6</f>
        <v>0</v>
      </c>
      <c r="Q98" s="88"/>
      <c r="R98" s="88">
        <f>'19'!AP14</f>
        <v>0</v>
      </c>
      <c r="S98" s="88"/>
      <c r="T98" s="88">
        <f>'19'!AP22</f>
        <v>0</v>
      </c>
      <c r="U98" s="74"/>
      <c r="V98" s="88">
        <f>'19'!AP30</f>
        <v>0</v>
      </c>
      <c r="W98" s="88"/>
      <c r="X98" s="88">
        <f>'19'!AP38</f>
        <v>0</v>
      </c>
      <c r="Y98" s="71"/>
      <c r="Z98" s="88" t="str">
        <f>'19'!$AA$46</f>
        <v>Twilight</v>
      </c>
      <c r="AB98" s="88" t="str">
        <f>'19'!$AA$54</f>
        <v>Last Chance</v>
      </c>
      <c r="AC98" s="76" t="s">
        <v>439</v>
      </c>
      <c r="AD98" s="73"/>
    </row>
    <row r="99" spans="1:30" x14ac:dyDescent="0.25">
      <c r="A99" s="4"/>
      <c r="B99" s="3"/>
      <c r="C99" s="4"/>
      <c r="D99" s="3"/>
      <c r="E99" s="4"/>
      <c r="F99" s="3"/>
      <c r="G99" s="5"/>
      <c r="H99" s="3"/>
      <c r="I99" s="5"/>
      <c r="J99" s="3"/>
      <c r="K99" s="20"/>
      <c r="L99" s="3"/>
      <c r="M99" s="20"/>
      <c r="N99" s="62"/>
      <c r="P99" s="71"/>
      <c r="Q99" s="71"/>
      <c r="R99" s="71"/>
      <c r="S99" s="71"/>
      <c r="T99" s="71"/>
      <c r="U99" s="71"/>
      <c r="V99" s="72"/>
      <c r="W99" s="71"/>
      <c r="X99" s="72"/>
      <c r="Y99" s="71"/>
      <c r="Z99" s="85"/>
      <c r="AA99" s="71"/>
      <c r="AB99" s="85"/>
      <c r="AC99" s="88">
        <f>AC100+AC101</f>
        <v>28.5</v>
      </c>
      <c r="AD99" s="73"/>
    </row>
    <row r="100" spans="1:30" x14ac:dyDescent="0.25">
      <c r="A100" s="87">
        <v>0.30486111111111108</v>
      </c>
      <c r="B100" s="9"/>
      <c r="C100" s="10"/>
      <c r="D100" s="9"/>
      <c r="E100" s="87">
        <v>0.32569444444444445</v>
      </c>
      <c r="F100" s="9"/>
      <c r="G100" s="10"/>
      <c r="H100" s="9"/>
      <c r="I100" s="87">
        <v>0.30555555555555552</v>
      </c>
      <c r="J100" s="3"/>
      <c r="K100" s="10"/>
      <c r="M100" s="10"/>
      <c r="N100" s="62"/>
      <c r="P100" s="77">
        <f>'19'!$Z$13</f>
        <v>6</v>
      </c>
      <c r="Q100" s="77"/>
      <c r="R100" s="77">
        <f>'19'!$Z$21</f>
        <v>5.0999999999999996</v>
      </c>
      <c r="S100" s="77"/>
      <c r="T100" s="81">
        <f>'19'!$Z$29</f>
        <v>0</v>
      </c>
      <c r="U100" s="77"/>
      <c r="V100" s="81">
        <f>'19'!$Z$37</f>
        <v>3</v>
      </c>
      <c r="W100" s="71"/>
      <c r="X100" s="77">
        <f>+'19'!$Z$45</f>
        <v>4.0999999999999996</v>
      </c>
      <c r="Y100" s="71"/>
      <c r="Z100" s="77">
        <f>+'19'!$Z$53</f>
        <v>3</v>
      </c>
      <c r="AA100" s="71"/>
      <c r="AB100" s="77">
        <f>+'19'!$Z61</f>
        <v>3.3</v>
      </c>
      <c r="AC100" s="88">
        <f>+P100+R100+T100+V100+X100+Z100+AB100</f>
        <v>24.5</v>
      </c>
      <c r="AD100" s="73"/>
    </row>
    <row r="101" spans="1:30" x14ac:dyDescent="0.25">
      <c r="A101" s="11">
        <f>P100+P101</f>
        <v>6</v>
      </c>
      <c r="B101" s="11">
        <f t="shared" ref="B101" si="210">Q100+Q101</f>
        <v>0</v>
      </c>
      <c r="C101" s="11">
        <f t="shared" ref="C101" si="211">R100+R101</f>
        <v>5.0999999999999996</v>
      </c>
      <c r="D101" s="11">
        <f t="shared" ref="D101" si="212">S100+S101</f>
        <v>0</v>
      </c>
      <c r="E101" s="11">
        <f t="shared" ref="E101" si="213">T100+T101</f>
        <v>4</v>
      </c>
      <c r="F101" s="11">
        <f t="shared" ref="F101" si="214">U100+U101</f>
        <v>0</v>
      </c>
      <c r="G101" s="11">
        <f t="shared" ref="G101" si="215">V100+V101</f>
        <v>3</v>
      </c>
      <c r="H101" s="11">
        <f t="shared" ref="H101" si="216">W100+W101</f>
        <v>0</v>
      </c>
      <c r="I101" s="11">
        <f t="shared" ref="I101" si="217">X100+X101</f>
        <v>4.0999999999999996</v>
      </c>
      <c r="J101" s="11">
        <f t="shared" ref="J101" si="218">Y100+Y101</f>
        <v>0</v>
      </c>
      <c r="K101" s="11">
        <f t="shared" ref="K101" si="219">Z100+Z101</f>
        <v>3</v>
      </c>
      <c r="L101" s="11">
        <f t="shared" ref="L101" si="220">AA100+AA101</f>
        <v>0</v>
      </c>
      <c r="M101" s="11">
        <f t="shared" ref="M101" si="221">AB100+AB101</f>
        <v>3.3</v>
      </c>
      <c r="N101" s="62">
        <f>+A101+C101+E101+G101+I101+K101+M101</f>
        <v>28.500000000000004</v>
      </c>
      <c r="P101" s="77">
        <f>'19'!$M$13</f>
        <v>0</v>
      </c>
      <c r="Q101" s="77"/>
      <c r="R101" s="77">
        <f>'19'!$M$21</f>
        <v>0</v>
      </c>
      <c r="S101" s="77"/>
      <c r="T101" s="77">
        <f>'19'!$M$29</f>
        <v>4</v>
      </c>
      <c r="U101" s="77"/>
      <c r="V101" s="77">
        <f>'19'!$M$37</f>
        <v>0</v>
      </c>
      <c r="W101" s="71"/>
      <c r="X101" s="77">
        <f>+'19'!$M$45</f>
        <v>0</v>
      </c>
      <c r="Y101" s="71"/>
      <c r="Z101" s="77">
        <f>+'19'!$M$53</f>
        <v>0</v>
      </c>
      <c r="AA101" s="71"/>
      <c r="AB101" s="77">
        <f>+'19'!M61</f>
        <v>0</v>
      </c>
      <c r="AC101" s="88">
        <f>+P101+R101+T101+V101+X101+Z101+AB101</f>
        <v>4</v>
      </c>
      <c r="AD101" s="73"/>
    </row>
    <row r="102" spans="1:30" x14ac:dyDescent="0.25">
      <c r="A102" s="4">
        <f>+M97+1</f>
        <v>15</v>
      </c>
      <c r="B102" s="3"/>
      <c r="C102" s="4">
        <f>+A102+1</f>
        <v>16</v>
      </c>
      <c r="D102" s="3"/>
      <c r="E102" s="4">
        <f>+C102+1</f>
        <v>17</v>
      </c>
      <c r="F102" s="3"/>
      <c r="G102" s="4">
        <f>+E102+1</f>
        <v>18</v>
      </c>
      <c r="H102" s="6"/>
      <c r="I102" s="4">
        <f>+G102+1</f>
        <v>19</v>
      </c>
      <c r="J102" s="3"/>
      <c r="K102" s="4">
        <f>+I102+1</f>
        <v>20</v>
      </c>
      <c r="L102" s="3"/>
      <c r="M102" s="4">
        <f>+K102+1</f>
        <v>21</v>
      </c>
      <c r="P102" s="71">
        <f>+AB97+1</f>
        <v>10</v>
      </c>
      <c r="Q102" s="71"/>
      <c r="R102" s="71">
        <f>+P102+1</f>
        <v>11</v>
      </c>
      <c r="S102" s="71"/>
      <c r="T102" s="71">
        <f>+R102+1</f>
        <v>12</v>
      </c>
      <c r="U102" s="71"/>
      <c r="V102" s="71">
        <f>+T102+1</f>
        <v>13</v>
      </c>
      <c r="W102" s="72"/>
      <c r="X102" s="71">
        <f>+V102+1</f>
        <v>14</v>
      </c>
      <c r="Y102" s="71"/>
      <c r="Z102" s="71">
        <f>+X102+1</f>
        <v>15</v>
      </c>
      <c r="AA102" s="71"/>
      <c r="AB102" s="71">
        <f>+Z102+1</f>
        <v>16</v>
      </c>
      <c r="AC102" s="73"/>
      <c r="AD102" s="73"/>
    </row>
    <row r="103" spans="1:30" x14ac:dyDescent="0.25">
      <c r="A103" s="7" t="str">
        <f>'20'!AA6</f>
        <v>Off</v>
      </c>
      <c r="B103" s="53"/>
      <c r="C103" s="7" t="str">
        <f>'20'!AA14</f>
        <v>Off</v>
      </c>
      <c r="D103" s="53"/>
      <c r="E103" s="7" t="str">
        <f>'20'!AA22</f>
        <v>Off</v>
      </c>
      <c r="F103" s="8"/>
      <c r="G103" s="7" t="str">
        <f>'20'!AA30</f>
        <v>Off</v>
      </c>
      <c r="H103" s="53"/>
      <c r="I103" s="7" t="str">
        <f>'20'!AA38</f>
        <v>Off</v>
      </c>
      <c r="J103" s="3"/>
      <c r="K103" s="7" t="str">
        <f>'20'!$AA$46</f>
        <v>Easy</v>
      </c>
      <c r="M103" s="7" t="str">
        <f>'20'!$AA$54</f>
        <v>Easy</v>
      </c>
      <c r="N103" s="67" t="s">
        <v>440</v>
      </c>
      <c r="P103" s="88">
        <f>'20'!AP6</f>
        <v>0</v>
      </c>
      <c r="Q103" s="88"/>
      <c r="R103" s="88">
        <f>'20'!AP14</f>
        <v>0</v>
      </c>
      <c r="S103" s="88"/>
      <c r="T103" s="88">
        <f>'20'!AP22</f>
        <v>0</v>
      </c>
      <c r="U103" s="74"/>
      <c r="V103" s="88">
        <f>'20'!AP30</f>
        <v>0</v>
      </c>
      <c r="W103" s="88"/>
      <c r="X103" s="88">
        <f>'20'!AP38</f>
        <v>0</v>
      </c>
      <c r="Y103" s="71"/>
      <c r="Z103" s="88" t="str">
        <f>'20'!$AA$46</f>
        <v>Easy</v>
      </c>
      <c r="AB103" s="88" t="str">
        <f>'20'!$AA$54</f>
        <v>Easy</v>
      </c>
      <c r="AC103" s="76" t="s">
        <v>440</v>
      </c>
      <c r="AD103" s="73"/>
    </row>
    <row r="104" spans="1:30" x14ac:dyDescent="0.25">
      <c r="A104" s="4"/>
      <c r="B104" s="3"/>
      <c r="C104" s="4"/>
      <c r="D104" s="3"/>
      <c r="E104" s="4"/>
      <c r="F104" s="3"/>
      <c r="G104" s="5"/>
      <c r="H104" s="3"/>
      <c r="I104" s="5"/>
      <c r="J104" s="3"/>
      <c r="K104" s="20"/>
      <c r="L104" s="3"/>
      <c r="M104" s="20"/>
      <c r="N104" s="62"/>
      <c r="P104" s="71"/>
      <c r="Q104" s="71"/>
      <c r="R104" s="71"/>
      <c r="S104" s="71"/>
      <c r="T104" s="71"/>
      <c r="U104" s="71"/>
      <c r="V104" s="72"/>
      <c r="W104" s="71"/>
      <c r="X104" s="72"/>
      <c r="Y104" s="71"/>
      <c r="Z104" s="85"/>
      <c r="AA104" s="71"/>
      <c r="AB104" s="85"/>
      <c r="AC104" s="88">
        <f>AC105+AC106</f>
        <v>11.45</v>
      </c>
      <c r="AD104" s="73"/>
    </row>
    <row r="105" spans="1:30" x14ac:dyDescent="0.25">
      <c r="A105" s="10"/>
      <c r="B105" s="9"/>
      <c r="C105" s="10"/>
      <c r="D105" s="9"/>
      <c r="E105" s="10"/>
      <c r="F105" s="9"/>
      <c r="G105" s="10"/>
      <c r="H105" s="9"/>
      <c r="I105" s="10"/>
      <c r="J105" s="3"/>
      <c r="K105" s="87">
        <v>0.31666666666666665</v>
      </c>
      <c r="M105" s="87">
        <v>0.32569444444444445</v>
      </c>
      <c r="N105" s="62"/>
      <c r="P105" s="77">
        <f>'20'!$Z$13</f>
        <v>0</v>
      </c>
      <c r="Q105" s="77"/>
      <c r="R105" s="77">
        <f>'20'!$Z$21</f>
        <v>0</v>
      </c>
      <c r="S105" s="77"/>
      <c r="T105" s="81">
        <f>'20'!$Z$29</f>
        <v>0</v>
      </c>
      <c r="U105" s="77"/>
      <c r="V105" s="81">
        <f>'20'!$Z$37</f>
        <v>0</v>
      </c>
      <c r="W105" s="71"/>
      <c r="X105" s="77">
        <f>+'20'!$Z$45</f>
        <v>0</v>
      </c>
      <c r="Y105" s="71"/>
      <c r="Z105" s="77">
        <f>+'20'!$Z$53</f>
        <v>0</v>
      </c>
      <c r="AA105" s="71"/>
      <c r="AB105" s="77">
        <f>+'20'!$Z61</f>
        <v>7.3</v>
      </c>
      <c r="AC105" s="88">
        <f>+P105+R105+T105+V105+X105+Z105+AB105</f>
        <v>7.3</v>
      </c>
      <c r="AD105" s="73"/>
    </row>
    <row r="106" spans="1:30" x14ac:dyDescent="0.25">
      <c r="A106" s="11">
        <f>P105+P106</f>
        <v>0</v>
      </c>
      <c r="B106" s="11">
        <f t="shared" ref="B106" si="222">Q105+Q106</f>
        <v>0</v>
      </c>
      <c r="C106" s="11">
        <f t="shared" ref="C106" si="223">R105+R106</f>
        <v>0</v>
      </c>
      <c r="D106" s="11">
        <f t="shared" ref="D106" si="224">S105+S106</f>
        <v>0</v>
      </c>
      <c r="E106" s="11">
        <f t="shared" ref="E106" si="225">T105+T106</f>
        <v>0</v>
      </c>
      <c r="F106" s="11">
        <f t="shared" ref="F106" si="226">U105+U106</f>
        <v>0</v>
      </c>
      <c r="G106" s="11">
        <f t="shared" ref="G106" si="227">V105+V106</f>
        <v>0</v>
      </c>
      <c r="H106" s="11">
        <f t="shared" ref="H106" si="228">W105+W106</f>
        <v>0</v>
      </c>
      <c r="I106" s="11">
        <f t="shared" ref="I106" si="229">X105+X106</f>
        <v>0</v>
      </c>
      <c r="J106" s="11">
        <f t="shared" ref="J106" si="230">Y105+Y106</f>
        <v>0</v>
      </c>
      <c r="K106" s="11">
        <f t="shared" ref="K106" si="231">Z105+Z106</f>
        <v>4.1500000000000004</v>
      </c>
      <c r="L106" s="11">
        <f t="shared" ref="L106" si="232">AA105+AA106</f>
        <v>0</v>
      </c>
      <c r="M106" s="11">
        <f t="shared" ref="M106" si="233">AB105+AB106</f>
        <v>7.3</v>
      </c>
      <c r="N106" s="62">
        <f>+A106+C106+E106+G106+I106+K106+M106</f>
        <v>11.45</v>
      </c>
      <c r="P106" s="77">
        <f>'20'!$M$13</f>
        <v>0</v>
      </c>
      <c r="Q106" s="77"/>
      <c r="R106" s="77">
        <f>'20'!$M$21</f>
        <v>0</v>
      </c>
      <c r="S106" s="77"/>
      <c r="T106" s="77">
        <f>'20'!$M$29</f>
        <v>0</v>
      </c>
      <c r="U106" s="77"/>
      <c r="V106" s="77">
        <f>'20'!$M$37</f>
        <v>0</v>
      </c>
      <c r="W106" s="71"/>
      <c r="X106" s="77">
        <f>+'20'!$M$45</f>
        <v>0</v>
      </c>
      <c r="Y106" s="71"/>
      <c r="Z106" s="77">
        <f>+'20'!$M$53</f>
        <v>4.1500000000000004</v>
      </c>
      <c r="AA106" s="71"/>
      <c r="AB106" s="77">
        <f>+'20'!M61</f>
        <v>0</v>
      </c>
      <c r="AC106" s="88">
        <f>+P106+R106+T106+V106+X106+Z106+AB106</f>
        <v>4.1500000000000004</v>
      </c>
      <c r="AD106" s="73"/>
    </row>
    <row r="107" spans="1:30" x14ac:dyDescent="0.25">
      <c r="A107" s="4">
        <f>+M102+1</f>
        <v>22</v>
      </c>
      <c r="B107" s="3"/>
      <c r="C107" s="4">
        <f>+A107+1</f>
        <v>23</v>
      </c>
      <c r="D107" s="3"/>
      <c r="E107" s="4">
        <f>+C107+1</f>
        <v>24</v>
      </c>
      <c r="F107" s="3"/>
      <c r="G107" s="4">
        <f>E107+1</f>
        <v>25</v>
      </c>
      <c r="H107" s="6"/>
      <c r="I107" s="4">
        <f>+G107+1</f>
        <v>26</v>
      </c>
      <c r="J107" s="3"/>
      <c r="K107" s="4">
        <f>+I107+1</f>
        <v>27</v>
      </c>
      <c r="L107" s="3"/>
      <c r="M107" s="4">
        <f>+K107+1</f>
        <v>28</v>
      </c>
      <c r="P107" s="71">
        <f>+AB102+1</f>
        <v>17</v>
      </c>
      <c r="Q107" s="71"/>
      <c r="R107" s="71">
        <f>+P107+1</f>
        <v>18</v>
      </c>
      <c r="S107" s="71"/>
      <c r="T107" s="71">
        <f>+R107+1</f>
        <v>19</v>
      </c>
      <c r="U107" s="71"/>
      <c r="V107" s="71">
        <f>T107+1</f>
        <v>20</v>
      </c>
      <c r="W107" s="72"/>
      <c r="X107" s="71">
        <f>+V107+1</f>
        <v>21</v>
      </c>
      <c r="Y107" s="71"/>
      <c r="Z107" s="71">
        <f>+X107+1</f>
        <v>22</v>
      </c>
      <c r="AA107" s="71"/>
      <c r="AB107" s="71">
        <f>+Z107+1</f>
        <v>23</v>
      </c>
      <c r="AC107" s="73"/>
      <c r="AD107" s="73"/>
    </row>
    <row r="108" spans="1:30" x14ac:dyDescent="0.25">
      <c r="A108" s="7" t="str">
        <f>'21'!AA6</f>
        <v>Off</v>
      </c>
      <c r="B108" s="53"/>
      <c r="C108" s="7" t="str">
        <f>'21'!AA14</f>
        <v>Easy</v>
      </c>
      <c r="D108" s="53"/>
      <c r="E108" s="7" t="str">
        <f>'21'!AA22</f>
        <v>Easy</v>
      </c>
      <c r="F108" s="8"/>
      <c r="G108" s="7" t="str">
        <f>'21'!AA30</f>
        <v>Off</v>
      </c>
      <c r="H108" s="53"/>
      <c r="I108" s="7" t="str">
        <f>'21'!AA38</f>
        <v>Easy</v>
      </c>
      <c r="J108" s="3"/>
      <c r="K108" s="7" t="str">
        <f>'21'!$AA$46</f>
        <v>Easy</v>
      </c>
      <c r="M108" s="7" t="str">
        <f>'21'!$AA$54</f>
        <v>Easy</v>
      </c>
      <c r="N108" s="67" t="s">
        <v>441</v>
      </c>
      <c r="P108" s="88">
        <f>'21'!AP6</f>
        <v>0</v>
      </c>
      <c r="Q108" s="88"/>
      <c r="R108" s="88">
        <f>'21'!AP14</f>
        <v>0</v>
      </c>
      <c r="S108" s="88"/>
      <c r="T108" s="88">
        <f>'21'!AP22</f>
        <v>0</v>
      </c>
      <c r="U108" s="74"/>
      <c r="V108" s="88">
        <f>'21'!AP30</f>
        <v>0</v>
      </c>
      <c r="W108" s="88"/>
      <c r="X108" s="88">
        <f>'21'!AP38</f>
        <v>0</v>
      </c>
      <c r="Y108" s="71"/>
      <c r="Z108" s="88" t="str">
        <f>'21'!$AA$46</f>
        <v>Easy</v>
      </c>
      <c r="AB108" s="88" t="str">
        <f>'21'!$AA$54</f>
        <v>Easy</v>
      </c>
      <c r="AC108" s="76" t="s">
        <v>441</v>
      </c>
      <c r="AD108" s="73"/>
    </row>
    <row r="109" spans="1:30" x14ac:dyDescent="0.25">
      <c r="A109" s="4"/>
      <c r="B109" s="3"/>
      <c r="C109" s="4"/>
      <c r="D109" s="3"/>
      <c r="E109" s="4"/>
      <c r="F109" s="3"/>
      <c r="G109" s="5"/>
      <c r="H109" s="3"/>
      <c r="I109" s="5"/>
      <c r="J109" s="3"/>
      <c r="K109" s="20"/>
      <c r="L109" s="3"/>
      <c r="M109" s="20"/>
      <c r="N109" s="62"/>
      <c r="P109" s="71"/>
      <c r="Q109" s="71"/>
      <c r="R109" s="71"/>
      <c r="S109" s="71"/>
      <c r="T109" s="71"/>
      <c r="U109" s="71"/>
      <c r="V109" s="72"/>
      <c r="W109" s="71"/>
      <c r="X109" s="72"/>
      <c r="Y109" s="71"/>
      <c r="Z109" s="85"/>
      <c r="AA109" s="71"/>
      <c r="AB109" s="85"/>
      <c r="AC109" s="88">
        <f>AC110+AC111</f>
        <v>25.799999999999997</v>
      </c>
      <c r="AD109" s="73"/>
    </row>
    <row r="110" spans="1:30" x14ac:dyDescent="0.25">
      <c r="A110" s="10"/>
      <c r="B110" s="9"/>
      <c r="C110" s="87">
        <v>0.29236111111111113</v>
      </c>
      <c r="D110" s="9"/>
      <c r="E110" s="87">
        <v>0.3125</v>
      </c>
      <c r="F110" s="9"/>
      <c r="G110" s="10"/>
      <c r="H110" s="9"/>
      <c r="I110" s="87">
        <v>0.29236111111111113</v>
      </c>
      <c r="J110" s="3"/>
      <c r="K110" s="87">
        <v>0.29166666666666669</v>
      </c>
      <c r="M110" s="87">
        <v>0.30763888888888891</v>
      </c>
      <c r="N110" s="62"/>
      <c r="P110" s="77">
        <f>'21'!$Z$13</f>
        <v>0</v>
      </c>
      <c r="Q110" s="77"/>
      <c r="R110" s="77">
        <f>'21'!$Z$21</f>
        <v>4</v>
      </c>
      <c r="S110" s="77"/>
      <c r="T110" s="81">
        <f>'21'!$Z$29</f>
        <v>6</v>
      </c>
      <c r="U110" s="77"/>
      <c r="V110" s="81">
        <f>'21'!$Z$37</f>
        <v>0</v>
      </c>
      <c r="W110" s="71"/>
      <c r="X110" s="77">
        <f>+'21'!$Z$45</f>
        <v>6.4</v>
      </c>
      <c r="Y110" s="71"/>
      <c r="Z110" s="77">
        <f>+'21'!$Z$53</f>
        <v>7.15</v>
      </c>
      <c r="AA110" s="71"/>
      <c r="AB110" s="77">
        <f>+'21'!$Z61</f>
        <v>2.25</v>
      </c>
      <c r="AC110" s="88">
        <f>+P110+R110+T110+V110+X110+Z110+AB110</f>
        <v>25.799999999999997</v>
      </c>
      <c r="AD110" s="73"/>
    </row>
    <row r="111" spans="1:30" x14ac:dyDescent="0.25">
      <c r="A111" s="11">
        <f>P110+P111</f>
        <v>0</v>
      </c>
      <c r="B111" s="11">
        <f t="shared" ref="B111" si="234">Q110+Q111</f>
        <v>0</v>
      </c>
      <c r="C111" s="11">
        <f t="shared" ref="C111" si="235">R110+R111</f>
        <v>4</v>
      </c>
      <c r="D111" s="11">
        <f t="shared" ref="D111" si="236">S110+S111</f>
        <v>0</v>
      </c>
      <c r="E111" s="11">
        <f t="shared" ref="E111" si="237">T110+T111</f>
        <v>6</v>
      </c>
      <c r="F111" s="11">
        <f t="shared" ref="F111" si="238">U110+U111</f>
        <v>0</v>
      </c>
      <c r="G111" s="11">
        <f t="shared" ref="G111" si="239">V110+V111</f>
        <v>0</v>
      </c>
      <c r="H111" s="11">
        <f t="shared" ref="H111" si="240">W110+W111</f>
        <v>0</v>
      </c>
      <c r="I111" s="11">
        <f t="shared" ref="I111" si="241">X110+X111</f>
        <v>6.4</v>
      </c>
      <c r="J111" s="11">
        <f t="shared" ref="J111" si="242">Y110+Y111</f>
        <v>0</v>
      </c>
      <c r="K111" s="11">
        <f t="shared" ref="K111" si="243">Z110+Z111</f>
        <v>7.15</v>
      </c>
      <c r="L111" s="11">
        <f t="shared" ref="L111" si="244">AA110+AA111</f>
        <v>0</v>
      </c>
      <c r="M111" s="11">
        <f t="shared" ref="M111" si="245">AB110+AB111</f>
        <v>2.25</v>
      </c>
      <c r="N111" s="62">
        <f>+A111+C111+E111+G111+I111+K111+M111</f>
        <v>25.799999999999997</v>
      </c>
      <c r="P111" s="77">
        <f>'21'!$M$13</f>
        <v>0</v>
      </c>
      <c r="Q111" s="77"/>
      <c r="R111" s="77">
        <f>'21'!$M$21</f>
        <v>0</v>
      </c>
      <c r="S111" s="77"/>
      <c r="T111" s="77">
        <f>'21'!$M$29</f>
        <v>0</v>
      </c>
      <c r="U111" s="77"/>
      <c r="V111" s="77">
        <f>'21'!$M$37</f>
        <v>0</v>
      </c>
      <c r="W111" s="71"/>
      <c r="X111" s="77">
        <f>+'21'!$M$45</f>
        <v>0</v>
      </c>
      <c r="Y111" s="71"/>
      <c r="Z111" s="77">
        <f>+'21'!$M$53</f>
        <v>0</v>
      </c>
      <c r="AA111" s="71"/>
      <c r="AB111" s="77">
        <f>+'21'!M61</f>
        <v>0</v>
      </c>
      <c r="AC111" s="88">
        <f>+P111+R111+T111+V111+X111+Z111+AB111</f>
        <v>0</v>
      </c>
      <c r="AD111" s="73"/>
    </row>
    <row r="112" spans="1:30" x14ac:dyDescent="0.25">
      <c r="A112" s="726" t="s">
        <v>442</v>
      </c>
      <c r="B112" s="727"/>
      <c r="C112" s="727"/>
      <c r="D112" s="727"/>
      <c r="E112" s="727"/>
      <c r="F112" s="727"/>
      <c r="G112" s="727"/>
      <c r="H112" s="727"/>
      <c r="I112" s="727"/>
      <c r="J112" s="727"/>
      <c r="K112" s="727"/>
      <c r="L112" s="727"/>
      <c r="M112" s="727"/>
      <c r="N112" s="91">
        <f>SUM(G117:M117,A122:M122,A127:M127,A132:M132,A137:I137)</f>
        <v>254.95000000000005</v>
      </c>
      <c r="O112" s="18"/>
      <c r="P112" s="722" t="s">
        <v>442</v>
      </c>
      <c r="Q112" s="723"/>
      <c r="R112" s="723"/>
      <c r="S112" s="723"/>
      <c r="T112" s="723"/>
      <c r="U112" s="723"/>
      <c r="V112" s="723"/>
      <c r="W112" s="723"/>
      <c r="X112" s="723"/>
      <c r="Y112" s="723"/>
      <c r="Z112" s="723"/>
      <c r="AA112" s="723"/>
      <c r="AB112" s="723"/>
      <c r="AC112" s="73"/>
      <c r="AD112" s="73"/>
    </row>
    <row r="113" spans="1:30" x14ac:dyDescent="0.25">
      <c r="A113" s="4">
        <f>+M107+1</f>
        <v>29</v>
      </c>
      <c r="B113" s="3"/>
      <c r="C113" s="4">
        <f>+A113+1</f>
        <v>30</v>
      </c>
      <c r="D113" s="3"/>
      <c r="E113" s="4">
        <f>+C113+1</f>
        <v>31</v>
      </c>
      <c r="F113" s="3"/>
      <c r="G113" s="4">
        <v>1</v>
      </c>
      <c r="H113" s="6"/>
      <c r="I113" s="4">
        <f>+G113+1</f>
        <v>2</v>
      </c>
      <c r="J113" s="3"/>
      <c r="K113" s="4">
        <f>+I113+1</f>
        <v>3</v>
      </c>
      <c r="L113" s="3"/>
      <c r="M113" s="4">
        <f>+K113+1</f>
        <v>4</v>
      </c>
      <c r="P113" s="71">
        <f>+AB107+1</f>
        <v>24</v>
      </c>
      <c r="Q113" s="71"/>
      <c r="R113" s="71">
        <f>+P113+1</f>
        <v>25</v>
      </c>
      <c r="S113" s="71"/>
      <c r="T113" s="71">
        <f>+R113+1</f>
        <v>26</v>
      </c>
      <c r="U113" s="71"/>
      <c r="V113" s="71">
        <f>+T113+1</f>
        <v>27</v>
      </c>
      <c r="W113" s="72"/>
      <c r="X113" s="71">
        <f>+V113+1</f>
        <v>28</v>
      </c>
      <c r="Y113" s="71"/>
      <c r="Z113" s="71">
        <f>+X113+1</f>
        <v>29</v>
      </c>
      <c r="AA113" s="71"/>
      <c r="AB113" s="71">
        <f>+Z113+1</f>
        <v>30</v>
      </c>
      <c r="AC113" s="73"/>
      <c r="AD113" s="73"/>
    </row>
    <row r="114" spans="1:30" x14ac:dyDescent="0.25">
      <c r="A114" s="7" t="str">
        <f>'22'!AA6</f>
        <v>Easy</v>
      </c>
      <c r="B114" s="53"/>
      <c r="C114" s="7" t="str">
        <f>'22'!AA14</f>
        <v>Easy</v>
      </c>
      <c r="D114" s="53"/>
      <c r="E114" s="7" t="str">
        <f>'22'!AA22</f>
        <v>Easy</v>
      </c>
      <c r="F114" s="8"/>
      <c r="G114" s="7" t="str">
        <f>'22'!AA30</f>
        <v>Easy</v>
      </c>
      <c r="H114" s="53"/>
      <c r="I114" s="7" t="str">
        <f>'22'!AA38</f>
        <v>Easy</v>
      </c>
      <c r="J114" s="3"/>
      <c r="K114" s="7" t="str">
        <f>'22'!$AA$46</f>
        <v>Easy</v>
      </c>
      <c r="M114" s="7" t="str">
        <f>'22'!$AA$54</f>
        <v>Easy</v>
      </c>
      <c r="N114" s="67" t="s">
        <v>443</v>
      </c>
      <c r="P114" s="88">
        <f>'22'!AP6</f>
        <v>0</v>
      </c>
      <c r="Q114" s="88"/>
      <c r="R114" s="88">
        <f>'22'!AP14</f>
        <v>0</v>
      </c>
      <c r="S114" s="88"/>
      <c r="T114" s="88">
        <f>'22'!AP22</f>
        <v>0</v>
      </c>
      <c r="U114" s="74"/>
      <c r="V114" s="88">
        <f>'22'!AP30</f>
        <v>0</v>
      </c>
      <c r="W114" s="88"/>
      <c r="X114" s="88">
        <f>'22'!AP38</f>
        <v>0</v>
      </c>
      <c r="Y114" s="71"/>
      <c r="Z114" s="88" t="str">
        <f>'22'!$AA$46</f>
        <v>Easy</v>
      </c>
      <c r="AB114" s="88" t="str">
        <f>'22'!$AA$54</f>
        <v>Easy</v>
      </c>
      <c r="AC114" s="76" t="s">
        <v>443</v>
      </c>
      <c r="AD114" s="73"/>
    </row>
    <row r="115" spans="1:30" x14ac:dyDescent="0.25">
      <c r="A115" s="4"/>
      <c r="B115" s="3"/>
      <c r="C115" s="4"/>
      <c r="D115" s="3"/>
      <c r="E115" s="4"/>
      <c r="F115" s="3"/>
      <c r="G115" s="5"/>
      <c r="H115" s="3"/>
      <c r="I115" s="5"/>
      <c r="J115" s="3"/>
      <c r="K115" s="20"/>
      <c r="L115" s="3"/>
      <c r="M115" s="20"/>
      <c r="N115" s="62"/>
      <c r="P115" s="71"/>
      <c r="Q115" s="71"/>
      <c r="R115" s="71"/>
      <c r="S115" s="71"/>
      <c r="T115" s="71"/>
      <c r="U115" s="71"/>
      <c r="V115" s="72"/>
      <c r="W115" s="71"/>
      <c r="X115" s="72"/>
      <c r="Y115" s="71"/>
      <c r="Z115" s="85"/>
      <c r="AA115" s="71"/>
      <c r="AB115" s="85"/>
      <c r="AC115" s="88">
        <f>AC116+AC117</f>
        <v>47.650000000000006</v>
      </c>
      <c r="AD115" s="73"/>
    </row>
    <row r="116" spans="1:30" x14ac:dyDescent="0.25">
      <c r="A116" s="87">
        <v>0.28680555555555554</v>
      </c>
      <c r="B116" s="9"/>
      <c r="C116" s="87">
        <v>0.29722222222222222</v>
      </c>
      <c r="D116" s="9"/>
      <c r="E116" s="87">
        <v>0.3</v>
      </c>
      <c r="F116" s="9"/>
      <c r="G116" s="87">
        <v>0.30624999999999997</v>
      </c>
      <c r="H116" s="9"/>
      <c r="I116" s="87">
        <v>0.30624999999999997</v>
      </c>
      <c r="J116" s="3"/>
      <c r="K116" s="87">
        <v>0.30694444444444441</v>
      </c>
      <c r="M116" s="87">
        <v>0.28541666666666665</v>
      </c>
      <c r="N116" s="62"/>
      <c r="P116" s="77">
        <f>'22'!$Z$13</f>
        <v>6.55</v>
      </c>
      <c r="Q116" s="77"/>
      <c r="R116" s="77">
        <f>'22'!$Z$21</f>
        <v>0</v>
      </c>
      <c r="S116" s="77"/>
      <c r="T116" s="81">
        <f>'22'!$Z$29</f>
        <v>5.55</v>
      </c>
      <c r="U116" s="77"/>
      <c r="V116" s="81">
        <f>'22'!$Z$37</f>
        <v>0</v>
      </c>
      <c r="W116" s="71"/>
      <c r="X116" s="77">
        <f>+'22'!$Z$45</f>
        <v>0</v>
      </c>
      <c r="Y116" s="71"/>
      <c r="Z116" s="77">
        <f>+'22'!$Z$53</f>
        <v>0</v>
      </c>
      <c r="AA116" s="71"/>
      <c r="AB116" s="77">
        <f>+'22'!$Z61</f>
        <v>8.75</v>
      </c>
      <c r="AC116" s="88">
        <f>+P116+R116+T116+V116+X116+Z116+AB116</f>
        <v>20.85</v>
      </c>
      <c r="AD116" s="73"/>
    </row>
    <row r="117" spans="1:30" x14ac:dyDescent="0.25">
      <c r="A117" s="11">
        <f>P116+P117</f>
        <v>6.55</v>
      </c>
      <c r="B117" s="11">
        <f t="shared" ref="B117" si="246">Q116+Q117</f>
        <v>0</v>
      </c>
      <c r="C117" s="11">
        <f t="shared" ref="C117" si="247">R116+R117</f>
        <v>6.3</v>
      </c>
      <c r="D117" s="11">
        <f t="shared" ref="D117" si="248">S116+S117</f>
        <v>0</v>
      </c>
      <c r="E117" s="11">
        <f t="shared" ref="E117" si="249">T116+T117</f>
        <v>5.55</v>
      </c>
      <c r="F117" s="11">
        <f t="shared" ref="F117" si="250">U116+U117</f>
        <v>0</v>
      </c>
      <c r="G117" s="11">
        <f t="shared" ref="G117" si="251">V116+V117</f>
        <v>8</v>
      </c>
      <c r="H117" s="11">
        <f t="shared" ref="H117" si="252">W116+W117</f>
        <v>0</v>
      </c>
      <c r="I117" s="11">
        <f t="shared" ref="I117" si="253">X116+X117</f>
        <v>6.5</v>
      </c>
      <c r="J117" s="11">
        <f t="shared" ref="J117" si="254">Y116+Y117</f>
        <v>0</v>
      </c>
      <c r="K117" s="11">
        <f t="shared" ref="K117" si="255">Z116+Z117</f>
        <v>6</v>
      </c>
      <c r="L117" s="11">
        <f t="shared" ref="L117" si="256">AA116+AA117</f>
        <v>0</v>
      </c>
      <c r="M117" s="11">
        <f t="shared" ref="M117" si="257">AB116+AB117</f>
        <v>8.75</v>
      </c>
      <c r="N117" s="62">
        <f>+A117+C117+E117+G117+I117+K117+M117</f>
        <v>47.65</v>
      </c>
      <c r="P117" s="77">
        <f>'22'!$M$13</f>
        <v>0</v>
      </c>
      <c r="Q117" s="77"/>
      <c r="R117" s="77">
        <f>'22'!$M$21</f>
        <v>6.3</v>
      </c>
      <c r="S117" s="77"/>
      <c r="T117" s="77">
        <f>'22'!$M$29</f>
        <v>0</v>
      </c>
      <c r="U117" s="77"/>
      <c r="V117" s="77">
        <f>'22'!$M$37</f>
        <v>8</v>
      </c>
      <c r="W117" s="71"/>
      <c r="X117" s="77">
        <f>+'22'!$M$45</f>
        <v>6.5</v>
      </c>
      <c r="Y117" s="71"/>
      <c r="Z117" s="77">
        <f>+'22'!$M$53</f>
        <v>6</v>
      </c>
      <c r="AA117" s="71"/>
      <c r="AB117" s="77">
        <f>+'22'!M61</f>
        <v>0</v>
      </c>
      <c r="AC117" s="88">
        <f>+P117+R117+T117+V117+X117+Z117+AB117</f>
        <v>26.8</v>
      </c>
      <c r="AD117" s="73"/>
    </row>
    <row r="118" spans="1:30" x14ac:dyDescent="0.25">
      <c r="A118" s="4">
        <f>+M113+1</f>
        <v>5</v>
      </c>
      <c r="B118" s="3"/>
      <c r="C118" s="4">
        <f>A118+1</f>
        <v>6</v>
      </c>
      <c r="D118" s="3"/>
      <c r="E118" s="4">
        <f>C118+1</f>
        <v>7</v>
      </c>
      <c r="F118" s="4">
        <f t="shared" ref="F118:G118" si="258">D118+1</f>
        <v>1</v>
      </c>
      <c r="G118" s="4">
        <f t="shared" si="258"/>
        <v>8</v>
      </c>
      <c r="H118" s="6"/>
      <c r="I118" s="4">
        <f>+G118+1</f>
        <v>9</v>
      </c>
      <c r="J118" s="3"/>
      <c r="K118" s="4">
        <f>+I118+1</f>
        <v>10</v>
      </c>
      <c r="L118" s="3"/>
      <c r="M118" s="4">
        <f>+K118+1</f>
        <v>11</v>
      </c>
      <c r="P118" s="71">
        <f>+AB113+1</f>
        <v>31</v>
      </c>
      <c r="Q118" s="71"/>
      <c r="R118" s="71">
        <v>1</v>
      </c>
      <c r="S118" s="71"/>
      <c r="T118" s="71">
        <f>R118+1</f>
        <v>2</v>
      </c>
      <c r="U118" s="71"/>
      <c r="V118" s="71">
        <f>+T118+1</f>
        <v>3</v>
      </c>
      <c r="W118" s="72"/>
      <c r="X118" s="71">
        <f>+V118+1</f>
        <v>4</v>
      </c>
      <c r="Y118" s="71"/>
      <c r="Z118" s="71">
        <f>+X118+1</f>
        <v>5</v>
      </c>
      <c r="AA118" s="71"/>
      <c r="AB118" s="71">
        <f>+Z118+1</f>
        <v>6</v>
      </c>
      <c r="AC118" s="73"/>
      <c r="AD118" s="73"/>
    </row>
    <row r="119" spans="1:30" x14ac:dyDescent="0.25">
      <c r="A119" s="7" t="str">
        <f>'23'!AA6</f>
        <v>Long</v>
      </c>
      <c r="B119" s="53"/>
      <c r="C119" s="7" t="str">
        <f>'23'!AA14</f>
        <v>Easy</v>
      </c>
      <c r="D119" s="53"/>
      <c r="E119" s="7" t="str">
        <f>'23'!AA22</f>
        <v>Easy</v>
      </c>
      <c r="F119" s="8"/>
      <c r="G119" s="7" t="str">
        <f>'23'!AA30</f>
        <v>Easy</v>
      </c>
      <c r="H119" s="53"/>
      <c r="I119" s="7" t="str">
        <f>'23'!AA38</f>
        <v>Easy</v>
      </c>
      <c r="J119" s="3"/>
      <c r="K119" s="7" t="str">
        <f>'23'!$AA$46</f>
        <v>Easy</v>
      </c>
      <c r="M119" s="7" t="str">
        <f>'23'!$AA$54</f>
        <v>Easy</v>
      </c>
      <c r="N119" s="67" t="s">
        <v>444</v>
      </c>
      <c r="P119" s="88">
        <f>'23'!AP6</f>
        <v>0</v>
      </c>
      <c r="Q119" s="88"/>
      <c r="R119" s="88">
        <f>'23'!AP14</f>
        <v>0</v>
      </c>
      <c r="S119" s="88"/>
      <c r="T119" s="88">
        <f>'23'!AP22</f>
        <v>0</v>
      </c>
      <c r="U119" s="74"/>
      <c r="V119" s="88">
        <f>'23'!AP30</f>
        <v>0</v>
      </c>
      <c r="W119" s="88"/>
      <c r="X119" s="88">
        <f>'23'!AP38</f>
        <v>0</v>
      </c>
      <c r="Y119" s="71"/>
      <c r="Z119" s="88" t="str">
        <f>'23'!$AA$46</f>
        <v>Easy</v>
      </c>
      <c r="AB119" s="88" t="str">
        <f>'23'!$AA$54</f>
        <v>Easy</v>
      </c>
      <c r="AC119" s="76" t="s">
        <v>444</v>
      </c>
      <c r="AD119" s="73"/>
    </row>
    <row r="120" spans="1:30" x14ac:dyDescent="0.25">
      <c r="A120" s="4"/>
      <c r="B120" s="3"/>
      <c r="C120" s="4"/>
      <c r="D120" s="3"/>
      <c r="E120" s="4"/>
      <c r="F120" s="3"/>
      <c r="G120" s="5"/>
      <c r="H120" s="3"/>
      <c r="I120" s="5"/>
      <c r="J120" s="3"/>
      <c r="K120" s="20"/>
      <c r="L120" s="3"/>
      <c r="M120" s="20"/>
      <c r="N120" s="62"/>
      <c r="P120" s="71"/>
      <c r="Q120" s="71"/>
      <c r="R120" s="71"/>
      <c r="S120" s="71"/>
      <c r="T120" s="71"/>
      <c r="U120" s="71"/>
      <c r="V120" s="72"/>
      <c r="W120" s="71"/>
      <c r="X120" s="72"/>
      <c r="Y120" s="71"/>
      <c r="Z120" s="85"/>
      <c r="AA120" s="71"/>
      <c r="AB120" s="85"/>
      <c r="AC120" s="88">
        <f>AC121+AC122</f>
        <v>60.1</v>
      </c>
      <c r="AD120" s="73"/>
    </row>
    <row r="121" spans="1:30" x14ac:dyDescent="0.25">
      <c r="A121" s="87">
        <v>0.30624999999999997</v>
      </c>
      <c r="B121" s="9"/>
      <c r="C121" s="87">
        <v>0.30624999999999997</v>
      </c>
      <c r="D121" s="9"/>
      <c r="E121" s="87">
        <v>0.28888888888888892</v>
      </c>
      <c r="F121" s="9"/>
      <c r="G121" s="87">
        <v>0.31111111111111112</v>
      </c>
      <c r="H121" s="9"/>
      <c r="I121" s="87">
        <v>0.29444444444444445</v>
      </c>
      <c r="J121" s="3"/>
      <c r="K121" s="87">
        <v>0.31736111111111115</v>
      </c>
      <c r="M121" s="87">
        <v>0.28958333333333336</v>
      </c>
      <c r="N121" s="62"/>
      <c r="P121" s="77">
        <f>'23'!$Z$13</f>
        <v>0</v>
      </c>
      <c r="Q121" s="77"/>
      <c r="R121" s="77">
        <f>'23'!$Z$21</f>
        <v>0</v>
      </c>
      <c r="S121" s="77"/>
      <c r="T121" s="81">
        <f>'23'!$Z$29</f>
        <v>8.65</v>
      </c>
      <c r="U121" s="77"/>
      <c r="V121" s="81">
        <f>'23'!$Z$37</f>
        <v>0</v>
      </c>
      <c r="W121" s="71"/>
      <c r="X121" s="77">
        <f>+'23'!$Z$45</f>
        <v>8.5</v>
      </c>
      <c r="Y121" s="71"/>
      <c r="Z121" s="77">
        <f>+'23'!$Z$53</f>
        <v>0</v>
      </c>
      <c r="AA121" s="71"/>
      <c r="AB121" s="77">
        <f>+'23'!$Z61</f>
        <v>8.65</v>
      </c>
      <c r="AC121" s="88">
        <f>+P121+R121+T121+V121+X121+Z121+AB121</f>
        <v>25.799999999999997</v>
      </c>
      <c r="AD121" s="73"/>
    </row>
    <row r="122" spans="1:30" x14ac:dyDescent="0.25">
      <c r="A122" s="11">
        <f>P121+P122</f>
        <v>10.199999999999999</v>
      </c>
      <c r="B122" s="11">
        <f t="shared" ref="B122" si="259">Q121+Q122</f>
        <v>0</v>
      </c>
      <c r="C122" s="11">
        <f t="shared" ref="C122" si="260">R121+R122</f>
        <v>8.15</v>
      </c>
      <c r="D122" s="11">
        <f t="shared" ref="D122" si="261">S121+S122</f>
        <v>0</v>
      </c>
      <c r="E122" s="11">
        <f t="shared" ref="E122" si="262">T121+T122</f>
        <v>8.65</v>
      </c>
      <c r="F122" s="11">
        <f t="shared" ref="F122" si="263">U121+U122</f>
        <v>0</v>
      </c>
      <c r="G122" s="11">
        <f t="shared" ref="G122" si="264">V121+V122</f>
        <v>8.0500000000000007</v>
      </c>
      <c r="H122" s="11">
        <f t="shared" ref="H122" si="265">W121+W122</f>
        <v>0</v>
      </c>
      <c r="I122" s="11">
        <f t="shared" ref="I122" si="266">X121+X122</f>
        <v>8.5</v>
      </c>
      <c r="J122" s="11">
        <f t="shared" ref="J122" si="267">Y121+Y122</f>
        <v>0</v>
      </c>
      <c r="K122" s="11">
        <f t="shared" ref="K122" si="268">Z121+Z122</f>
        <v>7.9</v>
      </c>
      <c r="L122" s="11">
        <f t="shared" ref="L122" si="269">AA121+AA122</f>
        <v>0</v>
      </c>
      <c r="M122" s="11">
        <f t="shared" ref="M122" si="270">AB121+AB122</f>
        <v>8.65</v>
      </c>
      <c r="N122" s="62">
        <f>+A122+C122+E122+G122+I122+K122+M122</f>
        <v>60.099999999999994</v>
      </c>
      <c r="P122" s="77">
        <f>'23'!$M$13</f>
        <v>10.199999999999999</v>
      </c>
      <c r="Q122" s="77"/>
      <c r="R122" s="77">
        <f>'23'!$M$21</f>
        <v>8.15</v>
      </c>
      <c r="S122" s="77"/>
      <c r="T122" s="77">
        <f>'23'!$M$29</f>
        <v>0</v>
      </c>
      <c r="U122" s="77"/>
      <c r="V122" s="77">
        <f>'23'!$M$37</f>
        <v>8.0500000000000007</v>
      </c>
      <c r="W122" s="71"/>
      <c r="X122" s="77">
        <f>+'23'!$M$45</f>
        <v>0</v>
      </c>
      <c r="Y122" s="71"/>
      <c r="Z122" s="77">
        <f>+'23'!$M$53</f>
        <v>7.9</v>
      </c>
      <c r="AA122" s="71"/>
      <c r="AB122" s="77">
        <f>+'23'!M61</f>
        <v>0</v>
      </c>
      <c r="AC122" s="88">
        <f>+P122+R122+T122+V122+X122+Z122+AB122</f>
        <v>34.300000000000004</v>
      </c>
      <c r="AD122" s="73"/>
    </row>
    <row r="123" spans="1:30" x14ac:dyDescent="0.25">
      <c r="A123" s="4">
        <f>+M118+1</f>
        <v>12</v>
      </c>
      <c r="B123" s="3"/>
      <c r="C123" s="4">
        <f>+A123+1</f>
        <v>13</v>
      </c>
      <c r="D123" s="3"/>
      <c r="E123" s="4">
        <f>+C123+1</f>
        <v>14</v>
      </c>
      <c r="F123" s="3"/>
      <c r="G123" s="4">
        <f>+E123+1</f>
        <v>15</v>
      </c>
      <c r="H123" s="6"/>
      <c r="I123" s="4">
        <f>+G123+1</f>
        <v>16</v>
      </c>
      <c r="J123" s="3"/>
      <c r="K123" s="4">
        <f>+I123+1</f>
        <v>17</v>
      </c>
      <c r="L123" s="3"/>
      <c r="M123" s="4">
        <f>+K123+1</f>
        <v>18</v>
      </c>
      <c r="P123" s="71">
        <f>+AB118+1</f>
        <v>7</v>
      </c>
      <c r="Q123" s="71"/>
      <c r="R123" s="71">
        <f>+P123+1</f>
        <v>8</v>
      </c>
      <c r="S123" s="71"/>
      <c r="T123" s="71">
        <f>+R123+1</f>
        <v>9</v>
      </c>
      <c r="U123" s="71"/>
      <c r="V123" s="71">
        <f>+T123+1</f>
        <v>10</v>
      </c>
      <c r="W123" s="72"/>
      <c r="X123" s="71">
        <f>+V123+1</f>
        <v>11</v>
      </c>
      <c r="Y123" s="71"/>
      <c r="Z123" s="71">
        <f>+X123+1</f>
        <v>12</v>
      </c>
      <c r="AA123" s="71"/>
      <c r="AB123" s="71">
        <f>+Z123+1</f>
        <v>13</v>
      </c>
      <c r="AC123" s="73"/>
      <c r="AD123" s="73"/>
    </row>
    <row r="124" spans="1:30" x14ac:dyDescent="0.25">
      <c r="A124" s="7" t="str">
        <f>'24'!AA6</f>
        <v>Long</v>
      </c>
      <c r="B124" s="53"/>
      <c r="C124" s="7" t="str">
        <f>'24'!AA14</f>
        <v>Easy</v>
      </c>
      <c r="D124" s="53"/>
      <c r="E124" s="7" t="str">
        <f>'24'!AA22</f>
        <v>Easy</v>
      </c>
      <c r="F124" s="8"/>
      <c r="G124" s="7" t="str">
        <f>'24'!AA30</f>
        <v>Recovery</v>
      </c>
      <c r="H124" s="53"/>
      <c r="I124" s="7" t="str">
        <f>'24'!AA38</f>
        <v>Easy</v>
      </c>
      <c r="J124" s="3"/>
      <c r="K124" s="7" t="str">
        <f>'24'!$AA$46</f>
        <v>Easy</v>
      </c>
      <c r="M124" s="7" t="str">
        <f>'24'!$AA$54</f>
        <v>Easy</v>
      </c>
      <c r="N124" s="67" t="s">
        <v>445</v>
      </c>
      <c r="P124" s="88">
        <f>'24'!AP6</f>
        <v>0</v>
      </c>
      <c r="Q124" s="88"/>
      <c r="R124" s="88">
        <f>'24'!AP14</f>
        <v>0</v>
      </c>
      <c r="S124" s="88"/>
      <c r="T124" s="88">
        <f>'24'!AP22</f>
        <v>0</v>
      </c>
      <c r="U124" s="74"/>
      <c r="V124" s="88">
        <f>'24'!AP30</f>
        <v>0</v>
      </c>
      <c r="W124" s="88"/>
      <c r="X124" s="88">
        <f>'24'!AP38</f>
        <v>0</v>
      </c>
      <c r="Y124" s="71"/>
      <c r="Z124" s="88" t="str">
        <f>'24'!$AA$46</f>
        <v>Easy</v>
      </c>
      <c r="AB124" s="88" t="str">
        <f>'24'!$AA$54</f>
        <v>Easy</v>
      </c>
      <c r="AC124" s="76" t="s">
        <v>445</v>
      </c>
      <c r="AD124" s="73"/>
    </row>
    <row r="125" spans="1:30" x14ac:dyDescent="0.25">
      <c r="A125" s="4"/>
      <c r="B125" s="3"/>
      <c r="C125" s="4"/>
      <c r="D125" s="3"/>
      <c r="E125" s="4"/>
      <c r="F125" s="3"/>
      <c r="G125" s="5"/>
      <c r="H125" s="3"/>
      <c r="I125" s="5"/>
      <c r="J125" s="3"/>
      <c r="K125" s="20"/>
      <c r="L125" s="3"/>
      <c r="M125" s="20"/>
      <c r="N125" s="62"/>
      <c r="P125" s="71"/>
      <c r="Q125" s="71"/>
      <c r="R125" s="71"/>
      <c r="S125" s="71"/>
      <c r="T125" s="71"/>
      <c r="U125" s="71"/>
      <c r="V125" s="72"/>
      <c r="W125" s="71"/>
      <c r="X125" s="72"/>
      <c r="Y125" s="71"/>
      <c r="Z125" s="85"/>
      <c r="AA125" s="71"/>
      <c r="AB125" s="85"/>
      <c r="AC125" s="88">
        <f>AC126+AC127</f>
        <v>58.400000000000006</v>
      </c>
      <c r="AD125" s="73"/>
    </row>
    <row r="126" spans="1:30" x14ac:dyDescent="0.25">
      <c r="A126" s="87">
        <v>0.31597222222222221</v>
      </c>
      <c r="B126" s="9"/>
      <c r="C126" s="87">
        <v>0.29236111111111113</v>
      </c>
      <c r="D126" s="9"/>
      <c r="E126" s="87">
        <v>0.2986111111111111</v>
      </c>
      <c r="F126" s="9"/>
      <c r="G126" s="87">
        <v>0.33194444444444443</v>
      </c>
      <c r="H126" s="9"/>
      <c r="I126" s="87">
        <v>0.30138888888888887</v>
      </c>
      <c r="J126" s="3"/>
      <c r="K126" s="87">
        <v>0.30138888888888887</v>
      </c>
      <c r="M126" s="87">
        <v>0.29305555555555557</v>
      </c>
      <c r="N126" s="62"/>
      <c r="P126" s="77">
        <f>'24'!$Z$13</f>
        <v>12</v>
      </c>
      <c r="Q126" s="77"/>
      <c r="R126" s="77">
        <f>'24'!$Z$21</f>
        <v>8.5500000000000007</v>
      </c>
      <c r="S126" s="77"/>
      <c r="T126" s="81">
        <f>'24'!$Z$29</f>
        <v>8.35</v>
      </c>
      <c r="U126" s="77"/>
      <c r="V126" s="81">
        <f>'24'!$Z$37</f>
        <v>0</v>
      </c>
      <c r="W126" s="71"/>
      <c r="X126" s="77">
        <f>+'24'!$Z$45</f>
        <v>0</v>
      </c>
      <c r="Y126" s="71"/>
      <c r="Z126" s="77">
        <f>+'24'!$Z$53</f>
        <v>8.3000000000000007</v>
      </c>
      <c r="AA126" s="71"/>
      <c r="AB126" s="77">
        <f>+'24'!$Z61</f>
        <v>0</v>
      </c>
      <c r="AC126" s="88">
        <f>+P126+R126+T126+V126+X126+Z126+AB126</f>
        <v>37.200000000000003</v>
      </c>
      <c r="AD126" s="73"/>
    </row>
    <row r="127" spans="1:30" x14ac:dyDescent="0.25">
      <c r="A127" s="11">
        <f>P126+P127</f>
        <v>12</v>
      </c>
      <c r="B127" s="11">
        <f t="shared" ref="B127" si="271">Q126+Q127</f>
        <v>0</v>
      </c>
      <c r="C127" s="11">
        <f t="shared" ref="C127" si="272">R126+R127</f>
        <v>8.5500000000000007</v>
      </c>
      <c r="D127" s="11">
        <f t="shared" ref="D127" si="273">S126+S127</f>
        <v>0</v>
      </c>
      <c r="E127" s="11">
        <f t="shared" ref="E127" si="274">T126+T127</f>
        <v>8.35</v>
      </c>
      <c r="F127" s="11">
        <f t="shared" ref="F127" si="275">U126+U127</f>
        <v>0</v>
      </c>
      <c r="G127" s="11">
        <f t="shared" ref="G127" si="276">V126+V127</f>
        <v>4.4000000000000004</v>
      </c>
      <c r="H127" s="11">
        <f t="shared" ref="H127" si="277">W126+W127</f>
        <v>0</v>
      </c>
      <c r="I127" s="11">
        <f t="shared" ref="I127" si="278">X126+X127</f>
        <v>8.3000000000000007</v>
      </c>
      <c r="J127" s="11">
        <f t="shared" ref="J127" si="279">Y126+Y127</f>
        <v>0</v>
      </c>
      <c r="K127" s="11">
        <f t="shared" ref="K127" si="280">Z126+Z127</f>
        <v>8.3000000000000007</v>
      </c>
      <c r="L127" s="11">
        <f t="shared" ref="L127" si="281">AA126+AA127</f>
        <v>0</v>
      </c>
      <c r="M127" s="11">
        <f t="shared" ref="M127" si="282">AB126+AB127</f>
        <v>8.5</v>
      </c>
      <c r="N127" s="62">
        <f>+A127+C127+E127+G127+I127+K127+M127</f>
        <v>58.399999999999991</v>
      </c>
      <c r="P127" s="77">
        <f>'24'!$M$13</f>
        <v>0</v>
      </c>
      <c r="Q127" s="77"/>
      <c r="R127" s="77">
        <f>'24'!$M$21</f>
        <v>0</v>
      </c>
      <c r="S127" s="77"/>
      <c r="T127" s="77">
        <f>'24'!$M$29</f>
        <v>0</v>
      </c>
      <c r="U127" s="77"/>
      <c r="V127" s="77">
        <f>'24'!$M$37</f>
        <v>4.4000000000000004</v>
      </c>
      <c r="W127" s="71"/>
      <c r="X127" s="77">
        <f>+'24'!$M$45</f>
        <v>8.3000000000000007</v>
      </c>
      <c r="Y127" s="71"/>
      <c r="Z127" s="77">
        <f>+'24'!$M$53</f>
        <v>0</v>
      </c>
      <c r="AA127" s="71"/>
      <c r="AB127" s="77">
        <f>+'24'!M61</f>
        <v>8.5</v>
      </c>
      <c r="AC127" s="88">
        <f>+P127+R127+T127+V127+X127+Z127+AB127</f>
        <v>21.200000000000003</v>
      </c>
      <c r="AD127" s="73"/>
    </row>
    <row r="128" spans="1:30" x14ac:dyDescent="0.25">
      <c r="A128" s="4">
        <f>+M123+1</f>
        <v>19</v>
      </c>
      <c r="B128" s="3"/>
      <c r="C128" s="4">
        <f>+A128+1</f>
        <v>20</v>
      </c>
      <c r="D128" s="3"/>
      <c r="E128" s="4">
        <f>+C128+1</f>
        <v>21</v>
      </c>
      <c r="F128" s="3"/>
      <c r="G128" s="4">
        <f>+E128+1</f>
        <v>22</v>
      </c>
      <c r="H128" s="6"/>
      <c r="I128" s="4">
        <f>+G128+1</f>
        <v>23</v>
      </c>
      <c r="J128" s="3"/>
      <c r="K128" s="4">
        <f>+I128+1</f>
        <v>24</v>
      </c>
      <c r="L128" s="3"/>
      <c r="M128" s="4">
        <f>K128+1</f>
        <v>25</v>
      </c>
      <c r="P128" s="71">
        <f>+AB123+1</f>
        <v>14</v>
      </c>
      <c r="Q128" s="71"/>
      <c r="R128" s="71">
        <f>+P128+1</f>
        <v>15</v>
      </c>
      <c r="S128" s="71"/>
      <c r="T128" s="71">
        <f>+R128+1</f>
        <v>16</v>
      </c>
      <c r="U128" s="71"/>
      <c r="V128" s="71">
        <f>+T128+1</f>
        <v>17</v>
      </c>
      <c r="W128" s="72"/>
      <c r="X128" s="71">
        <f>+V128+1</f>
        <v>18</v>
      </c>
      <c r="Y128" s="71"/>
      <c r="Z128" s="71">
        <f>+X128+1</f>
        <v>19</v>
      </c>
      <c r="AA128" s="71"/>
      <c r="AB128" s="71">
        <f>Z128+1</f>
        <v>20</v>
      </c>
      <c r="AC128" s="73"/>
      <c r="AD128" s="73"/>
    </row>
    <row r="129" spans="1:30" x14ac:dyDescent="0.25">
      <c r="A129" s="7" t="str">
        <f>'25'!K6</f>
        <v>Long</v>
      </c>
      <c r="B129" s="53"/>
      <c r="C129" s="7" t="str">
        <f>'25'!K14</f>
        <v>Easy</v>
      </c>
      <c r="D129" s="53"/>
      <c r="E129" s="7" t="str">
        <f>'25'!K22</f>
        <v>Easy</v>
      </c>
      <c r="F129" s="8"/>
      <c r="G129" s="7" t="str">
        <f>'25'!K30</f>
        <v>Recovery</v>
      </c>
      <c r="H129" s="53"/>
      <c r="I129" s="7" t="str">
        <f>'25'!K38</f>
        <v>Easy</v>
      </c>
      <c r="J129" s="3"/>
      <c r="K129" s="7" t="str">
        <f>'25'!$K$46</f>
        <v>Easy</v>
      </c>
      <c r="M129" s="7" t="str">
        <f>'25'!$K$54</f>
        <v>Easy</v>
      </c>
      <c r="N129" s="67" t="s">
        <v>446</v>
      </c>
      <c r="P129" s="88">
        <f>'25'!AP6</f>
        <v>0</v>
      </c>
      <c r="Q129" s="88"/>
      <c r="R129" s="88">
        <f>'25'!AP14</f>
        <v>0</v>
      </c>
      <c r="S129" s="88"/>
      <c r="T129" s="88">
        <f>'25'!AP22</f>
        <v>0</v>
      </c>
      <c r="U129" s="74"/>
      <c r="V129" s="88">
        <f>'25'!AP30</f>
        <v>0</v>
      </c>
      <c r="W129" s="88"/>
      <c r="X129" s="88">
        <f>'25'!AP38</f>
        <v>0</v>
      </c>
      <c r="Y129" s="71"/>
      <c r="Z129" s="88">
        <f>'25'!$AA$46</f>
        <v>0</v>
      </c>
      <c r="AB129" s="88">
        <f>'25'!$AA$54</f>
        <v>0</v>
      </c>
      <c r="AC129" s="76" t="s">
        <v>446</v>
      </c>
      <c r="AD129" s="73"/>
    </row>
    <row r="130" spans="1:30" x14ac:dyDescent="0.25">
      <c r="A130" s="4"/>
      <c r="B130" s="3"/>
      <c r="C130" s="4"/>
      <c r="D130" s="3"/>
      <c r="E130" s="4"/>
      <c r="F130" s="3"/>
      <c r="G130" s="5"/>
      <c r="H130" s="3"/>
      <c r="I130" s="5"/>
      <c r="J130" s="3"/>
      <c r="K130" s="20"/>
      <c r="L130" s="3"/>
      <c r="M130" s="20"/>
      <c r="N130" s="62"/>
      <c r="P130" s="71"/>
      <c r="Q130" s="71"/>
      <c r="R130" s="71"/>
      <c r="S130" s="71"/>
      <c r="T130" s="71"/>
      <c r="U130" s="71"/>
      <c r="V130" s="72"/>
      <c r="W130" s="71"/>
      <c r="X130" s="72"/>
      <c r="Y130" s="71"/>
      <c r="Z130" s="85"/>
      <c r="AA130" s="71"/>
      <c r="AB130" s="85"/>
      <c r="AC130" s="88">
        <f>AC131+AC132</f>
        <v>0</v>
      </c>
      <c r="AD130" s="73"/>
    </row>
    <row r="131" spans="1:30" x14ac:dyDescent="0.25">
      <c r="A131" s="87">
        <v>0.28125</v>
      </c>
      <c r="B131" s="9"/>
      <c r="C131" s="87">
        <v>0.29930555555555555</v>
      </c>
      <c r="D131" s="9"/>
      <c r="E131" s="87">
        <v>0.29583333333333334</v>
      </c>
      <c r="F131" s="9"/>
      <c r="G131" s="87">
        <v>0.31736111111111115</v>
      </c>
      <c r="H131" s="9"/>
      <c r="I131" s="87">
        <v>0.29444444444444445</v>
      </c>
      <c r="J131" s="3"/>
      <c r="K131" s="87">
        <v>0.30208333333333331</v>
      </c>
      <c r="M131" s="87">
        <v>0.2986111111111111</v>
      </c>
      <c r="N131" s="62"/>
      <c r="P131" s="77">
        <f>'25'!$Z$13</f>
        <v>0</v>
      </c>
      <c r="Q131" s="77"/>
      <c r="R131" s="77">
        <f>'25'!$Z$21</f>
        <v>0</v>
      </c>
      <c r="S131" s="77"/>
      <c r="T131" s="81">
        <f>'25'!$Z$29</f>
        <v>0</v>
      </c>
      <c r="U131" s="77"/>
      <c r="V131" s="81">
        <f>'25'!$Z$37</f>
        <v>0</v>
      </c>
      <c r="W131" s="71"/>
      <c r="X131" s="77">
        <f>+'25'!$Z$45</f>
        <v>0</v>
      </c>
      <c r="Y131" s="71"/>
      <c r="Z131" s="77">
        <f>+'25'!$Z$53</f>
        <v>0</v>
      </c>
      <c r="AA131" s="71"/>
      <c r="AB131" s="77">
        <f>+'25'!$Z61</f>
        <v>0</v>
      </c>
      <c r="AC131" s="88">
        <f>+P131+R131+T131+V131+X131+Z131+AB131</f>
        <v>0</v>
      </c>
      <c r="AD131" s="73"/>
    </row>
    <row r="132" spans="1:30" x14ac:dyDescent="0.25">
      <c r="A132" s="11">
        <f>'25'!$C$13</f>
        <v>14.8</v>
      </c>
      <c r="B132" s="11"/>
      <c r="C132" s="11">
        <f>'25'!$C$21</f>
        <v>8.35</v>
      </c>
      <c r="D132" s="11"/>
      <c r="E132" s="11">
        <f>'25'!$C$29</f>
        <v>8.4499999999999993</v>
      </c>
      <c r="F132" s="11"/>
      <c r="G132" s="11">
        <f>'25'!$C$37</f>
        <v>9.1999999999999993</v>
      </c>
      <c r="H132" s="11"/>
      <c r="I132" s="11">
        <f>+'25'!$C$45</f>
        <v>8.5</v>
      </c>
      <c r="J132" s="11"/>
      <c r="K132" s="11">
        <f>+'25'!$C$53</f>
        <v>11.75</v>
      </c>
      <c r="L132" s="11"/>
      <c r="M132" s="11">
        <f>+'25'!$C$61</f>
        <v>8.0500000000000007</v>
      </c>
      <c r="N132" s="62">
        <f>+A132+C132+E132+G132+I132+K132+M132</f>
        <v>69.099999999999994</v>
      </c>
      <c r="P132" s="77">
        <f>'25'!$M$13</f>
        <v>0</v>
      </c>
      <c r="Q132" s="77"/>
      <c r="R132" s="77">
        <f>'25'!$M$21</f>
        <v>0</v>
      </c>
      <c r="S132" s="77"/>
      <c r="T132" s="77">
        <f>'25'!$M$29</f>
        <v>0</v>
      </c>
      <c r="U132" s="77"/>
      <c r="V132" s="77">
        <f>'25'!$M$37</f>
        <v>0</v>
      </c>
      <c r="W132" s="71"/>
      <c r="X132" s="77">
        <f>+'25'!$M$45</f>
        <v>0</v>
      </c>
      <c r="Y132" s="71"/>
      <c r="Z132" s="77">
        <f>+'25'!$M$53</f>
        <v>0</v>
      </c>
      <c r="AA132" s="71"/>
      <c r="AB132" s="77">
        <f>+'25'!M61</f>
        <v>0</v>
      </c>
      <c r="AC132" s="88">
        <f>+P132+R132+T132+V132+X132+Z132+AB132</f>
        <v>0</v>
      </c>
      <c r="AD132" s="73"/>
    </row>
    <row r="133" spans="1:30" x14ac:dyDescent="0.25">
      <c r="A133" s="4">
        <f>+M128+1</f>
        <v>26</v>
      </c>
      <c r="B133" s="3"/>
      <c r="C133" s="4">
        <f>+A133+1</f>
        <v>27</v>
      </c>
      <c r="D133" s="3"/>
      <c r="E133" s="4">
        <f>+C133+1</f>
        <v>28</v>
      </c>
      <c r="F133" s="3"/>
      <c r="G133" s="4">
        <f>+E133+1</f>
        <v>29</v>
      </c>
      <c r="H133" s="6"/>
      <c r="I133" s="4">
        <f>+G133+1</f>
        <v>30</v>
      </c>
      <c r="J133" s="3"/>
      <c r="K133" s="4">
        <f>1</f>
        <v>1</v>
      </c>
      <c r="L133" s="3"/>
      <c r="M133" s="4">
        <f>K133+1</f>
        <v>2</v>
      </c>
      <c r="P133" s="71">
        <f>+AB128+1</f>
        <v>21</v>
      </c>
      <c r="Q133" s="71"/>
      <c r="R133" s="71">
        <f>+P133+1</f>
        <v>22</v>
      </c>
      <c r="S133" s="71"/>
      <c r="T133" s="71">
        <f>+R133+1</f>
        <v>23</v>
      </c>
      <c r="U133" s="71"/>
      <c r="V133" s="71">
        <f>+T133+1</f>
        <v>24</v>
      </c>
      <c r="W133" s="72"/>
      <c r="X133" s="71">
        <f>+V133+1</f>
        <v>25</v>
      </c>
      <c r="Y133" s="71"/>
      <c r="Z133" s="71">
        <f>+X133+1</f>
        <v>26</v>
      </c>
      <c r="AA133" s="71"/>
      <c r="AB133" s="71">
        <f>+Z133+1</f>
        <v>27</v>
      </c>
      <c r="AC133" s="73"/>
      <c r="AD133" s="73"/>
    </row>
    <row r="134" spans="1:30" x14ac:dyDescent="0.25">
      <c r="A134" s="7" t="str">
        <f>'26'!K6</f>
        <v>Easy</v>
      </c>
      <c r="B134" s="53"/>
      <c r="C134" s="7" t="str">
        <f>'26'!K14</f>
        <v>Recovery</v>
      </c>
      <c r="D134" s="53"/>
      <c r="E134" s="7" t="str">
        <f>'26'!K22</f>
        <v>Easy</v>
      </c>
      <c r="F134" s="8"/>
      <c r="G134" s="7" t="str">
        <f>'26'!K30</f>
        <v>Easy</v>
      </c>
      <c r="H134" s="53"/>
      <c r="I134" s="7" t="str">
        <f>'26'!K38</f>
        <v>Easy</v>
      </c>
      <c r="J134" s="3"/>
      <c r="K134" s="7" t="str">
        <f>'26'!$K$46</f>
        <v>Easy</v>
      </c>
      <c r="M134" s="7" t="str">
        <f>'26'!$K$54</f>
        <v>Long</v>
      </c>
      <c r="N134" s="67" t="s">
        <v>447</v>
      </c>
      <c r="P134" s="88">
        <f>'26'!AP6</f>
        <v>0</v>
      </c>
      <c r="Q134" s="88"/>
      <c r="R134" s="88">
        <f>'26'!AP14</f>
        <v>0</v>
      </c>
      <c r="S134" s="88"/>
      <c r="T134" s="88">
        <f>'26'!AP22</f>
        <v>0</v>
      </c>
      <c r="U134" s="74"/>
      <c r="V134" s="88">
        <f>'26'!AP30</f>
        <v>0</v>
      </c>
      <c r="W134" s="88"/>
      <c r="X134" s="88">
        <f>'26'!AP38</f>
        <v>0</v>
      </c>
      <c r="Y134" s="71"/>
      <c r="Z134" s="88">
        <f>'26'!$AA$46</f>
        <v>0</v>
      </c>
      <c r="AB134" s="88">
        <f>'26'!$AA$54</f>
        <v>0</v>
      </c>
      <c r="AC134" s="76" t="s">
        <v>447</v>
      </c>
      <c r="AD134" s="73"/>
    </row>
    <row r="135" spans="1:30" x14ac:dyDescent="0.25">
      <c r="A135" s="4"/>
      <c r="B135" s="3"/>
      <c r="C135" s="4"/>
      <c r="D135" s="3"/>
      <c r="E135" s="4"/>
      <c r="F135" s="3"/>
      <c r="G135" s="5"/>
      <c r="H135" s="3"/>
      <c r="I135" s="5"/>
      <c r="J135" s="3"/>
      <c r="K135" s="20"/>
      <c r="L135" s="3"/>
      <c r="M135" s="20"/>
      <c r="N135" s="62"/>
      <c r="P135" s="71"/>
      <c r="Q135" s="71"/>
      <c r="R135" s="71"/>
      <c r="S135" s="71"/>
      <c r="T135" s="71"/>
      <c r="U135" s="71"/>
      <c r="V135" s="72"/>
      <c r="W135" s="71"/>
      <c r="X135" s="72"/>
      <c r="Y135" s="71"/>
      <c r="Z135" s="85"/>
      <c r="AA135" s="71"/>
      <c r="AB135" s="85"/>
      <c r="AC135" s="88">
        <f>AC136+AC137</f>
        <v>0</v>
      </c>
      <c r="AD135" s="73"/>
    </row>
    <row r="136" spans="1:30" x14ac:dyDescent="0.25">
      <c r="A136" s="87">
        <v>0.27777777777777779</v>
      </c>
      <c r="B136" s="9"/>
      <c r="C136" s="87">
        <v>0.33263888888888887</v>
      </c>
      <c r="D136" s="9"/>
      <c r="E136" s="87">
        <v>0.30416666666666664</v>
      </c>
      <c r="F136" s="9"/>
      <c r="G136" s="87">
        <v>0.30208333333333331</v>
      </c>
      <c r="H136" s="9"/>
      <c r="I136" s="87">
        <v>0.29236111111111113</v>
      </c>
      <c r="J136" s="3"/>
      <c r="K136" s="87">
        <v>0.3</v>
      </c>
      <c r="M136" s="87">
        <v>0.28263888888888888</v>
      </c>
      <c r="N136" s="62"/>
      <c r="P136" s="77">
        <f>'26'!$Z$13</f>
        <v>0</v>
      </c>
      <c r="Q136" s="77"/>
      <c r="R136" s="77">
        <f>'26'!$Z$21</f>
        <v>0</v>
      </c>
      <c r="S136" s="77"/>
      <c r="T136" s="81">
        <f>'26'!$Z$29</f>
        <v>0</v>
      </c>
      <c r="U136" s="77"/>
      <c r="V136" s="81">
        <f>'26'!$Z$37</f>
        <v>0</v>
      </c>
      <c r="W136" s="71"/>
      <c r="X136" s="77">
        <f>+'26'!$Z$45</f>
        <v>0</v>
      </c>
      <c r="Y136" s="71"/>
      <c r="Z136" s="77">
        <f>+'26'!$Z$53</f>
        <v>0</v>
      </c>
      <c r="AA136" s="71"/>
      <c r="AB136" s="77">
        <f>+'26'!$Z61</f>
        <v>0</v>
      </c>
      <c r="AC136" s="88">
        <f>+P136+R136+T136+V136+X136+Z136+AB136</f>
        <v>0</v>
      </c>
      <c r="AD136" s="73"/>
    </row>
    <row r="137" spans="1:30" x14ac:dyDescent="0.25">
      <c r="A137" s="11">
        <f>'26'!$C$13</f>
        <v>9</v>
      </c>
      <c r="B137" s="11"/>
      <c r="C137" s="11">
        <f>'26'!$C$21</f>
        <v>4.05</v>
      </c>
      <c r="D137" s="11"/>
      <c r="E137" s="11">
        <f>'26'!$C$29</f>
        <v>8.25</v>
      </c>
      <c r="F137" s="11"/>
      <c r="G137" s="11">
        <f>'26'!$C$37</f>
        <v>8.25</v>
      </c>
      <c r="H137" s="11"/>
      <c r="I137" s="11">
        <f>+'26'!$C$45</f>
        <v>8.5500000000000007</v>
      </c>
      <c r="J137" s="11"/>
      <c r="K137" s="11">
        <f>+'26'!$C$53</f>
        <v>8.3500000000000014</v>
      </c>
      <c r="L137" s="11"/>
      <c r="M137" s="11">
        <f>+'26'!$C$61</f>
        <v>13.55</v>
      </c>
      <c r="N137" s="62">
        <f>+A137+C137+E137+G137+I137+K137+M137</f>
        <v>60</v>
      </c>
      <c r="P137" s="77">
        <f>'26'!$M$13</f>
        <v>0</v>
      </c>
      <c r="Q137" s="77"/>
      <c r="R137" s="77">
        <f>'26'!$M$21</f>
        <v>0</v>
      </c>
      <c r="S137" s="77"/>
      <c r="T137" s="77">
        <f>'26'!$M$29</f>
        <v>0</v>
      </c>
      <c r="U137" s="77"/>
      <c r="V137" s="77">
        <f>'26'!$M$37</f>
        <v>0</v>
      </c>
      <c r="W137" s="71"/>
      <c r="X137" s="77">
        <f>+'26'!$M$45</f>
        <v>0</v>
      </c>
      <c r="Y137" s="71"/>
      <c r="Z137" s="77">
        <f>+'26'!$M$53</f>
        <v>0</v>
      </c>
      <c r="AA137" s="71"/>
      <c r="AB137" s="77">
        <f>+'26'!AB61</f>
        <v>0</v>
      </c>
      <c r="AC137" s="88">
        <f>+P137+R137+T137+V137+X137+Z137+AB137</f>
        <v>0</v>
      </c>
      <c r="AD137" s="73"/>
    </row>
    <row r="138" spans="1:30" x14ac:dyDescent="0.25">
      <c r="A138" s="726" t="s">
        <v>448</v>
      </c>
      <c r="B138" s="727"/>
      <c r="C138" s="727"/>
      <c r="D138" s="727"/>
      <c r="E138" s="727"/>
      <c r="F138" s="727"/>
      <c r="G138" s="727"/>
      <c r="H138" s="727"/>
      <c r="I138" s="727"/>
      <c r="J138" s="727"/>
      <c r="K138" s="727"/>
      <c r="L138" s="727"/>
      <c r="M138" s="727"/>
      <c r="N138" s="91">
        <f>SUM(K137:M137,A143:M143,A148:M148,A153:M153,A158:M158, A164)</f>
        <v>292.60000000000008</v>
      </c>
      <c r="O138" s="65"/>
      <c r="P138" s="722" t="s">
        <v>448</v>
      </c>
      <c r="Q138" s="723"/>
      <c r="R138" s="723"/>
      <c r="S138" s="723"/>
      <c r="T138" s="723"/>
      <c r="U138" s="723"/>
      <c r="V138" s="723"/>
      <c r="W138" s="723"/>
      <c r="X138" s="723"/>
      <c r="Y138" s="723"/>
      <c r="Z138" s="723"/>
      <c r="AA138" s="723"/>
      <c r="AB138" s="723"/>
      <c r="AC138" s="73"/>
      <c r="AD138" s="73"/>
    </row>
    <row r="139" spans="1:30" x14ac:dyDescent="0.25">
      <c r="A139" s="4">
        <f>+M133+1</f>
        <v>3</v>
      </c>
      <c r="B139" s="3"/>
      <c r="C139" s="4">
        <f>+A139+1</f>
        <v>4</v>
      </c>
      <c r="D139" s="3"/>
      <c r="E139" s="4">
        <f>+C139+1</f>
        <v>5</v>
      </c>
      <c r="F139" s="3"/>
      <c r="G139" s="4">
        <f>E139+1</f>
        <v>6</v>
      </c>
      <c r="H139" s="6"/>
      <c r="I139" s="4">
        <f>G139+1</f>
        <v>7</v>
      </c>
      <c r="J139" s="4">
        <f t="shared" ref="J139:K139" si="283">H139+1</f>
        <v>1</v>
      </c>
      <c r="K139" s="4">
        <f t="shared" si="283"/>
        <v>8</v>
      </c>
      <c r="L139" s="3"/>
      <c r="M139" s="4">
        <f>+K139+1</f>
        <v>9</v>
      </c>
      <c r="P139" s="71">
        <f>+AB133+1</f>
        <v>28</v>
      </c>
      <c r="Q139" s="71"/>
      <c r="R139" s="71">
        <f>+P139+1</f>
        <v>29</v>
      </c>
      <c r="S139" s="71"/>
      <c r="T139" s="71">
        <f>+R139+1</f>
        <v>30</v>
      </c>
      <c r="U139" s="71"/>
      <c r="V139" s="71">
        <v>1</v>
      </c>
      <c r="W139" s="72"/>
      <c r="X139" s="71">
        <f>V139+1</f>
        <v>2</v>
      </c>
      <c r="Y139" s="71"/>
      <c r="Z139" s="71">
        <f>+X139+1</f>
        <v>3</v>
      </c>
      <c r="AA139" s="71"/>
      <c r="AB139" s="71">
        <f>+Z139+1</f>
        <v>4</v>
      </c>
      <c r="AC139" s="73"/>
      <c r="AD139" s="73"/>
    </row>
    <row r="140" spans="1:30" x14ac:dyDescent="0.25">
      <c r="A140" s="7" t="str">
        <f>'27'!K6</f>
        <v>Easy</v>
      </c>
      <c r="B140" s="53"/>
      <c r="C140" s="7" t="str">
        <f>'27'!K14</f>
        <v>Easy</v>
      </c>
      <c r="D140" s="53"/>
      <c r="E140" s="7" t="str">
        <f>'27'!K22</f>
        <v>Easy</v>
      </c>
      <c r="F140" s="8"/>
      <c r="G140" s="7" t="str">
        <f>'27'!K30</f>
        <v>Easy</v>
      </c>
      <c r="H140" s="53"/>
      <c r="I140" s="7" t="str">
        <f>'27'!K38</f>
        <v>Tempo</v>
      </c>
      <c r="J140" s="3"/>
      <c r="K140" s="7" t="str">
        <f>'27'!$K$46</f>
        <v>Easy</v>
      </c>
      <c r="M140" s="7" t="str">
        <f>'27'!$K$54</f>
        <v>Easy</v>
      </c>
      <c r="N140" s="67" t="s">
        <v>449</v>
      </c>
      <c r="P140" s="88">
        <f>'27'!AP6</f>
        <v>0</v>
      </c>
      <c r="Q140" s="88"/>
      <c r="R140" s="88">
        <f>'27'!AP14</f>
        <v>0</v>
      </c>
      <c r="S140" s="88"/>
      <c r="T140" s="88">
        <f>'27'!AP22</f>
        <v>0</v>
      </c>
      <c r="U140" s="74"/>
      <c r="V140" s="88">
        <f>'27'!AP30</f>
        <v>0</v>
      </c>
      <c r="W140" s="88"/>
      <c r="X140" s="88">
        <f>'27'!AP38</f>
        <v>0</v>
      </c>
      <c r="Y140" s="71"/>
      <c r="Z140" s="88">
        <f>'27'!$AA$46</f>
        <v>0</v>
      </c>
      <c r="AB140" s="88">
        <f>'27'!$AA$54</f>
        <v>0</v>
      </c>
      <c r="AC140" s="76" t="s">
        <v>449</v>
      </c>
      <c r="AD140" s="73"/>
    </row>
    <row r="141" spans="1:30" x14ac:dyDescent="0.25">
      <c r="A141" s="4"/>
      <c r="B141" s="3"/>
      <c r="C141" s="4"/>
      <c r="D141" s="3"/>
      <c r="E141" s="4"/>
      <c r="F141" s="3"/>
      <c r="G141" s="5"/>
      <c r="H141" s="3"/>
      <c r="I141" s="5"/>
      <c r="J141" s="3"/>
      <c r="K141" s="20"/>
      <c r="L141" s="3"/>
      <c r="M141" s="20"/>
      <c r="N141" s="62"/>
      <c r="P141" s="71"/>
      <c r="Q141" s="71"/>
      <c r="R141" s="71"/>
      <c r="S141" s="71"/>
      <c r="T141" s="71"/>
      <c r="U141" s="71"/>
      <c r="V141" s="72"/>
      <c r="W141" s="71"/>
      <c r="X141" s="72"/>
      <c r="Y141" s="71"/>
      <c r="Z141" s="85"/>
      <c r="AA141" s="71"/>
      <c r="AB141" s="85"/>
      <c r="AC141" s="88">
        <f>AC142+AC143</f>
        <v>0</v>
      </c>
      <c r="AD141" s="73"/>
    </row>
    <row r="142" spans="1:30" x14ac:dyDescent="0.25">
      <c r="A142" s="87">
        <v>0.28333333333333333</v>
      </c>
      <c r="B142" s="9"/>
      <c r="C142" s="87">
        <v>0.29166666666666669</v>
      </c>
      <c r="D142" s="9"/>
      <c r="E142" s="87">
        <v>0.2986111111111111</v>
      </c>
      <c r="F142" s="9"/>
      <c r="G142" s="87">
        <v>0.30486111111111108</v>
      </c>
      <c r="H142" s="9"/>
      <c r="I142" s="87">
        <v>0.2388888888888889</v>
      </c>
      <c r="J142" s="3"/>
      <c r="K142" s="87">
        <v>0.28680555555555554</v>
      </c>
      <c r="M142" s="87">
        <v>0.28888888888888892</v>
      </c>
      <c r="N142" s="62"/>
      <c r="P142" s="77">
        <f>'27'!$Z$13</f>
        <v>0</v>
      </c>
      <c r="Q142" s="77"/>
      <c r="R142" s="77">
        <f>'27'!$Z$21</f>
        <v>0</v>
      </c>
      <c r="S142" s="77"/>
      <c r="T142" s="81">
        <f>'27'!$Z$29</f>
        <v>0</v>
      </c>
      <c r="U142" s="77"/>
      <c r="V142" s="81">
        <f>'27'!$Z$37</f>
        <v>0</v>
      </c>
      <c r="W142" s="71"/>
      <c r="X142" s="77">
        <f>+'27'!$Z$45</f>
        <v>0</v>
      </c>
      <c r="Y142" s="71"/>
      <c r="Z142" s="77">
        <f>+'27'!$Z$53</f>
        <v>0</v>
      </c>
      <c r="AA142" s="71"/>
      <c r="AB142" s="77">
        <f>+'27'!$Z61</f>
        <v>0</v>
      </c>
      <c r="AC142" s="88">
        <f>+P142+R142+T142+V142+X142+Z142+AB142</f>
        <v>0</v>
      </c>
      <c r="AD142" s="73"/>
    </row>
    <row r="143" spans="1:30" x14ac:dyDescent="0.25">
      <c r="A143" s="11">
        <f>'27'!$C$13</f>
        <v>8.85</v>
      </c>
      <c r="B143" s="11"/>
      <c r="C143" s="11">
        <f>'27'!$C$21</f>
        <v>8.6</v>
      </c>
      <c r="D143" s="11"/>
      <c r="E143" s="11">
        <f>'27'!$C$29</f>
        <v>6.3</v>
      </c>
      <c r="F143" s="11"/>
      <c r="G143" s="11">
        <f>'27'!$C$37</f>
        <v>8.3000000000000007</v>
      </c>
      <c r="H143" s="11"/>
      <c r="I143" s="11">
        <f>+'27'!$C$45</f>
        <v>9.1999999999999993</v>
      </c>
      <c r="J143" s="11"/>
      <c r="K143" s="11">
        <f>+'27'!$C$53</f>
        <v>8.6999999999999993</v>
      </c>
      <c r="L143" s="11"/>
      <c r="M143" s="11">
        <f>+'27'!$C$61</f>
        <v>8.65</v>
      </c>
      <c r="N143" s="62">
        <f>+A143+C143+E143+G143+I143+K143+M143</f>
        <v>58.6</v>
      </c>
      <c r="P143" s="77">
        <f>'27'!$M$13</f>
        <v>0</v>
      </c>
      <c r="Q143" s="77"/>
      <c r="R143" s="77">
        <f>'27'!$M$21</f>
        <v>0</v>
      </c>
      <c r="S143" s="77"/>
      <c r="T143" s="77">
        <f>'27'!$M$29</f>
        <v>0</v>
      </c>
      <c r="U143" s="77"/>
      <c r="V143" s="77">
        <f>'27'!$M$37</f>
        <v>0</v>
      </c>
      <c r="W143" s="71"/>
      <c r="X143" s="77">
        <f>+'27'!$M$45</f>
        <v>0</v>
      </c>
      <c r="Y143" s="71"/>
      <c r="Z143" s="77">
        <f>+'27'!$M$53</f>
        <v>0</v>
      </c>
      <c r="AA143" s="71"/>
      <c r="AB143" s="77">
        <f>+'27'!AB61</f>
        <v>0</v>
      </c>
      <c r="AC143" s="88">
        <f>+P143+R143+T143+V143+X143+Z143+AB143</f>
        <v>0</v>
      </c>
      <c r="AD143" s="73"/>
    </row>
    <row r="144" spans="1:30" x14ac:dyDescent="0.25">
      <c r="A144" s="4">
        <f>+M139+1</f>
        <v>10</v>
      </c>
      <c r="B144" s="3"/>
      <c r="C144" s="4">
        <f>+A144+1</f>
        <v>11</v>
      </c>
      <c r="D144" s="3"/>
      <c r="E144" s="4">
        <f>+C144+1</f>
        <v>12</v>
      </c>
      <c r="F144" s="3"/>
      <c r="G144" s="4">
        <f>+E144+1</f>
        <v>13</v>
      </c>
      <c r="H144" s="6"/>
      <c r="I144" s="4">
        <f>+G144+1</f>
        <v>14</v>
      </c>
      <c r="J144" s="3"/>
      <c r="K144" s="4">
        <f>+I144+1</f>
        <v>15</v>
      </c>
      <c r="L144" s="3"/>
      <c r="M144" s="4">
        <f>+K144+1</f>
        <v>16</v>
      </c>
      <c r="P144" s="71">
        <f>+AB139+1</f>
        <v>5</v>
      </c>
      <c r="Q144" s="71"/>
      <c r="R144" s="71">
        <f>+P144+1</f>
        <v>6</v>
      </c>
      <c r="S144" s="71"/>
      <c r="T144" s="71">
        <f>+R144+1</f>
        <v>7</v>
      </c>
      <c r="U144" s="71"/>
      <c r="V144" s="71">
        <f>+T144+1</f>
        <v>8</v>
      </c>
      <c r="W144" s="72"/>
      <c r="X144" s="71">
        <f>+V144+1</f>
        <v>9</v>
      </c>
      <c r="Y144" s="71"/>
      <c r="Z144" s="71">
        <f>+X144+1</f>
        <v>10</v>
      </c>
      <c r="AA144" s="71"/>
      <c r="AB144" s="71">
        <f>+Z144+1</f>
        <v>11</v>
      </c>
      <c r="AC144" s="73"/>
      <c r="AD144" s="73"/>
    </row>
    <row r="145" spans="1:30" x14ac:dyDescent="0.25">
      <c r="A145" s="7" t="str">
        <f>'28'!K6</f>
        <v>Long</v>
      </c>
      <c r="B145" s="53"/>
      <c r="C145" s="7" t="str">
        <f>'28'!K14</f>
        <v>Easy</v>
      </c>
      <c r="D145" s="53"/>
      <c r="E145" s="7" t="str">
        <f>'28'!K22</f>
        <v>Easy</v>
      </c>
      <c r="F145" s="8"/>
      <c r="G145" s="7" t="str">
        <f>'28'!K30</f>
        <v>Easy</v>
      </c>
      <c r="H145" s="53"/>
      <c r="I145" s="7" t="str">
        <f>'28'!K38</f>
        <v>Tempo</v>
      </c>
      <c r="J145" s="3"/>
      <c r="K145" s="7" t="str">
        <f>'28'!$K$46</f>
        <v>Easy</v>
      </c>
      <c r="M145" s="7" t="str">
        <f>'28'!$K$54</f>
        <v>Easy + Hill Sprints</v>
      </c>
      <c r="N145" s="67" t="s">
        <v>450</v>
      </c>
      <c r="P145" s="88">
        <f>'28'!AP6</f>
        <v>0</v>
      </c>
      <c r="Q145" s="88"/>
      <c r="R145" s="88">
        <f>'28'!AP14</f>
        <v>0</v>
      </c>
      <c r="S145" s="88"/>
      <c r="T145" s="88">
        <f>'28'!AP22</f>
        <v>0</v>
      </c>
      <c r="U145" s="74"/>
      <c r="V145" s="88">
        <f>'28'!AP30</f>
        <v>0</v>
      </c>
      <c r="W145" s="88"/>
      <c r="X145" s="88">
        <f>'28'!AP38</f>
        <v>0</v>
      </c>
      <c r="Y145" s="71"/>
      <c r="Z145" s="88">
        <f>'28'!$AA$46</f>
        <v>0</v>
      </c>
      <c r="AB145" s="88">
        <f>'28'!$AA$54</f>
        <v>0</v>
      </c>
      <c r="AC145" s="76" t="s">
        <v>450</v>
      </c>
      <c r="AD145" s="73"/>
    </row>
    <row r="146" spans="1:30" x14ac:dyDescent="0.25">
      <c r="A146" s="4"/>
      <c r="B146" s="3"/>
      <c r="C146" s="4"/>
      <c r="D146" s="3"/>
      <c r="E146" s="4"/>
      <c r="F146" s="3"/>
      <c r="G146" s="5"/>
      <c r="H146" s="3"/>
      <c r="I146" s="5"/>
      <c r="J146" s="3"/>
      <c r="K146" s="20"/>
      <c r="L146" s="3"/>
      <c r="M146" s="20"/>
      <c r="N146" s="62"/>
      <c r="P146" s="71"/>
      <c r="Q146" s="71"/>
      <c r="R146" s="71"/>
      <c r="S146" s="71"/>
      <c r="T146" s="71"/>
      <c r="U146" s="71"/>
      <c r="V146" s="72"/>
      <c r="W146" s="71"/>
      <c r="X146" s="72"/>
      <c r="Y146" s="71"/>
      <c r="Z146" s="85"/>
      <c r="AA146" s="71"/>
      <c r="AB146" s="85"/>
      <c r="AC146" s="88">
        <f>AC147+AC148</f>
        <v>0</v>
      </c>
      <c r="AD146" s="73"/>
    </row>
    <row r="147" spans="1:30" x14ac:dyDescent="0.25">
      <c r="A147" s="87">
        <v>0.26944444444444443</v>
      </c>
      <c r="B147" s="9"/>
      <c r="C147" s="87">
        <v>0.3125</v>
      </c>
      <c r="D147" s="9"/>
      <c r="E147" s="87">
        <v>0.3125</v>
      </c>
      <c r="F147" s="9"/>
      <c r="G147" s="87">
        <v>0.3125</v>
      </c>
      <c r="H147" s="9"/>
      <c r="I147" s="87">
        <v>0.25</v>
      </c>
      <c r="J147" s="3"/>
      <c r="K147" s="87">
        <v>0.2951388888888889</v>
      </c>
      <c r="M147" s="87">
        <v>0.30069444444444443</v>
      </c>
      <c r="N147" s="62"/>
      <c r="P147" s="77">
        <f>'28'!$Z$13</f>
        <v>0</v>
      </c>
      <c r="Q147" s="77"/>
      <c r="R147" s="77">
        <f>'28'!$Z$21</f>
        <v>0</v>
      </c>
      <c r="S147" s="77"/>
      <c r="T147" s="81">
        <f>'28'!$Z$29</f>
        <v>0</v>
      </c>
      <c r="U147" s="77"/>
      <c r="V147" s="81">
        <f>'28'!$Z$37</f>
        <v>0</v>
      </c>
      <c r="W147" s="71"/>
      <c r="X147" s="77">
        <f>+'28'!$Z$45</f>
        <v>0</v>
      </c>
      <c r="Y147" s="71"/>
      <c r="Z147" s="77">
        <f>+'28'!$Z$53</f>
        <v>0</v>
      </c>
      <c r="AA147" s="71"/>
      <c r="AB147" s="77">
        <f>+'28'!$Z61</f>
        <v>0</v>
      </c>
      <c r="AC147" s="88">
        <f>+P147+R147+T147+V147+X147+Z147+AB147</f>
        <v>0</v>
      </c>
      <c r="AD147" s="73"/>
    </row>
    <row r="148" spans="1:30" x14ac:dyDescent="0.25">
      <c r="A148" s="11">
        <f>'28'!$C$13</f>
        <v>15</v>
      </c>
      <c r="B148" s="11"/>
      <c r="C148" s="11">
        <f>'28'!$C$21</f>
        <v>8</v>
      </c>
      <c r="D148" s="11"/>
      <c r="E148" s="11">
        <f>'28'!$C$29</f>
        <v>12.649999999999999</v>
      </c>
      <c r="F148" s="11"/>
      <c r="G148" s="11">
        <f>'28'!$C$37</f>
        <v>12.4</v>
      </c>
      <c r="H148" s="11"/>
      <c r="I148" s="11">
        <f>+'28'!$C$45</f>
        <v>9</v>
      </c>
      <c r="J148" s="11"/>
      <c r="K148" s="11">
        <f>+'28'!$C$53</f>
        <v>12.7</v>
      </c>
      <c r="L148" s="11"/>
      <c r="M148" s="11">
        <f>+'28'!$C$61</f>
        <v>10.25</v>
      </c>
      <c r="N148" s="62">
        <f>+A148+C148+E148+G148+I148+K148+M148</f>
        <v>80</v>
      </c>
      <c r="P148" s="77">
        <f>'28'!$M$13</f>
        <v>0</v>
      </c>
      <c r="Q148" s="77"/>
      <c r="R148" s="77">
        <f>'28'!$M$21</f>
        <v>0</v>
      </c>
      <c r="S148" s="77"/>
      <c r="T148" s="77">
        <f>'28'!$M$29</f>
        <v>0</v>
      </c>
      <c r="U148" s="77"/>
      <c r="V148" s="77">
        <f>'28'!$M$37</f>
        <v>0</v>
      </c>
      <c r="W148" s="71"/>
      <c r="X148" s="77">
        <f>+'28'!$M$45</f>
        <v>0</v>
      </c>
      <c r="Y148" s="71"/>
      <c r="Z148" s="77">
        <f>+'28'!$M$53</f>
        <v>0</v>
      </c>
      <c r="AA148" s="71"/>
      <c r="AB148" s="77">
        <f>+'28'!AB61</f>
        <v>0</v>
      </c>
      <c r="AC148" s="88">
        <f>+P148+R148+T148+V148+X148+Z148+AB148</f>
        <v>0</v>
      </c>
      <c r="AD148" s="73"/>
    </row>
    <row r="149" spans="1:30" x14ac:dyDescent="0.25">
      <c r="A149" s="4">
        <f>+M144+1</f>
        <v>17</v>
      </c>
      <c r="B149" s="3"/>
      <c r="C149" s="4">
        <f>+A149+1</f>
        <v>18</v>
      </c>
      <c r="D149" s="3"/>
      <c r="E149" s="4">
        <f>+C149+1</f>
        <v>19</v>
      </c>
      <c r="F149" s="3"/>
      <c r="G149" s="4">
        <f>+E149+1</f>
        <v>20</v>
      </c>
      <c r="H149" s="6"/>
      <c r="I149" s="4">
        <f>+G149+1</f>
        <v>21</v>
      </c>
      <c r="J149" s="3"/>
      <c r="K149" s="4">
        <f>+I149+1</f>
        <v>22</v>
      </c>
      <c r="L149" s="3"/>
      <c r="M149" s="4">
        <f>+K149+1</f>
        <v>23</v>
      </c>
      <c r="P149" s="71">
        <f>+AB144+1</f>
        <v>12</v>
      </c>
      <c r="Q149" s="71"/>
      <c r="R149" s="71">
        <f>+P149+1</f>
        <v>13</v>
      </c>
      <c r="S149" s="71"/>
      <c r="T149" s="71">
        <f>+R149+1</f>
        <v>14</v>
      </c>
      <c r="U149" s="71"/>
      <c r="V149" s="71">
        <f>+T149+1</f>
        <v>15</v>
      </c>
      <c r="W149" s="72"/>
      <c r="X149" s="71">
        <f>+V149+1</f>
        <v>16</v>
      </c>
      <c r="Y149" s="71"/>
      <c r="Z149" s="71">
        <f>+X149+1</f>
        <v>17</v>
      </c>
      <c r="AA149" s="71"/>
      <c r="AB149" s="71">
        <f>+Z149+1</f>
        <v>18</v>
      </c>
      <c r="AC149" s="73"/>
      <c r="AD149" s="73"/>
    </row>
    <row r="150" spans="1:30" x14ac:dyDescent="0.25">
      <c r="A150" s="7" t="str">
        <f>'29'!K6</f>
        <v>Long</v>
      </c>
      <c r="B150" s="53"/>
      <c r="C150" s="7" t="str">
        <f>'29'!K14</f>
        <v>Easy</v>
      </c>
      <c r="D150" s="53"/>
      <c r="E150" s="7" t="str">
        <f>'29'!K22</f>
        <v>Easy</v>
      </c>
      <c r="F150" s="8"/>
      <c r="G150" s="7" t="str">
        <f>'29'!K30</f>
        <v>Hill Sprints</v>
      </c>
      <c r="H150" s="53"/>
      <c r="I150" s="7" t="str">
        <f>'29'!K38</f>
        <v>Easy</v>
      </c>
      <c r="J150" s="3"/>
      <c r="K150" s="7" t="str">
        <f>'29'!$K$46</f>
        <v>Tempo</v>
      </c>
      <c r="M150" s="7" t="str">
        <f>'29'!$K$54</f>
        <v>Easy</v>
      </c>
      <c r="N150" s="67" t="s">
        <v>451</v>
      </c>
      <c r="P150" s="88">
        <f>'29'!AP6</f>
        <v>0</v>
      </c>
      <c r="Q150" s="88"/>
      <c r="R150" s="88">
        <f>'29'!AP14</f>
        <v>0</v>
      </c>
      <c r="S150" s="88"/>
      <c r="T150" s="88">
        <f>'29'!AP22</f>
        <v>0</v>
      </c>
      <c r="U150" s="74"/>
      <c r="V150" s="88">
        <f>'29'!AP30</f>
        <v>0</v>
      </c>
      <c r="W150" s="88"/>
      <c r="X150" s="88">
        <f>'29'!AP38</f>
        <v>0</v>
      </c>
      <c r="Y150" s="71"/>
      <c r="Z150" s="88">
        <f>'29'!$AA$46</f>
        <v>0</v>
      </c>
      <c r="AB150" s="88">
        <f>'29'!$AA$54</f>
        <v>0</v>
      </c>
      <c r="AC150" s="76" t="s">
        <v>451</v>
      </c>
      <c r="AD150" s="73"/>
    </row>
    <row r="151" spans="1:30" x14ac:dyDescent="0.25">
      <c r="A151" s="4"/>
      <c r="B151" s="3"/>
      <c r="C151" s="4"/>
      <c r="D151" s="3"/>
      <c r="E151" s="4"/>
      <c r="F151" s="3"/>
      <c r="G151" s="5"/>
      <c r="H151" s="3"/>
      <c r="I151" s="5"/>
      <c r="J151" s="3"/>
      <c r="K151" s="20"/>
      <c r="L151" s="3"/>
      <c r="M151" s="20"/>
      <c r="N151" s="62"/>
      <c r="P151" s="71"/>
      <c r="Q151" s="71"/>
      <c r="R151" s="71"/>
      <c r="S151" s="71"/>
      <c r="T151" s="71"/>
      <c r="U151" s="71"/>
      <c r="V151" s="72"/>
      <c r="W151" s="71"/>
      <c r="X151" s="72"/>
      <c r="Y151" s="71"/>
      <c r="Z151" s="85"/>
      <c r="AA151" s="71"/>
      <c r="AB151" s="85"/>
      <c r="AC151" s="88">
        <f>AC152+AC153</f>
        <v>0</v>
      </c>
      <c r="AD151" s="73"/>
    </row>
    <row r="152" spans="1:30" x14ac:dyDescent="0.25">
      <c r="A152" s="87">
        <v>0.28680555555555554</v>
      </c>
      <c r="B152" s="9"/>
      <c r="C152" s="87">
        <v>0.28888888888888892</v>
      </c>
      <c r="D152" s="9"/>
      <c r="E152" s="87">
        <v>0.30555555555555552</v>
      </c>
      <c r="F152" s="9"/>
      <c r="G152" s="87">
        <v>0.29236111111111113</v>
      </c>
      <c r="H152" s="9"/>
      <c r="I152" s="87">
        <v>0.29930555555555555</v>
      </c>
      <c r="J152" s="3"/>
      <c r="K152" s="87">
        <v>0.25</v>
      </c>
      <c r="M152" s="87">
        <v>0.31180555555555556</v>
      </c>
      <c r="N152" s="62"/>
      <c r="P152" s="77">
        <f>'29'!$Z$13</f>
        <v>0</v>
      </c>
      <c r="Q152" s="77"/>
      <c r="R152" s="77">
        <f>'29'!$Z$21</f>
        <v>0</v>
      </c>
      <c r="S152" s="77"/>
      <c r="T152" s="81">
        <f>'29'!$Z$29</f>
        <v>0</v>
      </c>
      <c r="U152" s="77"/>
      <c r="V152" s="81">
        <f>'29'!$Z$37</f>
        <v>0</v>
      </c>
      <c r="W152" s="71"/>
      <c r="X152" s="77">
        <f>+'29'!$Z$45</f>
        <v>0</v>
      </c>
      <c r="Y152" s="71"/>
      <c r="Z152" s="77">
        <f>+'29'!$Z$53</f>
        <v>0</v>
      </c>
      <c r="AA152" s="71"/>
      <c r="AB152" s="77">
        <f>+'29'!$Z61</f>
        <v>0</v>
      </c>
      <c r="AC152" s="88">
        <f>+P152+R152+T152+V152+X152+Z152+AB152</f>
        <v>0</v>
      </c>
      <c r="AD152" s="73"/>
    </row>
    <row r="153" spans="1:30" x14ac:dyDescent="0.25">
      <c r="A153" s="11">
        <f>'29'!$C$13</f>
        <v>15.3</v>
      </c>
      <c r="B153" s="11"/>
      <c r="C153" s="11">
        <f>'29'!$C$21</f>
        <v>8.65</v>
      </c>
      <c r="D153" s="11"/>
      <c r="E153" s="265">
        <f>'29'!$C$29</f>
        <v>12.3</v>
      </c>
      <c r="F153" s="11"/>
      <c r="G153" s="11">
        <f>'29'!$C$37</f>
        <v>13.100000000000001</v>
      </c>
      <c r="H153" s="11"/>
      <c r="I153" s="11">
        <f>+'29'!$C$45</f>
        <v>12.5</v>
      </c>
      <c r="J153" s="11"/>
      <c r="K153" s="11">
        <f>+'29'!$C$53</f>
        <v>10.15</v>
      </c>
      <c r="L153" s="11"/>
      <c r="M153" s="11">
        <f>+'29'!$C$61</f>
        <v>8</v>
      </c>
      <c r="N153" s="62">
        <f>+A153+C153+E153+G153+I153+K153+M153</f>
        <v>80</v>
      </c>
      <c r="P153" s="77">
        <f>'29'!$M$13</f>
        <v>0</v>
      </c>
      <c r="Q153" s="77"/>
      <c r="R153" s="77">
        <f>'29'!$M$21</f>
        <v>0</v>
      </c>
      <c r="S153" s="77"/>
      <c r="T153" s="77">
        <f>'29'!$M$29</f>
        <v>0</v>
      </c>
      <c r="U153" s="77"/>
      <c r="V153" s="77">
        <f>'29'!$M$37</f>
        <v>0</v>
      </c>
      <c r="W153" s="71"/>
      <c r="X153" s="77">
        <f>+'29'!$M$45</f>
        <v>0</v>
      </c>
      <c r="Y153" s="71"/>
      <c r="Z153" s="77">
        <f>+'29'!$M$53</f>
        <v>0</v>
      </c>
      <c r="AA153" s="71"/>
      <c r="AB153" s="77">
        <f>+'29'!AB61</f>
        <v>0</v>
      </c>
      <c r="AC153" s="88">
        <f>+P153+R153+T153+V153+X153+Z153+AB153</f>
        <v>0</v>
      </c>
      <c r="AD153" s="73"/>
    </row>
    <row r="154" spans="1:30" x14ac:dyDescent="0.25">
      <c r="A154" s="4">
        <f>+M149+1</f>
        <v>24</v>
      </c>
      <c r="B154" s="3"/>
      <c r="C154" s="4">
        <f>A154+1</f>
        <v>25</v>
      </c>
      <c r="D154" s="3"/>
      <c r="E154" s="4">
        <f>+C154+1</f>
        <v>26</v>
      </c>
      <c r="F154" s="3"/>
      <c r="G154" s="4">
        <f>+E154+1</f>
        <v>27</v>
      </c>
      <c r="H154" s="6"/>
      <c r="I154" s="4">
        <f>+G154+1</f>
        <v>28</v>
      </c>
      <c r="J154" s="3"/>
      <c r="K154" s="4">
        <f>+I154+1</f>
        <v>29</v>
      </c>
      <c r="L154" s="3"/>
      <c r="M154" s="4">
        <f>+K154+1</f>
        <v>30</v>
      </c>
      <c r="P154" s="71">
        <f>+AB149+1</f>
        <v>19</v>
      </c>
      <c r="Q154" s="71"/>
      <c r="R154" s="71">
        <f>P154+1</f>
        <v>20</v>
      </c>
      <c r="S154" s="71"/>
      <c r="T154" s="71">
        <f>+R154+1</f>
        <v>21</v>
      </c>
      <c r="U154" s="71"/>
      <c r="V154" s="71">
        <f>+T154+1</f>
        <v>22</v>
      </c>
      <c r="W154" s="72"/>
      <c r="X154" s="71">
        <f>+V154+1</f>
        <v>23</v>
      </c>
      <c r="Y154" s="71"/>
      <c r="Z154" s="71">
        <f>+X154+1</f>
        <v>24</v>
      </c>
      <c r="AA154" s="71"/>
      <c r="AB154" s="71">
        <f>+Z154+1</f>
        <v>25</v>
      </c>
      <c r="AC154" s="73"/>
      <c r="AD154" s="73"/>
    </row>
    <row r="155" spans="1:30" x14ac:dyDescent="0.25">
      <c r="A155" s="7" t="str">
        <f>'30'!K$6</f>
        <v>Long?</v>
      </c>
      <c r="B155" s="53"/>
      <c r="C155" s="7" t="str">
        <f>'30'!K$14</f>
        <v>Easy</v>
      </c>
      <c r="D155" s="53"/>
      <c r="E155" s="7" t="str">
        <f>'30'!K$22</f>
        <v>Easy</v>
      </c>
      <c r="F155" s="8"/>
      <c r="G155" s="7" t="str">
        <f>'30'!K$30</f>
        <v>Tempo</v>
      </c>
      <c r="H155" s="53"/>
      <c r="I155" s="7" t="str">
        <f>'30'!K$38</f>
        <v>Recovery</v>
      </c>
      <c r="J155" s="3"/>
      <c r="K155" s="7" t="str">
        <f>'30'!$K$46</f>
        <v>Off</v>
      </c>
      <c r="M155" s="7" t="str">
        <f>'30'!$K$54</f>
        <v>Off</v>
      </c>
      <c r="N155" s="67" t="s">
        <v>452</v>
      </c>
      <c r="P155" s="88">
        <f>'30'!AP$6</f>
        <v>0</v>
      </c>
      <c r="Q155" s="88"/>
      <c r="R155" s="88">
        <f>'30'!AP$14</f>
        <v>0</v>
      </c>
      <c r="S155" s="88"/>
      <c r="T155" s="88">
        <f>'30'!AP$22</f>
        <v>0</v>
      </c>
      <c r="U155" s="74"/>
      <c r="V155" s="88">
        <f>'30'!AP$30</f>
        <v>0</v>
      </c>
      <c r="W155" s="88"/>
      <c r="X155" s="88">
        <f>'30'!AP$38</f>
        <v>0</v>
      </c>
      <c r="Y155" s="71"/>
      <c r="Z155" s="88">
        <f>'30'!$AA$46</f>
        <v>0</v>
      </c>
      <c r="AB155" s="88">
        <f>'30'!$AA$54</f>
        <v>0</v>
      </c>
      <c r="AC155" s="76" t="s">
        <v>452</v>
      </c>
      <c r="AD155" s="73"/>
    </row>
    <row r="156" spans="1:30" x14ac:dyDescent="0.25">
      <c r="A156" s="4"/>
      <c r="B156" s="3"/>
      <c r="C156" s="4"/>
      <c r="D156" s="3"/>
      <c r="E156" s="4"/>
      <c r="F156" s="3"/>
      <c r="G156" s="5"/>
      <c r="H156" s="3"/>
      <c r="I156" s="5"/>
      <c r="J156" s="3"/>
      <c r="K156" s="20"/>
      <c r="L156" s="3"/>
      <c r="M156" s="20"/>
      <c r="N156" s="62"/>
      <c r="P156" s="71"/>
      <c r="Q156" s="71"/>
      <c r="R156" s="71"/>
      <c r="S156" s="71"/>
      <c r="T156" s="71"/>
      <c r="U156" s="71"/>
      <c r="V156" s="72"/>
      <c r="W156" s="71"/>
      <c r="X156" s="72"/>
      <c r="Y156" s="71"/>
      <c r="Z156" s="85"/>
      <c r="AA156" s="71"/>
      <c r="AB156" s="85"/>
      <c r="AC156" s="88">
        <f>AC157+AC158</f>
        <v>0</v>
      </c>
      <c r="AD156" s="73"/>
    </row>
    <row r="157" spans="1:30" x14ac:dyDescent="0.25">
      <c r="A157" s="10"/>
      <c r="B157" s="9"/>
      <c r="C157" s="10"/>
      <c r="D157" s="9"/>
      <c r="E157" s="87">
        <v>0.2986111111111111</v>
      </c>
      <c r="F157" s="9"/>
      <c r="G157" s="87">
        <v>0.23750000000000002</v>
      </c>
      <c r="H157" s="9"/>
      <c r="I157" s="10"/>
      <c r="J157" s="3"/>
      <c r="K157" s="10"/>
      <c r="M157" s="10"/>
      <c r="N157" s="62"/>
      <c r="P157" s="77">
        <f>'30'!$Z$13</f>
        <v>0</v>
      </c>
      <c r="Q157" s="77"/>
      <c r="R157" s="77">
        <f>'30'!$Z$21</f>
        <v>0</v>
      </c>
      <c r="S157" s="77"/>
      <c r="T157" s="81">
        <f>'30'!$Z$29</f>
        <v>0</v>
      </c>
      <c r="U157" s="77"/>
      <c r="V157" s="81">
        <f>'30'!$Z$37</f>
        <v>0</v>
      </c>
      <c r="W157" s="71"/>
      <c r="X157" s="77">
        <f>+'30'!$Z$45</f>
        <v>0</v>
      </c>
      <c r="Y157" s="71"/>
      <c r="Z157" s="77">
        <f>+'30'!$Z$53</f>
        <v>0</v>
      </c>
      <c r="AA157" s="71"/>
      <c r="AB157" s="77">
        <f>+'30'!$Z$61</f>
        <v>0</v>
      </c>
      <c r="AC157" s="88">
        <f>+P157+R157+T157+V157+X157+Z157+AB157</f>
        <v>0</v>
      </c>
      <c r="AD157" s="73"/>
    </row>
    <row r="158" spans="1:30" x14ac:dyDescent="0.25">
      <c r="A158" s="11">
        <f>'30'!$C$13</f>
        <v>15</v>
      </c>
      <c r="B158" s="11"/>
      <c r="C158" s="11">
        <f>'30'!$C$21</f>
        <v>8.1999999999999993</v>
      </c>
      <c r="D158" s="11"/>
      <c r="E158" s="11">
        <f>'30'!$C$29</f>
        <v>14.35</v>
      </c>
      <c r="F158" s="11"/>
      <c r="G158" s="11">
        <f>'30'!$C$37</f>
        <v>9.35</v>
      </c>
      <c r="H158" s="11"/>
      <c r="I158" s="11">
        <f>+'30'!$C$45</f>
        <v>5.2</v>
      </c>
      <c r="J158" s="11"/>
      <c r="K158" s="11">
        <f>+'30'!$C$53</f>
        <v>0</v>
      </c>
      <c r="L158" s="11"/>
      <c r="M158" s="11">
        <f>+'30'!C$61</f>
        <v>0</v>
      </c>
      <c r="N158" s="62">
        <f>+A158+C158+E158+G158+I158+K158+M158</f>
        <v>52.1</v>
      </c>
      <c r="P158" s="77">
        <f>'30'!$M$13</f>
        <v>0</v>
      </c>
      <c r="Q158" s="77"/>
      <c r="R158" s="77">
        <f>'30'!$M$21</f>
        <v>0</v>
      </c>
      <c r="S158" s="77"/>
      <c r="T158" s="77">
        <f>'30'!$M$29</f>
        <v>0</v>
      </c>
      <c r="U158" s="77"/>
      <c r="V158" s="77">
        <f>'30'!$M$37</f>
        <v>0</v>
      </c>
      <c r="W158" s="71"/>
      <c r="X158" s="77">
        <f>+'30'!$M$45</f>
        <v>0</v>
      </c>
      <c r="Y158" s="71"/>
      <c r="Z158" s="77">
        <f>+'30'!$M$53</f>
        <v>0</v>
      </c>
      <c r="AA158" s="71"/>
      <c r="AB158" s="77">
        <f>+'30'!AB$61</f>
        <v>0</v>
      </c>
      <c r="AC158" s="88">
        <f>+P158+R158+T158+V158+X158+Z158+AB158</f>
        <v>0</v>
      </c>
      <c r="AD158" s="73"/>
    </row>
    <row r="159" spans="1:30" x14ac:dyDescent="0.25">
      <c r="A159" s="726" t="s">
        <v>453</v>
      </c>
      <c r="B159" s="727"/>
      <c r="C159" s="727"/>
      <c r="D159" s="727"/>
      <c r="E159" s="727"/>
      <c r="F159" s="727"/>
      <c r="G159" s="727"/>
      <c r="H159" s="727"/>
      <c r="I159" s="727"/>
      <c r="J159" s="727"/>
      <c r="K159" s="727"/>
      <c r="L159" s="727"/>
      <c r="M159" s="727"/>
      <c r="N159" s="91">
        <f>SUM(C164:M164,A169:M169,A174:M174,A179:M179,A184:G184)</f>
        <v>132.85000000000002</v>
      </c>
      <c r="O159" s="18"/>
      <c r="P159" s="722" t="s">
        <v>453</v>
      </c>
      <c r="Q159" s="723"/>
      <c r="R159" s="723"/>
      <c r="S159" s="723"/>
      <c r="T159" s="723"/>
      <c r="U159" s="723"/>
      <c r="V159" s="723"/>
      <c r="W159" s="723"/>
      <c r="X159" s="723"/>
      <c r="Y159" s="723"/>
      <c r="Z159" s="723"/>
      <c r="AA159" s="723"/>
      <c r="AB159" s="723"/>
      <c r="AC159" s="73"/>
      <c r="AD159" s="73"/>
    </row>
    <row r="160" spans="1:30" x14ac:dyDescent="0.25">
      <c r="A160" s="4">
        <f>+M154+1</f>
        <v>31</v>
      </c>
      <c r="B160" s="3"/>
      <c r="C160" s="4">
        <v>1</v>
      </c>
      <c r="D160" s="3"/>
      <c r="E160" s="4">
        <f>C160+1</f>
        <v>2</v>
      </c>
      <c r="F160" s="3"/>
      <c r="G160" s="4">
        <f>+E160+1</f>
        <v>3</v>
      </c>
      <c r="H160" s="6"/>
      <c r="I160" s="4">
        <f>+G160+1</f>
        <v>4</v>
      </c>
      <c r="J160" s="3"/>
      <c r="K160" s="4">
        <f>+I160+1</f>
        <v>5</v>
      </c>
      <c r="L160" s="3"/>
      <c r="M160" s="4">
        <f>K160+1</f>
        <v>6</v>
      </c>
      <c r="P160" s="71">
        <f>+AB154+1</f>
        <v>26</v>
      </c>
      <c r="Q160" s="71"/>
      <c r="R160" s="71">
        <f>P160+1</f>
        <v>27</v>
      </c>
      <c r="S160" s="71"/>
      <c r="T160" s="71">
        <f>+R160+1</f>
        <v>28</v>
      </c>
      <c r="U160" s="71"/>
      <c r="V160" s="71">
        <f>+T160+1</f>
        <v>29</v>
      </c>
      <c r="W160" s="72"/>
      <c r="X160" s="71">
        <f>+V160+1</f>
        <v>30</v>
      </c>
      <c r="Y160" s="71"/>
      <c r="Z160" s="71">
        <f>+X160+1</f>
        <v>31</v>
      </c>
      <c r="AA160" s="71"/>
      <c r="AB160" s="71">
        <v>1</v>
      </c>
      <c r="AC160" s="73"/>
      <c r="AD160" s="73"/>
    </row>
    <row r="161" spans="1:30" x14ac:dyDescent="0.25">
      <c r="A161" s="7" t="str">
        <f>'31'!K$6</f>
        <v>Off</v>
      </c>
      <c r="B161" s="53"/>
      <c r="C161" s="7" t="str">
        <f>'31'!K$14</f>
        <v>Off</v>
      </c>
      <c r="D161" s="53"/>
      <c r="E161" s="7" t="str">
        <f>'31'!K$22</f>
        <v>Off</v>
      </c>
      <c r="F161" s="8"/>
      <c r="G161" s="7" t="str">
        <f>'31'!K$30</f>
        <v>Off</v>
      </c>
      <c r="H161" s="53"/>
      <c r="I161" s="7" t="str">
        <f>'31'!K$38</f>
        <v>Off</v>
      </c>
      <c r="J161" s="3"/>
      <c r="K161" s="7" t="str">
        <f>'31'!$K$46</f>
        <v>Off</v>
      </c>
      <c r="M161" s="7" t="str">
        <f>'31'!$K$54</f>
        <v>Off</v>
      </c>
      <c r="N161" s="67" t="s">
        <v>454</v>
      </c>
      <c r="P161" s="88">
        <f>'31'!AP$6</f>
        <v>0</v>
      </c>
      <c r="Q161" s="88"/>
      <c r="R161" s="88">
        <f>'31'!AP$14</f>
        <v>0</v>
      </c>
      <c r="S161" s="88"/>
      <c r="T161" s="88">
        <f>'31'!AP$22</f>
        <v>0</v>
      </c>
      <c r="U161" s="74"/>
      <c r="V161" s="88">
        <f>'31'!AP$30</f>
        <v>0</v>
      </c>
      <c r="W161" s="88"/>
      <c r="X161" s="88">
        <f>'31'!AP$38</f>
        <v>0</v>
      </c>
      <c r="Y161" s="71"/>
      <c r="Z161" s="88">
        <f>'31'!$AA$46</f>
        <v>0</v>
      </c>
      <c r="AB161" s="88">
        <f>'31'!$AA$54</f>
        <v>0</v>
      </c>
      <c r="AC161" s="76" t="s">
        <v>454</v>
      </c>
      <c r="AD161" s="73"/>
    </row>
    <row r="162" spans="1:30" x14ac:dyDescent="0.25">
      <c r="A162" s="4"/>
      <c r="B162" s="3"/>
      <c r="C162" s="4"/>
      <c r="D162" s="3"/>
      <c r="E162" s="4"/>
      <c r="F162" s="3"/>
      <c r="G162" s="5"/>
      <c r="H162" s="3"/>
      <c r="I162" s="5"/>
      <c r="J162" s="3"/>
      <c r="K162" s="20"/>
      <c r="L162" s="3"/>
      <c r="M162" s="20"/>
      <c r="N162" s="62"/>
      <c r="P162" s="71"/>
      <c r="Q162" s="71"/>
      <c r="R162" s="71"/>
      <c r="S162" s="71"/>
      <c r="T162" s="71"/>
      <c r="U162" s="71"/>
      <c r="V162" s="72"/>
      <c r="W162" s="71"/>
      <c r="X162" s="72"/>
      <c r="Y162" s="71"/>
      <c r="Z162" s="85"/>
      <c r="AA162" s="71"/>
      <c r="AB162" s="85"/>
      <c r="AC162" s="88">
        <f>AC163+AC164</f>
        <v>0</v>
      </c>
      <c r="AD162" s="73"/>
    </row>
    <row r="163" spans="1:30" x14ac:dyDescent="0.25">
      <c r="A163" s="10"/>
      <c r="B163" s="9"/>
      <c r="C163" s="10"/>
      <c r="D163" s="9"/>
      <c r="E163" s="10"/>
      <c r="F163" s="9"/>
      <c r="G163" s="10"/>
      <c r="H163" s="9"/>
      <c r="I163" s="10"/>
      <c r="J163" s="3"/>
      <c r="K163" s="10"/>
      <c r="M163" s="10"/>
      <c r="N163" s="62"/>
      <c r="P163" s="77">
        <f>'31'!$Z$13</f>
        <v>0</v>
      </c>
      <c r="Q163" s="77"/>
      <c r="R163" s="77">
        <f>'31'!$Z$21</f>
        <v>0</v>
      </c>
      <c r="S163" s="77"/>
      <c r="T163" s="81">
        <f>'31'!$Z$29</f>
        <v>0</v>
      </c>
      <c r="U163" s="77"/>
      <c r="V163" s="81">
        <f>'31'!$Z$37</f>
        <v>0</v>
      </c>
      <c r="W163" s="71"/>
      <c r="X163" s="77">
        <f>+'31'!$Z$45</f>
        <v>0</v>
      </c>
      <c r="Y163" s="71"/>
      <c r="Z163" s="77">
        <f>+'31'!$Z$53</f>
        <v>0</v>
      </c>
      <c r="AA163" s="71"/>
      <c r="AB163" s="77">
        <f>+'31'!$Z$61</f>
        <v>0</v>
      </c>
      <c r="AC163" s="88">
        <f>+P163+R163+T163+V163+X163+Z163+AB163</f>
        <v>0</v>
      </c>
      <c r="AD163" s="73"/>
    </row>
    <row r="164" spans="1:30" x14ac:dyDescent="0.25">
      <c r="A164" s="11">
        <f>'31'!$C$13</f>
        <v>0</v>
      </c>
      <c r="B164" s="11"/>
      <c r="C164" s="11">
        <f>'31'!$C$21</f>
        <v>0</v>
      </c>
      <c r="D164" s="11"/>
      <c r="E164" s="11">
        <f>'31'!$C$29</f>
        <v>0</v>
      </c>
      <c r="F164" s="11"/>
      <c r="G164" s="11">
        <f>'31'!$C$37</f>
        <v>0</v>
      </c>
      <c r="H164" s="11"/>
      <c r="I164" s="11">
        <f>+'31'!$C$45</f>
        <v>0</v>
      </c>
      <c r="J164" s="11"/>
      <c r="K164" s="11">
        <f>+'31'!$C$53</f>
        <v>0</v>
      </c>
      <c r="L164" s="11"/>
      <c r="M164" s="11">
        <f>+'31'!C$61</f>
        <v>0</v>
      </c>
      <c r="N164" s="62">
        <f>+A164+C164+E164+G164+I164+K164+M164</f>
        <v>0</v>
      </c>
      <c r="P164" s="77">
        <f>'31'!$M$13</f>
        <v>0</v>
      </c>
      <c r="Q164" s="77"/>
      <c r="R164" s="77">
        <f>'31'!$M$21</f>
        <v>0</v>
      </c>
      <c r="S164" s="77"/>
      <c r="T164" s="77">
        <f>'31'!$M$29</f>
        <v>0</v>
      </c>
      <c r="U164" s="77"/>
      <c r="V164" s="77">
        <f>'31'!$M$37</f>
        <v>0</v>
      </c>
      <c r="W164" s="71"/>
      <c r="X164" s="77">
        <f>+'31'!$M$45</f>
        <v>0</v>
      </c>
      <c r="Y164" s="71"/>
      <c r="Z164" s="77">
        <f>+'31'!$M$53</f>
        <v>0</v>
      </c>
      <c r="AA164" s="71"/>
      <c r="AB164" s="77">
        <f>+'31'!AB$61</f>
        <v>0</v>
      </c>
      <c r="AC164" s="88">
        <f>+P164+R164+T164+V164+X164+Z164+AB164</f>
        <v>0</v>
      </c>
      <c r="AD164" s="73"/>
    </row>
    <row r="165" spans="1:30" x14ac:dyDescent="0.25">
      <c r="A165" s="4">
        <f>M160+1</f>
        <v>7</v>
      </c>
      <c r="B165" s="3"/>
      <c r="C165" s="4">
        <f t="shared" ref="C165:D165" si="284">+A165+1</f>
        <v>8</v>
      </c>
      <c r="D165" s="4">
        <f t="shared" si="284"/>
        <v>1</v>
      </c>
      <c r="E165" s="4">
        <f>+C165+1</f>
        <v>9</v>
      </c>
      <c r="F165" s="3"/>
      <c r="G165" s="4">
        <f>+E165+1</f>
        <v>10</v>
      </c>
      <c r="H165" s="6"/>
      <c r="I165" s="4">
        <f>+G165+1</f>
        <v>11</v>
      </c>
      <c r="J165" s="3"/>
      <c r="K165" s="4">
        <f>+I165+1</f>
        <v>12</v>
      </c>
      <c r="L165" s="3"/>
      <c r="M165" s="4">
        <f>+K165+1</f>
        <v>13</v>
      </c>
      <c r="P165" s="71">
        <f>AB160+1</f>
        <v>2</v>
      </c>
      <c r="Q165" s="71"/>
      <c r="R165" s="71">
        <f>P165+1</f>
        <v>3</v>
      </c>
      <c r="S165" s="71"/>
      <c r="T165" s="71">
        <f>+R165+1</f>
        <v>4</v>
      </c>
      <c r="U165" s="71"/>
      <c r="V165" s="71">
        <f>+T165+1</f>
        <v>5</v>
      </c>
      <c r="W165" s="72"/>
      <c r="X165" s="71">
        <f>+V165+1</f>
        <v>6</v>
      </c>
      <c r="Y165" s="71"/>
      <c r="Z165" s="71">
        <f>+X165+1</f>
        <v>7</v>
      </c>
      <c r="AA165" s="71"/>
      <c r="AB165" s="71">
        <f>+Z165+1</f>
        <v>8</v>
      </c>
      <c r="AC165" s="73"/>
      <c r="AD165" s="73"/>
    </row>
    <row r="166" spans="1:30" x14ac:dyDescent="0.25">
      <c r="A166" s="7" t="str">
        <f>'32'!K$6</f>
        <v>Off</v>
      </c>
      <c r="B166" s="53"/>
      <c r="C166" s="7" t="str">
        <f>'32'!K$14</f>
        <v>Off</v>
      </c>
      <c r="D166" s="53"/>
      <c r="E166" s="7" t="str">
        <f>'32'!K$22</f>
        <v>Off</v>
      </c>
      <c r="F166" s="8"/>
      <c r="G166" s="7" t="str">
        <f>'32'!K$30</f>
        <v>Off</v>
      </c>
      <c r="H166" s="53"/>
      <c r="I166" s="7" t="str">
        <f>'32'!K$38</f>
        <v>Off</v>
      </c>
      <c r="J166" s="3"/>
      <c r="K166" s="7" t="str">
        <f>'32'!$K$46</f>
        <v>Easy</v>
      </c>
      <c r="M166" s="7" t="str">
        <f>'32'!$K$54</f>
        <v>Easy</v>
      </c>
      <c r="N166" s="67" t="s">
        <v>455</v>
      </c>
      <c r="P166" s="88">
        <f>'32'!AP$6</f>
        <v>0</v>
      </c>
      <c r="Q166" s="88"/>
      <c r="R166" s="88">
        <f>'32'!AP$14</f>
        <v>0</v>
      </c>
      <c r="S166" s="88"/>
      <c r="T166" s="88">
        <f>'32'!AP$22</f>
        <v>0</v>
      </c>
      <c r="U166" s="74"/>
      <c r="V166" s="88">
        <f>'32'!AP$30</f>
        <v>0</v>
      </c>
      <c r="W166" s="88"/>
      <c r="X166" s="88">
        <f>'32'!AP$38</f>
        <v>0</v>
      </c>
      <c r="Y166" s="71"/>
      <c r="Z166" s="88">
        <f>'32'!$AA$46</f>
        <v>0</v>
      </c>
      <c r="AB166" s="88">
        <f>'32'!$AA$54</f>
        <v>0</v>
      </c>
      <c r="AC166" s="76" t="s">
        <v>455</v>
      </c>
      <c r="AD166" s="73"/>
    </row>
    <row r="167" spans="1:30" x14ac:dyDescent="0.25">
      <c r="A167" s="4"/>
      <c r="B167" s="3"/>
      <c r="C167" s="4"/>
      <c r="D167" s="3"/>
      <c r="E167" s="4"/>
      <c r="F167" s="3"/>
      <c r="G167" s="5"/>
      <c r="H167" s="3"/>
      <c r="I167" s="5"/>
      <c r="J167" s="3"/>
      <c r="K167" s="20"/>
      <c r="L167" s="3"/>
      <c r="M167" s="20"/>
      <c r="N167" s="62"/>
      <c r="P167" s="71"/>
      <c r="Q167" s="71"/>
      <c r="R167" s="71"/>
      <c r="S167" s="71"/>
      <c r="T167" s="71"/>
      <c r="U167" s="71"/>
      <c r="V167" s="72"/>
      <c r="W167" s="71"/>
      <c r="X167" s="72"/>
      <c r="Y167" s="71"/>
      <c r="Z167" s="85"/>
      <c r="AA167" s="71"/>
      <c r="AB167" s="85"/>
      <c r="AC167" s="88">
        <f>AC168+AC169</f>
        <v>0</v>
      </c>
      <c r="AD167" s="73"/>
    </row>
    <row r="168" spans="1:30" x14ac:dyDescent="0.25">
      <c r="A168" s="10"/>
      <c r="B168" s="9"/>
      <c r="C168" s="10"/>
      <c r="D168" s="9"/>
      <c r="E168" s="10"/>
      <c r="F168" s="9"/>
      <c r="G168" s="10"/>
      <c r="H168" s="9"/>
      <c r="I168" s="10"/>
      <c r="J168" s="3"/>
      <c r="K168" s="87">
        <v>0.31111111111111112</v>
      </c>
      <c r="M168" s="87">
        <v>0.29583333333333334</v>
      </c>
      <c r="N168" s="62"/>
      <c r="P168" s="77">
        <f>'32'!$Z$13</f>
        <v>0</v>
      </c>
      <c r="Q168" s="77"/>
      <c r="R168" s="77">
        <f>'32'!$Z$21</f>
        <v>0</v>
      </c>
      <c r="S168" s="77"/>
      <c r="T168" s="81">
        <f>'32'!$Z$29</f>
        <v>0</v>
      </c>
      <c r="U168" s="77"/>
      <c r="V168" s="81">
        <f>'32'!$Z$37</f>
        <v>0</v>
      </c>
      <c r="W168" s="71"/>
      <c r="X168" s="77">
        <f>'32'!$Z$45</f>
        <v>0</v>
      </c>
      <c r="Y168" s="71"/>
      <c r="Z168" s="77">
        <f>'32'!$Z$53</f>
        <v>0</v>
      </c>
      <c r="AA168" s="71"/>
      <c r="AB168" s="77">
        <f>'32'!$Z$61</f>
        <v>0</v>
      </c>
      <c r="AC168" s="88">
        <f>+P168+R168+T168+V168+X168+Z168+AB168</f>
        <v>0</v>
      </c>
      <c r="AD168" s="73"/>
    </row>
    <row r="169" spans="1:30" x14ac:dyDescent="0.25">
      <c r="A169" s="11">
        <f>'32'!$C$13</f>
        <v>0</v>
      </c>
      <c r="B169" s="11"/>
      <c r="C169" s="11">
        <f>'32'!$C$21</f>
        <v>0</v>
      </c>
      <c r="D169" s="11"/>
      <c r="E169" s="11">
        <f>'32'!$C$29</f>
        <v>0</v>
      </c>
      <c r="F169" s="11"/>
      <c r="G169" s="11">
        <f>'32'!$C$37</f>
        <v>0</v>
      </c>
      <c r="H169" s="11"/>
      <c r="I169" s="11">
        <f>'32'!$C$45</f>
        <v>0</v>
      </c>
      <c r="J169" s="11"/>
      <c r="K169" s="11">
        <f>'32'!$C$53</f>
        <v>2.7</v>
      </c>
      <c r="L169" s="11"/>
      <c r="M169" s="11">
        <f>'32'!C$61</f>
        <v>5.5</v>
      </c>
      <c r="N169" s="62">
        <f>+A169+C169+E169+G169+I169+K169+M169</f>
        <v>8.1999999999999993</v>
      </c>
      <c r="P169" s="77">
        <f>'32'!$M$13</f>
        <v>0</v>
      </c>
      <c r="Q169" s="77"/>
      <c r="R169" s="77">
        <f>'32'!$M$21</f>
        <v>0</v>
      </c>
      <c r="S169" s="77"/>
      <c r="T169" s="77">
        <f>'32'!$M$29</f>
        <v>0</v>
      </c>
      <c r="U169" s="77"/>
      <c r="V169" s="77">
        <f>'32'!$M$37</f>
        <v>0</v>
      </c>
      <c r="W169" s="71"/>
      <c r="X169" s="77">
        <f>'32'!$M$45</f>
        <v>0</v>
      </c>
      <c r="Y169" s="71"/>
      <c r="Z169" s="77">
        <f>'32'!$M$53</f>
        <v>0</v>
      </c>
      <c r="AA169" s="71"/>
      <c r="AB169" s="77">
        <f>'32'!AB$61</f>
        <v>0</v>
      </c>
      <c r="AC169" s="88">
        <f>+P169+R169+T169+V169+X169+Z169+AB169</f>
        <v>0</v>
      </c>
      <c r="AD169" s="73"/>
    </row>
    <row r="170" spans="1:30" x14ac:dyDescent="0.25">
      <c r="A170" s="4">
        <f>+M165+1</f>
        <v>14</v>
      </c>
      <c r="B170" s="3"/>
      <c r="C170" s="4">
        <f>A170+1</f>
        <v>15</v>
      </c>
      <c r="D170" s="3"/>
      <c r="E170" s="4">
        <f>+C170+1</f>
        <v>16</v>
      </c>
      <c r="F170" s="3"/>
      <c r="G170" s="4">
        <f>+E170+1</f>
        <v>17</v>
      </c>
      <c r="H170" s="6"/>
      <c r="I170" s="4">
        <f>+G170+1</f>
        <v>18</v>
      </c>
      <c r="J170" s="3"/>
      <c r="K170" s="4">
        <f>+I170+1</f>
        <v>19</v>
      </c>
      <c r="L170" s="3"/>
      <c r="M170" s="4">
        <f>+K170+1</f>
        <v>20</v>
      </c>
      <c r="P170" s="71">
        <f>+AB165+1</f>
        <v>9</v>
      </c>
      <c r="Q170" s="71"/>
      <c r="R170" s="71">
        <f>P170+1</f>
        <v>10</v>
      </c>
      <c r="S170" s="71"/>
      <c r="T170" s="71">
        <f>+R170+1</f>
        <v>11</v>
      </c>
      <c r="U170" s="71"/>
      <c r="V170" s="71">
        <f>+T170+1</f>
        <v>12</v>
      </c>
      <c r="W170" s="72"/>
      <c r="X170" s="71">
        <f>+V170+1</f>
        <v>13</v>
      </c>
      <c r="Y170" s="71"/>
      <c r="Z170" s="71">
        <f>+X170+1</f>
        <v>14</v>
      </c>
      <c r="AA170" s="71"/>
      <c r="AB170" s="71">
        <f>+Z170+1</f>
        <v>15</v>
      </c>
      <c r="AC170" s="73"/>
      <c r="AD170" s="73"/>
    </row>
    <row r="171" spans="1:30" x14ac:dyDescent="0.25">
      <c r="A171" s="7" t="str">
        <f>'33'!K$6</f>
        <v>Easy</v>
      </c>
      <c r="B171" s="53"/>
      <c r="C171" s="7" t="str">
        <f>'33'!K$14</f>
        <v>Off</v>
      </c>
      <c r="D171" s="53"/>
      <c r="E171" s="7" t="str">
        <f>'33'!K$22</f>
        <v>Easy</v>
      </c>
      <c r="F171" s="8"/>
      <c r="G171" s="7" t="str">
        <f>'33'!K$30</f>
        <v>Easy</v>
      </c>
      <c r="H171" s="53"/>
      <c r="I171" s="7" t="str">
        <f>'33'!K$38</f>
        <v>Easy</v>
      </c>
      <c r="J171" s="3"/>
      <c r="K171" s="7" t="str">
        <f>'33'!$K$46</f>
        <v>Easy</v>
      </c>
      <c r="M171" s="7" t="str">
        <f>'33'!$K$54</f>
        <v>Time Trial</v>
      </c>
      <c r="N171" s="67" t="s">
        <v>456</v>
      </c>
      <c r="P171" s="88">
        <f>'33'!AP$6</f>
        <v>0</v>
      </c>
      <c r="Q171" s="88"/>
      <c r="R171" s="88">
        <f>'33'!AP$14</f>
        <v>0</v>
      </c>
      <c r="S171" s="88"/>
      <c r="T171" s="88">
        <f>'33'!AP$22</f>
        <v>0</v>
      </c>
      <c r="U171" s="74"/>
      <c r="V171" s="88">
        <f>'33'!AP$30</f>
        <v>0</v>
      </c>
      <c r="W171" s="88"/>
      <c r="X171" s="88">
        <f>'33'!AP$38</f>
        <v>0</v>
      </c>
      <c r="Y171" s="71"/>
      <c r="Z171" s="88">
        <f>'33'!$AA$46</f>
        <v>0</v>
      </c>
      <c r="AB171" s="88">
        <f>'33'!$AA$54</f>
        <v>0</v>
      </c>
      <c r="AC171" s="76" t="s">
        <v>456</v>
      </c>
      <c r="AD171" s="73"/>
    </row>
    <row r="172" spans="1:30" x14ac:dyDescent="0.25">
      <c r="A172" s="4"/>
      <c r="B172" s="3"/>
      <c r="C172" s="4"/>
      <c r="D172" s="3"/>
      <c r="E172" s="4"/>
      <c r="F172" s="3"/>
      <c r="G172" s="5"/>
      <c r="H172" s="3"/>
      <c r="I172" s="5"/>
      <c r="J172" s="3"/>
      <c r="K172" s="20"/>
      <c r="L172" s="3"/>
      <c r="M172" s="20"/>
      <c r="N172" s="62"/>
      <c r="P172" s="71"/>
      <c r="Q172" s="71"/>
      <c r="R172" s="71"/>
      <c r="S172" s="71"/>
      <c r="T172" s="71"/>
      <c r="U172" s="71"/>
      <c r="V172" s="72"/>
      <c r="W172" s="71"/>
      <c r="X172" s="72"/>
      <c r="Y172" s="71"/>
      <c r="Z172" s="85"/>
      <c r="AA172" s="71"/>
      <c r="AB172" s="85"/>
      <c r="AC172" s="88">
        <f>AC173+AC174</f>
        <v>0</v>
      </c>
      <c r="AD172" s="73"/>
    </row>
    <row r="173" spans="1:30" x14ac:dyDescent="0.25">
      <c r="A173" s="87">
        <v>0.2986111111111111</v>
      </c>
      <c r="B173" s="9"/>
      <c r="C173" s="10"/>
      <c r="D173" s="9"/>
      <c r="E173" s="87">
        <v>0.28958333333333336</v>
      </c>
      <c r="F173" s="9"/>
      <c r="G173" s="87">
        <v>0.31875000000000003</v>
      </c>
      <c r="H173" s="9"/>
      <c r="I173" s="87">
        <v>0.30486111111111108</v>
      </c>
      <c r="J173" s="3"/>
      <c r="K173" s="87">
        <v>0.3125</v>
      </c>
      <c r="M173" s="10"/>
      <c r="N173" s="62"/>
      <c r="P173" s="77">
        <f>'33'!$Z$13</f>
        <v>0</v>
      </c>
      <c r="Q173" s="77"/>
      <c r="R173" s="77">
        <f>'33'!$Z$21</f>
        <v>0</v>
      </c>
      <c r="S173" s="77"/>
      <c r="T173" s="81">
        <f>'33'!$Z$29</f>
        <v>0</v>
      </c>
      <c r="U173" s="77"/>
      <c r="V173" s="81">
        <f>'33'!$Z$37</f>
        <v>0</v>
      </c>
      <c r="W173" s="71"/>
      <c r="X173" s="77">
        <f>'33'!$Z$45</f>
        <v>0</v>
      </c>
      <c r="Y173" s="71"/>
      <c r="Z173" s="77">
        <f>'33'!$Z$53</f>
        <v>0</v>
      </c>
      <c r="AA173" s="71"/>
      <c r="AB173" s="77">
        <f>'33'!$Z$61</f>
        <v>0</v>
      </c>
      <c r="AC173" s="88">
        <f>+P173+R173+T173+V173+X173+Z173+AB173</f>
        <v>0</v>
      </c>
      <c r="AD173" s="73"/>
    </row>
    <row r="174" spans="1:30" x14ac:dyDescent="0.25">
      <c r="A174" s="11">
        <f>'33'!$C$13</f>
        <v>6.55</v>
      </c>
      <c r="B174" s="11"/>
      <c r="C174" s="11">
        <f>'33'!$C$21</f>
        <v>0</v>
      </c>
      <c r="D174" s="11"/>
      <c r="E174" s="11">
        <f>'33'!$C$29</f>
        <v>7.6</v>
      </c>
      <c r="F174" s="11"/>
      <c r="G174" s="11">
        <f>'33'!$C$37</f>
        <v>5.25</v>
      </c>
      <c r="H174" s="11"/>
      <c r="I174" s="11">
        <f>'33'!$C$45</f>
        <v>7.5</v>
      </c>
      <c r="J174" s="11"/>
      <c r="K174" s="11">
        <f>'33'!$C$53</f>
        <v>6.05</v>
      </c>
      <c r="L174" s="11"/>
      <c r="M174" s="11">
        <f>'33'!C$61</f>
        <v>9</v>
      </c>
      <c r="N174" s="62">
        <f>+A174+C174+E174+G174+I174+K174+M174</f>
        <v>41.949999999999996</v>
      </c>
      <c r="P174" s="77">
        <f>'33'!$M$13</f>
        <v>0</v>
      </c>
      <c r="Q174" s="77"/>
      <c r="R174" s="77">
        <f>'33'!$M$21</f>
        <v>0</v>
      </c>
      <c r="S174" s="77"/>
      <c r="T174" s="77">
        <f>'33'!$M$29</f>
        <v>0</v>
      </c>
      <c r="U174" s="77"/>
      <c r="V174" s="77">
        <f>'33'!$M$37</f>
        <v>0</v>
      </c>
      <c r="W174" s="71"/>
      <c r="X174" s="77">
        <f>'33'!$M$45</f>
        <v>0</v>
      </c>
      <c r="Y174" s="71"/>
      <c r="Z174" s="77">
        <f>'33'!$M$53</f>
        <v>0</v>
      </c>
      <c r="AA174" s="71"/>
      <c r="AB174" s="77">
        <f>'33'!AB$61</f>
        <v>0</v>
      </c>
      <c r="AC174" s="88">
        <f>+P174+R174+T174+V174+X174+Z174+AB174</f>
        <v>0</v>
      </c>
      <c r="AD174" s="73"/>
    </row>
    <row r="175" spans="1:30" x14ac:dyDescent="0.25">
      <c r="A175" s="4">
        <f>+M170+1</f>
        <v>21</v>
      </c>
      <c r="B175" s="3"/>
      <c r="C175" s="4">
        <f>A175+1</f>
        <v>22</v>
      </c>
      <c r="D175" s="3"/>
      <c r="E175" s="4">
        <f>+C175+1</f>
        <v>23</v>
      </c>
      <c r="F175" s="3"/>
      <c r="G175" s="4">
        <f>+E175+1</f>
        <v>24</v>
      </c>
      <c r="H175" s="6"/>
      <c r="I175" s="4">
        <f>G175+1</f>
        <v>25</v>
      </c>
      <c r="J175" s="3"/>
      <c r="K175" s="4">
        <f>+I175+1</f>
        <v>26</v>
      </c>
      <c r="L175" s="3"/>
      <c r="M175" s="4">
        <f>+K175+1</f>
        <v>27</v>
      </c>
      <c r="P175" s="71">
        <f>+AB170+1</f>
        <v>16</v>
      </c>
      <c r="Q175" s="71"/>
      <c r="R175" s="71">
        <f>P175+1</f>
        <v>17</v>
      </c>
      <c r="S175" s="71"/>
      <c r="T175" s="71">
        <f>+R175+1</f>
        <v>18</v>
      </c>
      <c r="U175" s="71"/>
      <c r="V175" s="71">
        <f>+T175+1</f>
        <v>19</v>
      </c>
      <c r="W175" s="72"/>
      <c r="X175" s="71">
        <f>V175+1</f>
        <v>20</v>
      </c>
      <c r="Y175" s="71"/>
      <c r="Z175" s="71">
        <f>+X175+1</f>
        <v>21</v>
      </c>
      <c r="AA175" s="71"/>
      <c r="AB175" s="71">
        <f>+Z175+1</f>
        <v>22</v>
      </c>
      <c r="AC175" s="73"/>
      <c r="AD175" s="73"/>
    </row>
    <row r="176" spans="1:30" x14ac:dyDescent="0.25">
      <c r="A176" s="7" t="str">
        <f>'34'!K$6</f>
        <v>Off</v>
      </c>
      <c r="B176" s="53"/>
      <c r="C176" s="7" t="str">
        <f>'34'!K$14</f>
        <v>Easy</v>
      </c>
      <c r="D176" s="53"/>
      <c r="E176" s="7" t="str">
        <f>'34'!K$22</f>
        <v>Tempo</v>
      </c>
      <c r="F176" s="8"/>
      <c r="G176" s="7" t="str">
        <f>'34'!K$30</f>
        <v>Easy</v>
      </c>
      <c r="H176" s="53"/>
      <c r="I176" s="7" t="str">
        <f>'34'!K$38</f>
        <v>Easy</v>
      </c>
      <c r="J176" s="3"/>
      <c r="K176" s="7" t="str">
        <f>'34'!$K$46</f>
        <v>Lactate Clearance</v>
      </c>
      <c r="M176" s="7" t="str">
        <f>'34'!$K$54</f>
        <v>Easy</v>
      </c>
      <c r="N176" s="68" t="s">
        <v>457</v>
      </c>
      <c r="P176" s="88">
        <f>'34'!AP$6</f>
        <v>0</v>
      </c>
      <c r="Q176" s="88"/>
      <c r="R176" s="88">
        <f>'34'!AP$14</f>
        <v>0</v>
      </c>
      <c r="S176" s="88"/>
      <c r="T176" s="88">
        <f>'34'!AP$22</f>
        <v>0</v>
      </c>
      <c r="U176" s="74"/>
      <c r="V176" s="88">
        <f>'34'!AP$30</f>
        <v>0</v>
      </c>
      <c r="W176" s="88"/>
      <c r="X176" s="88">
        <f>'34'!AP$38</f>
        <v>0</v>
      </c>
      <c r="Y176" s="71"/>
      <c r="Z176" s="88">
        <f>'34'!$AA$46</f>
        <v>0</v>
      </c>
      <c r="AB176" s="88">
        <f>'34'!$AA$54</f>
        <v>0</v>
      </c>
      <c r="AC176" s="76" t="s">
        <v>457</v>
      </c>
      <c r="AD176" s="73"/>
    </row>
    <row r="177" spans="1:30" x14ac:dyDescent="0.25">
      <c r="A177" s="4"/>
      <c r="B177" s="3"/>
      <c r="C177" s="4"/>
      <c r="D177" s="3"/>
      <c r="E177" s="4"/>
      <c r="F177" s="3"/>
      <c r="G177" s="5"/>
      <c r="H177" s="3"/>
      <c r="I177" s="5"/>
      <c r="J177" s="3"/>
      <c r="K177" s="20"/>
      <c r="L177" s="3"/>
      <c r="M177" s="20"/>
      <c r="P177" s="71"/>
      <c r="Q177" s="71"/>
      <c r="R177" s="71"/>
      <c r="S177" s="71"/>
      <c r="T177" s="71"/>
      <c r="U177" s="71"/>
      <c r="V177" s="72"/>
      <c r="W177" s="71"/>
      <c r="X177" s="72"/>
      <c r="Y177" s="71"/>
      <c r="Z177" s="85"/>
      <c r="AA177" s="71"/>
      <c r="AB177" s="85"/>
      <c r="AC177" s="73">
        <f>AC178+AC179</f>
        <v>0</v>
      </c>
      <c r="AD177" s="73"/>
    </row>
    <row r="178" spans="1:30" x14ac:dyDescent="0.25">
      <c r="A178" s="10"/>
      <c r="B178" s="9"/>
      <c r="C178" s="87">
        <v>0.31944444444444448</v>
      </c>
      <c r="D178" s="9"/>
      <c r="E178" s="87">
        <v>0.25138888888888888</v>
      </c>
      <c r="F178" s="9"/>
      <c r="G178" s="87">
        <v>0.32013888888888892</v>
      </c>
      <c r="H178" s="9"/>
      <c r="I178" s="87">
        <v>0.31458333333333333</v>
      </c>
      <c r="J178" s="3"/>
      <c r="K178" s="10"/>
      <c r="M178" s="87">
        <v>0.31875000000000003</v>
      </c>
      <c r="N178" s="62"/>
      <c r="P178" s="77">
        <f>'34'!$Z$13</f>
        <v>0</v>
      </c>
      <c r="Q178" s="77"/>
      <c r="R178" s="77">
        <f>'34'!$Z$21</f>
        <v>0</v>
      </c>
      <c r="S178" s="77"/>
      <c r="T178" s="81">
        <f>'34'!$Z$29</f>
        <v>0</v>
      </c>
      <c r="U178" s="77"/>
      <c r="V178" s="81">
        <f>'34'!$Z$37</f>
        <v>0</v>
      </c>
      <c r="W178" s="71"/>
      <c r="X178" s="77">
        <f>'34'!$Z$45</f>
        <v>0</v>
      </c>
      <c r="Y178" s="71"/>
      <c r="Z178" s="77">
        <f>'34'!$Z$53</f>
        <v>0</v>
      </c>
      <c r="AA178" s="71"/>
      <c r="AB178" s="77">
        <f>'34'!$Z$61</f>
        <v>0</v>
      </c>
      <c r="AC178" s="88">
        <f>+P178+R178+T178+V178+X178+Z178+AB178</f>
        <v>0</v>
      </c>
      <c r="AD178" s="73"/>
    </row>
    <row r="179" spans="1:30" x14ac:dyDescent="0.25">
      <c r="A179" s="11">
        <f>'34'!$C$13</f>
        <v>0</v>
      </c>
      <c r="B179" s="11"/>
      <c r="C179" s="11">
        <f>'34'!$C$21</f>
        <v>8</v>
      </c>
      <c r="D179" s="11"/>
      <c r="E179" s="11">
        <f>'34'!$C$29</f>
        <v>8</v>
      </c>
      <c r="F179" s="11"/>
      <c r="G179" s="11">
        <f>'34'!$C$37</f>
        <v>7.5</v>
      </c>
      <c r="H179" s="11"/>
      <c r="I179" s="11">
        <f>'34'!$C$45</f>
        <v>8.15</v>
      </c>
      <c r="J179" s="11"/>
      <c r="K179" s="11">
        <f>'34'!$C$53</f>
        <v>10</v>
      </c>
      <c r="L179" s="11"/>
      <c r="M179" s="11">
        <f>'34'!C$61</f>
        <v>10</v>
      </c>
      <c r="N179" s="62">
        <f>+A179+C179+E179+G179+I179+K179+M179</f>
        <v>51.65</v>
      </c>
      <c r="P179" s="77">
        <f>'34'!$M$13</f>
        <v>0</v>
      </c>
      <c r="Q179" s="77"/>
      <c r="R179" s="77">
        <f>'34'!$M$21</f>
        <v>0</v>
      </c>
      <c r="S179" s="77"/>
      <c r="T179" s="77">
        <f>'34'!$M$29</f>
        <v>0</v>
      </c>
      <c r="U179" s="77"/>
      <c r="V179" s="77">
        <f>'34'!$M$37</f>
        <v>0</v>
      </c>
      <c r="W179" s="71"/>
      <c r="X179" s="77">
        <f>'34'!$M$45</f>
        <v>0</v>
      </c>
      <c r="Y179" s="71"/>
      <c r="Z179" s="77">
        <f>'34'!$M$53</f>
        <v>0</v>
      </c>
      <c r="AA179" s="71"/>
      <c r="AB179" s="77">
        <f>'34'!AB$61</f>
        <v>0</v>
      </c>
      <c r="AC179" s="88">
        <f>+P179+R179+T179+V179+X179+Z179+AB179</f>
        <v>0</v>
      </c>
      <c r="AD179" s="73"/>
    </row>
    <row r="180" spans="1:30" x14ac:dyDescent="0.25">
      <c r="A180" s="4">
        <f>+M175+1</f>
        <v>28</v>
      </c>
      <c r="B180" s="3"/>
      <c r="C180" s="4">
        <f>A180+1</f>
        <v>29</v>
      </c>
      <c r="D180" s="3"/>
      <c r="E180" s="4">
        <f>+C180+1</f>
        <v>30</v>
      </c>
      <c r="F180" s="3"/>
      <c r="G180" s="4">
        <f>+E180+1</f>
        <v>31</v>
      </c>
      <c r="H180" s="6"/>
      <c r="I180" s="4">
        <v>1</v>
      </c>
      <c r="J180" s="3"/>
      <c r="K180" s="4">
        <f>I180+1</f>
        <v>2</v>
      </c>
      <c r="L180" s="3"/>
      <c r="M180" s="4">
        <f>+K180+1</f>
        <v>3</v>
      </c>
      <c r="P180" s="71">
        <f>+AB175+1</f>
        <v>23</v>
      </c>
      <c r="Q180" s="71"/>
      <c r="R180" s="71">
        <f>P180+1</f>
        <v>24</v>
      </c>
      <c r="S180" s="71"/>
      <c r="T180" s="71">
        <f>+R180+1</f>
        <v>25</v>
      </c>
      <c r="U180" s="71"/>
      <c r="V180" s="71">
        <f>+T180+1</f>
        <v>26</v>
      </c>
      <c r="W180" s="72"/>
      <c r="X180" s="71">
        <f>V180+1</f>
        <v>27</v>
      </c>
      <c r="Y180" s="71"/>
      <c r="Z180" s="71">
        <f>+X180+1</f>
        <v>28</v>
      </c>
      <c r="AA180" s="71"/>
      <c r="AB180" s="71">
        <f>+Z180+1</f>
        <v>29</v>
      </c>
      <c r="AC180" s="73"/>
      <c r="AD180" s="73"/>
    </row>
    <row r="181" spans="1:30" x14ac:dyDescent="0.25">
      <c r="A181" s="7" t="str">
        <f>'35'!K$6</f>
        <v>Easy</v>
      </c>
      <c r="B181" s="53"/>
      <c r="C181" s="7" t="str">
        <f>'35'!K$14</f>
        <v>Alternation</v>
      </c>
      <c r="D181" s="53"/>
      <c r="E181" s="7" t="str">
        <f>'35'!K$22</f>
        <v>Easy</v>
      </c>
      <c r="F181" s="8"/>
      <c r="G181" s="7" t="str">
        <f>'35'!K$30</f>
        <v>Fartlek</v>
      </c>
      <c r="H181" s="53"/>
      <c r="I181" s="7" t="str">
        <f>'35'!K$38</f>
        <v>Easy</v>
      </c>
      <c r="J181" s="3"/>
      <c r="K181" s="188" t="str">
        <f>'35'!$K$46</f>
        <v>Northwest</v>
      </c>
      <c r="M181" s="7" t="str">
        <f>'35'!$K$54</f>
        <v>Easy</v>
      </c>
      <c r="N181" s="68" t="s">
        <v>458</v>
      </c>
      <c r="P181" s="88">
        <f>'35'!AP$6</f>
        <v>0</v>
      </c>
      <c r="Q181" s="88"/>
      <c r="R181" s="88">
        <f>'35'!AP$14</f>
        <v>0</v>
      </c>
      <c r="S181" s="88"/>
      <c r="T181" s="88">
        <f>'35'!AP$22</f>
        <v>0</v>
      </c>
      <c r="U181" s="74"/>
      <c r="V181" s="88">
        <f>'35'!AP$30</f>
        <v>0</v>
      </c>
      <c r="W181" s="88"/>
      <c r="X181" s="88">
        <f>'35'!AP$38</f>
        <v>0</v>
      </c>
      <c r="Y181" s="71"/>
      <c r="Z181" s="88">
        <f>'35'!$AA$46</f>
        <v>0</v>
      </c>
      <c r="AB181" s="88">
        <f>'35'!$AA$54</f>
        <v>0</v>
      </c>
      <c r="AC181" s="76" t="s">
        <v>458</v>
      </c>
      <c r="AD181" s="73"/>
    </row>
    <row r="182" spans="1:30" x14ac:dyDescent="0.25">
      <c r="A182" s="4"/>
      <c r="B182" s="3"/>
      <c r="C182" s="4"/>
      <c r="D182" s="3"/>
      <c r="E182" s="4"/>
      <c r="F182" s="3"/>
      <c r="G182" s="5"/>
      <c r="H182" s="3"/>
      <c r="I182" s="5"/>
      <c r="J182" s="3"/>
      <c r="K182" s="20"/>
      <c r="L182" s="3"/>
      <c r="M182" s="20"/>
      <c r="P182" s="71"/>
      <c r="Q182" s="71"/>
      <c r="R182" s="71"/>
      <c r="S182" s="71"/>
      <c r="T182" s="71"/>
      <c r="U182" s="71"/>
      <c r="V182" s="72"/>
      <c r="W182" s="71"/>
      <c r="X182" s="72"/>
      <c r="Y182" s="71"/>
      <c r="Z182" s="85"/>
      <c r="AA182" s="71"/>
      <c r="AB182" s="85"/>
      <c r="AC182" s="73">
        <f>AC183+AC184</f>
        <v>0</v>
      </c>
      <c r="AD182" s="73"/>
    </row>
    <row r="183" spans="1:30" x14ac:dyDescent="0.25">
      <c r="A183" s="87">
        <v>0.30902777777777779</v>
      </c>
      <c r="B183" s="9"/>
      <c r="C183" s="10"/>
      <c r="D183" s="9"/>
      <c r="E183" s="87">
        <v>0.31180555555555556</v>
      </c>
      <c r="F183" s="9"/>
      <c r="G183" s="10"/>
      <c r="H183" s="9"/>
      <c r="I183" s="87">
        <v>0.31388888888888888</v>
      </c>
      <c r="J183" s="3"/>
      <c r="K183" s="10"/>
      <c r="M183" s="87">
        <v>0.30902777777777779</v>
      </c>
      <c r="N183" s="62"/>
      <c r="P183" s="77">
        <f>'35'!$Z$13</f>
        <v>0</v>
      </c>
      <c r="Q183" s="77"/>
      <c r="R183" s="77">
        <f>'35'!$Z$21</f>
        <v>0</v>
      </c>
      <c r="S183" s="77"/>
      <c r="T183" s="81">
        <f>'35'!$Z$29</f>
        <v>0</v>
      </c>
      <c r="U183" s="77"/>
      <c r="V183" s="81">
        <f>'35'!$Z$37</f>
        <v>0</v>
      </c>
      <c r="W183" s="71"/>
      <c r="X183" s="77">
        <f>'35'!$Z$45</f>
        <v>0</v>
      </c>
      <c r="Y183" s="71"/>
      <c r="Z183" s="77">
        <f>'35'!$Z$53</f>
        <v>0</v>
      </c>
      <c r="AA183" s="71"/>
      <c r="AB183" s="77">
        <f>'35'!$Z$61</f>
        <v>0</v>
      </c>
      <c r="AC183" s="88">
        <f>+P183+R183+T183+V183+X183+Z183+AB183</f>
        <v>0</v>
      </c>
      <c r="AD183" s="73"/>
    </row>
    <row r="184" spans="1:30" x14ac:dyDescent="0.25">
      <c r="A184" s="11">
        <f>'35'!$C$13</f>
        <v>6.05</v>
      </c>
      <c r="B184" s="11"/>
      <c r="C184" s="11">
        <f>'35'!$C$21</f>
        <v>10</v>
      </c>
      <c r="D184" s="11"/>
      <c r="E184" s="11">
        <f>'35'!$C$29</f>
        <v>6</v>
      </c>
      <c r="F184" s="11"/>
      <c r="G184" s="11">
        <f>'35'!$C$37</f>
        <v>9</v>
      </c>
      <c r="H184" s="11"/>
      <c r="I184" s="11">
        <f>'35'!$C$45</f>
        <v>5</v>
      </c>
      <c r="J184" s="11"/>
      <c r="K184" s="11">
        <f>'35'!$C$53</f>
        <v>7.5</v>
      </c>
      <c r="L184" s="11"/>
      <c r="M184" s="11">
        <f>'35'!C$61</f>
        <v>8.1</v>
      </c>
      <c r="N184" s="62">
        <f>+A184+C184+E184+G184+I184+K184+M184</f>
        <v>51.65</v>
      </c>
      <c r="P184" s="77">
        <f>'35'!$M$13</f>
        <v>0</v>
      </c>
      <c r="Q184" s="77"/>
      <c r="R184" s="77">
        <f>'35'!$M$21</f>
        <v>0</v>
      </c>
      <c r="S184" s="77"/>
      <c r="T184" s="77">
        <f>'35'!$M$29</f>
        <v>0</v>
      </c>
      <c r="U184" s="77"/>
      <c r="V184" s="77">
        <f>'35'!$M$37</f>
        <v>0</v>
      </c>
      <c r="W184" s="71"/>
      <c r="X184" s="77">
        <f>'35'!$M$45</f>
        <v>0</v>
      </c>
      <c r="Y184" s="71"/>
      <c r="Z184" s="77">
        <f>'35'!$M$53</f>
        <v>0</v>
      </c>
      <c r="AA184" s="71"/>
      <c r="AB184" s="77">
        <f>'35'!AB$61</f>
        <v>0</v>
      </c>
      <c r="AC184" s="88">
        <f>+P184+R184+T184+V184+X184+Z184+AB184</f>
        <v>0</v>
      </c>
      <c r="AD184" s="73"/>
    </row>
    <row r="185" spans="1:30" x14ac:dyDescent="0.25">
      <c r="A185" s="728" t="s">
        <v>459</v>
      </c>
      <c r="B185" s="729"/>
      <c r="C185" s="729"/>
      <c r="D185" s="729"/>
      <c r="E185" s="729"/>
      <c r="F185" s="729"/>
      <c r="G185" s="729"/>
      <c r="H185" s="729"/>
      <c r="I185" s="729"/>
      <c r="J185" s="729"/>
      <c r="K185" s="729"/>
      <c r="L185" s="729"/>
      <c r="M185" s="729"/>
      <c r="N185" s="91">
        <f>SUM(I184:M184,A190:M190,A195:M195,A200:M200,A205:K205)</f>
        <v>276.79999999999995</v>
      </c>
      <c r="O185" s="89"/>
      <c r="P185" s="724" t="s">
        <v>459</v>
      </c>
      <c r="Q185" s="725"/>
      <c r="R185" s="725"/>
      <c r="S185" s="725"/>
      <c r="T185" s="725"/>
      <c r="U185" s="725"/>
      <c r="V185" s="725"/>
      <c r="W185" s="725"/>
      <c r="X185" s="725"/>
      <c r="Y185" s="725"/>
      <c r="Z185" s="725"/>
      <c r="AA185" s="725"/>
      <c r="AB185" s="725"/>
      <c r="AC185" s="725"/>
      <c r="AD185" s="725"/>
    </row>
    <row r="186" spans="1:30" x14ac:dyDescent="0.25">
      <c r="A186" s="4">
        <f>+M180+1</f>
        <v>4</v>
      </c>
      <c r="B186" s="3"/>
      <c r="C186" s="4">
        <f>A186+1</f>
        <v>5</v>
      </c>
      <c r="D186" s="3"/>
      <c r="E186" s="4">
        <f>C186+1</f>
        <v>6</v>
      </c>
      <c r="F186" s="3"/>
      <c r="G186" s="4">
        <f>E186+1</f>
        <v>7</v>
      </c>
      <c r="H186" s="4">
        <f t="shared" ref="H186:J186" si="285">F186+1</f>
        <v>1</v>
      </c>
      <c r="I186" s="4">
        <f t="shared" si="285"/>
        <v>8</v>
      </c>
      <c r="J186" s="4">
        <f t="shared" si="285"/>
        <v>2</v>
      </c>
      <c r="K186" s="4">
        <f>+I186+1</f>
        <v>9</v>
      </c>
      <c r="L186" s="3"/>
      <c r="M186" s="4">
        <f>+K186+1</f>
        <v>10</v>
      </c>
      <c r="P186" s="71">
        <f>+AB180+1</f>
        <v>30</v>
      </c>
      <c r="Q186" s="71"/>
      <c r="R186" s="71">
        <f>P186+1</f>
        <v>31</v>
      </c>
      <c r="S186" s="71"/>
      <c r="T186" s="71">
        <v>1</v>
      </c>
      <c r="U186" s="71"/>
      <c r="V186" s="71">
        <f>T186+1</f>
        <v>2</v>
      </c>
      <c r="W186" s="72"/>
      <c r="X186" s="71">
        <f>V186+1</f>
        <v>3</v>
      </c>
      <c r="Y186" s="71"/>
      <c r="Z186" s="71">
        <f>+X186+1</f>
        <v>4</v>
      </c>
      <c r="AA186" s="71"/>
      <c r="AB186" s="71">
        <f>+Z186+1</f>
        <v>5</v>
      </c>
      <c r="AC186" s="73"/>
      <c r="AD186" s="73"/>
    </row>
    <row r="187" spans="1:30" x14ac:dyDescent="0.25">
      <c r="A187" s="7" t="str">
        <f>'36'!K$6</f>
        <v>Easy</v>
      </c>
      <c r="B187" s="53"/>
      <c r="C187" s="7" t="str">
        <f>'36'!K$14</f>
        <v>Hill Sprints</v>
      </c>
      <c r="D187" s="53"/>
      <c r="E187" s="7" t="str">
        <f>'36'!K$22</f>
        <v>VO2 Intervals</v>
      </c>
      <c r="F187" s="8"/>
      <c r="G187" s="7" t="str">
        <f>'36'!K$30</f>
        <v>Easy</v>
      </c>
      <c r="H187" s="53"/>
      <c r="I187" s="7" t="str">
        <f>'36'!K$38</f>
        <v>Easy</v>
      </c>
      <c r="J187" s="3"/>
      <c r="K187" s="7" t="str">
        <f>'36'!$K$46</f>
        <v>Tempo</v>
      </c>
      <c r="M187" s="7" t="str">
        <f>'36'!$K$54</f>
        <v>Long</v>
      </c>
      <c r="N187" s="68" t="s">
        <v>460</v>
      </c>
      <c r="P187" s="88">
        <f>'36'!AP$6</f>
        <v>0</v>
      </c>
      <c r="Q187" s="88"/>
      <c r="R187" s="88">
        <f>'36'!AP$14</f>
        <v>0</v>
      </c>
      <c r="S187" s="88"/>
      <c r="T187" s="88">
        <f>'36'!AP$22</f>
        <v>0</v>
      </c>
      <c r="U187" s="74"/>
      <c r="V187" s="88">
        <f>'36'!AP$30</f>
        <v>0</v>
      </c>
      <c r="W187" s="88"/>
      <c r="X187" s="88">
        <f>'36'!AP$38</f>
        <v>0</v>
      </c>
      <c r="Y187" s="71"/>
      <c r="Z187" s="88">
        <f>'36'!$AA$46</f>
        <v>0</v>
      </c>
      <c r="AB187" s="88">
        <f>'36'!$AA$54</f>
        <v>0</v>
      </c>
      <c r="AC187" s="76" t="s">
        <v>460</v>
      </c>
      <c r="AD187" s="73"/>
    </row>
    <row r="188" spans="1:30" x14ac:dyDescent="0.25">
      <c r="A188" s="4"/>
      <c r="B188" s="3"/>
      <c r="C188" s="4"/>
      <c r="D188" s="3"/>
      <c r="E188" s="4"/>
      <c r="F188" s="3"/>
      <c r="G188" s="5"/>
      <c r="H188" s="3"/>
      <c r="I188" s="5"/>
      <c r="J188" s="3"/>
      <c r="K188" s="20"/>
      <c r="L188" s="3"/>
      <c r="M188" s="20"/>
      <c r="P188" s="71"/>
      <c r="Q188" s="71"/>
      <c r="R188" s="71"/>
      <c r="S188" s="71"/>
      <c r="T188" s="71"/>
      <c r="U188" s="71"/>
      <c r="V188" s="72"/>
      <c r="W188" s="71"/>
      <c r="X188" s="72"/>
      <c r="Y188" s="71"/>
      <c r="Z188" s="85"/>
      <c r="AA188" s="71"/>
      <c r="AB188" s="85"/>
      <c r="AC188" s="73">
        <f>AC189+AC190</f>
        <v>0</v>
      </c>
      <c r="AD188" s="73"/>
    </row>
    <row r="189" spans="1:30" x14ac:dyDescent="0.25">
      <c r="A189" s="87">
        <v>0.31388888888888888</v>
      </c>
      <c r="B189" s="9"/>
      <c r="C189" s="10"/>
      <c r="D189" s="9"/>
      <c r="E189" s="10"/>
      <c r="F189" s="9"/>
      <c r="G189" s="87">
        <v>0.3263888888888889</v>
      </c>
      <c r="H189" s="9"/>
      <c r="I189" s="87">
        <v>0.32222222222222224</v>
      </c>
      <c r="J189" s="3"/>
      <c r="K189" s="87">
        <v>0.24305555555555555</v>
      </c>
      <c r="M189" s="87">
        <v>0.28750000000000003</v>
      </c>
      <c r="N189" s="62"/>
      <c r="P189" s="77">
        <f>'36'!$Z$13</f>
        <v>0</v>
      </c>
      <c r="Q189" s="77"/>
      <c r="R189" s="77">
        <f>'36'!$Z$21</f>
        <v>0</v>
      </c>
      <c r="S189" s="77"/>
      <c r="T189" s="81">
        <f>'36'!$Z$29</f>
        <v>0</v>
      </c>
      <c r="U189" s="77"/>
      <c r="V189" s="81">
        <f>'36'!$Z$37</f>
        <v>0</v>
      </c>
      <c r="W189" s="71"/>
      <c r="X189" s="77">
        <f>'36'!$Z$45</f>
        <v>0</v>
      </c>
      <c r="Y189" s="71"/>
      <c r="Z189" s="77">
        <f>'36'!$Z$53</f>
        <v>0</v>
      </c>
      <c r="AA189" s="71"/>
      <c r="AB189" s="77">
        <f>'36'!$Z$61</f>
        <v>0</v>
      </c>
      <c r="AC189" s="88">
        <f>+P189+R189+T189+V189+X189+Z189+AB189</f>
        <v>0</v>
      </c>
      <c r="AD189" s="73"/>
    </row>
    <row r="190" spans="1:30" x14ac:dyDescent="0.25">
      <c r="A190" s="11">
        <f>'36'!$C$13</f>
        <v>8</v>
      </c>
      <c r="B190" s="11"/>
      <c r="C190" s="11">
        <f>'36'!$C$21</f>
        <v>7</v>
      </c>
      <c r="D190" s="11"/>
      <c r="E190" s="11">
        <f>'36'!$C$29</f>
        <v>9.75</v>
      </c>
      <c r="F190" s="11"/>
      <c r="G190" s="11">
        <f>'36'!$C$37</f>
        <v>8</v>
      </c>
      <c r="H190" s="11"/>
      <c r="I190" s="11">
        <f>'36'!$C$45</f>
        <v>8.3000000000000007</v>
      </c>
      <c r="J190" s="11"/>
      <c r="K190" s="11">
        <f>'36'!$C$53</f>
        <v>11</v>
      </c>
      <c r="L190" s="11"/>
      <c r="M190" s="11">
        <f>'36'!C$61</f>
        <v>12.15</v>
      </c>
      <c r="N190" s="62">
        <f>+A190+C190+E190+G190+I190+K190+M190</f>
        <v>64.2</v>
      </c>
      <c r="P190" s="77">
        <f>'36'!$M$13</f>
        <v>0</v>
      </c>
      <c r="Q190" s="77"/>
      <c r="R190" s="77">
        <f>'36'!$M$21</f>
        <v>0</v>
      </c>
      <c r="S190" s="77"/>
      <c r="T190" s="77">
        <f>'36'!$M$29</f>
        <v>0</v>
      </c>
      <c r="U190" s="77"/>
      <c r="V190" s="77">
        <f>'36'!$M$37</f>
        <v>0</v>
      </c>
      <c r="W190" s="71"/>
      <c r="X190" s="77">
        <f>'36'!$M$45</f>
        <v>0</v>
      </c>
      <c r="Y190" s="71"/>
      <c r="Z190" s="77">
        <f>'36'!$M$53</f>
        <v>0</v>
      </c>
      <c r="AA190" s="71"/>
      <c r="AB190" s="77">
        <f>'36'!AB$61</f>
        <v>0</v>
      </c>
      <c r="AC190" s="88">
        <f>+P190+R190+T190+V190+X190+Z190+AB190</f>
        <v>0</v>
      </c>
      <c r="AD190" s="73"/>
    </row>
    <row r="191" spans="1:30" x14ac:dyDescent="0.25">
      <c r="A191" s="4">
        <f>+M186+1</f>
        <v>11</v>
      </c>
      <c r="B191" s="3"/>
      <c r="C191" s="4">
        <f>A191+1</f>
        <v>12</v>
      </c>
      <c r="D191" s="3"/>
      <c r="E191" s="4">
        <f>+C191+1</f>
        <v>13</v>
      </c>
      <c r="F191" s="3"/>
      <c r="G191" s="4">
        <f>+E191+1</f>
        <v>14</v>
      </c>
      <c r="H191" s="6"/>
      <c r="I191" s="4">
        <f>G191+1</f>
        <v>15</v>
      </c>
      <c r="J191" s="3"/>
      <c r="K191" s="4">
        <f>+I191+1</f>
        <v>16</v>
      </c>
      <c r="L191" s="3"/>
      <c r="M191" s="4">
        <f>+K191+1</f>
        <v>17</v>
      </c>
      <c r="P191" s="71">
        <f>+AB186+1</f>
        <v>6</v>
      </c>
      <c r="Q191" s="71"/>
      <c r="R191" s="71">
        <f>P191+1</f>
        <v>7</v>
      </c>
      <c r="S191" s="71"/>
      <c r="T191" s="71">
        <f>+R191+1</f>
        <v>8</v>
      </c>
      <c r="U191" s="71"/>
      <c r="V191" s="71">
        <f>+T191+1</f>
        <v>9</v>
      </c>
      <c r="W191" s="72"/>
      <c r="X191" s="71">
        <f>V191+1</f>
        <v>10</v>
      </c>
      <c r="Y191" s="71"/>
      <c r="Z191" s="71">
        <f>+X191+1</f>
        <v>11</v>
      </c>
      <c r="AA191" s="71"/>
      <c r="AB191" s="71">
        <f>+Z191+1</f>
        <v>12</v>
      </c>
      <c r="AC191" s="73"/>
      <c r="AD191" s="73"/>
    </row>
    <row r="192" spans="1:30" x14ac:dyDescent="0.25">
      <c r="A192" s="7" t="str">
        <f>'37'!K$6</f>
        <v>Easy</v>
      </c>
      <c r="B192" s="53"/>
      <c r="C192" s="7" t="str">
        <f>'37'!K$14</f>
        <v>Easy</v>
      </c>
      <c r="D192" s="53"/>
      <c r="E192" s="7" t="str">
        <f>'37'!K$22</f>
        <v>Pacework</v>
      </c>
      <c r="F192" s="8"/>
      <c r="G192" s="7" t="str">
        <f>'37'!K$30</f>
        <v>Easy</v>
      </c>
      <c r="H192" s="53"/>
      <c r="I192" s="7" t="str">
        <f>'37'!K$38</f>
        <v>Fartlek</v>
      </c>
      <c r="J192" s="3"/>
      <c r="K192" s="7" t="str">
        <f>'37'!$K$46</f>
        <v>Easy</v>
      </c>
      <c r="M192" s="188" t="str">
        <f>'37'!$K$54</f>
        <v>Nebraska</v>
      </c>
      <c r="N192" s="68" t="s">
        <v>461</v>
      </c>
      <c r="P192" s="88">
        <f>'37'!AP$6</f>
        <v>0</v>
      </c>
      <c r="Q192" s="88"/>
      <c r="R192" s="88">
        <f>'37'!AP$14</f>
        <v>0</v>
      </c>
      <c r="S192" s="88"/>
      <c r="T192" s="88">
        <f>'37'!AP$22</f>
        <v>0</v>
      </c>
      <c r="U192" s="74"/>
      <c r="V192" s="88">
        <f>'37'!AP$30</f>
        <v>0</v>
      </c>
      <c r="W192" s="88"/>
      <c r="X192" s="88">
        <f>'37'!AP$38</f>
        <v>0</v>
      </c>
      <c r="Y192" s="71"/>
      <c r="Z192" s="88">
        <f>'37'!$AA$46</f>
        <v>0</v>
      </c>
      <c r="AB192" s="88">
        <f>'37'!$AA$54</f>
        <v>0</v>
      </c>
      <c r="AC192" s="76" t="s">
        <v>461</v>
      </c>
      <c r="AD192" s="73"/>
    </row>
    <row r="193" spans="1:30" x14ac:dyDescent="0.25">
      <c r="A193" s="4"/>
      <c r="B193" s="3"/>
      <c r="C193" s="4"/>
      <c r="D193" s="3"/>
      <c r="E193" s="4"/>
      <c r="F193" s="3"/>
      <c r="G193" s="5"/>
      <c r="H193" s="3"/>
      <c r="I193" s="5"/>
      <c r="J193" s="3"/>
      <c r="K193" s="20"/>
      <c r="L193" s="3"/>
      <c r="M193" s="20"/>
      <c r="P193" s="71"/>
      <c r="Q193" s="71"/>
      <c r="R193" s="71"/>
      <c r="S193" s="71"/>
      <c r="T193" s="71"/>
      <c r="U193" s="71"/>
      <c r="V193" s="72"/>
      <c r="W193" s="71"/>
      <c r="X193" s="72"/>
      <c r="Y193" s="71"/>
      <c r="Z193" s="85"/>
      <c r="AA193" s="71"/>
      <c r="AB193" s="85"/>
      <c r="AC193" s="73">
        <f>AC194+AC195</f>
        <v>0</v>
      </c>
      <c r="AD193" s="73"/>
    </row>
    <row r="194" spans="1:30" x14ac:dyDescent="0.25">
      <c r="A194" s="87">
        <v>0.31458333333333333</v>
      </c>
      <c r="B194" s="9"/>
      <c r="C194" s="87">
        <v>0.3125</v>
      </c>
      <c r="D194" s="9"/>
      <c r="E194" s="10"/>
      <c r="F194" s="9"/>
      <c r="G194" s="87">
        <v>0.32361111111111113</v>
      </c>
      <c r="H194" s="9"/>
      <c r="I194" s="10"/>
      <c r="J194" s="3"/>
      <c r="K194" s="87">
        <v>0.31111111111111112</v>
      </c>
      <c r="M194" s="87">
        <v>0.2298611111111111</v>
      </c>
      <c r="N194" s="62"/>
      <c r="P194" s="77">
        <f>'37'!$Z$13</f>
        <v>0</v>
      </c>
      <c r="Q194" s="77"/>
      <c r="R194" s="77">
        <f>'37'!$Z$21</f>
        <v>0</v>
      </c>
      <c r="S194" s="77"/>
      <c r="T194" s="81">
        <f>'37'!$Z$29</f>
        <v>0</v>
      </c>
      <c r="U194" s="77"/>
      <c r="V194" s="81">
        <f>'37'!$Z$37</f>
        <v>0</v>
      </c>
      <c r="W194" s="71"/>
      <c r="X194" s="77">
        <f>'37'!$Z$45</f>
        <v>0</v>
      </c>
      <c r="Y194" s="71"/>
      <c r="Z194" s="77">
        <f>'37'!$Z$53</f>
        <v>0</v>
      </c>
      <c r="AA194" s="71"/>
      <c r="AB194" s="77">
        <f>'37'!$Z$61</f>
        <v>0</v>
      </c>
      <c r="AC194" s="88">
        <f>+P194+R194+T194+V194+X194+Z194+AB194</f>
        <v>0</v>
      </c>
      <c r="AD194" s="73"/>
    </row>
    <row r="195" spans="1:30" x14ac:dyDescent="0.25">
      <c r="A195" s="11">
        <f>'37'!$C$13</f>
        <v>4.1500000000000004</v>
      </c>
      <c r="B195" s="11"/>
      <c r="C195" s="11">
        <f>'37'!$C$21</f>
        <v>8</v>
      </c>
      <c r="D195" s="11"/>
      <c r="E195" s="11">
        <f>'37'!$C$29</f>
        <v>11.1</v>
      </c>
      <c r="F195" s="11"/>
      <c r="G195" s="11">
        <f>'37'!$C$37</f>
        <v>11.15</v>
      </c>
      <c r="H195" s="11"/>
      <c r="I195" s="11">
        <f>'37'!$C$45</f>
        <v>10</v>
      </c>
      <c r="J195" s="11"/>
      <c r="K195" s="11">
        <f>'37'!$C$53</f>
        <v>8</v>
      </c>
      <c r="L195" s="11"/>
      <c r="M195" s="11">
        <f>'37'!C$61</f>
        <v>9</v>
      </c>
      <c r="N195" s="62">
        <f>+A195+C195+E195+G195+I195+K195+M195</f>
        <v>61.4</v>
      </c>
      <c r="P195" s="77">
        <f>'37'!$M$13</f>
        <v>0</v>
      </c>
      <c r="Q195" s="77"/>
      <c r="R195" s="77">
        <f>'37'!$M$21</f>
        <v>0</v>
      </c>
      <c r="S195" s="77"/>
      <c r="T195" s="77">
        <f>'37'!$M$29</f>
        <v>0</v>
      </c>
      <c r="U195" s="77"/>
      <c r="V195" s="77">
        <f>'37'!$M$37</f>
        <v>0</v>
      </c>
      <c r="W195" s="71"/>
      <c r="X195" s="77">
        <f>'37'!$M$45</f>
        <v>0</v>
      </c>
      <c r="Y195" s="71"/>
      <c r="Z195" s="77">
        <f>'37'!$M$53</f>
        <v>0</v>
      </c>
      <c r="AA195" s="71"/>
      <c r="AB195" s="77">
        <f>'37'!AB$61</f>
        <v>0</v>
      </c>
      <c r="AC195" s="88">
        <f>+P195+R195+T195+V195+X195+Z195+AB195</f>
        <v>0</v>
      </c>
      <c r="AD195" s="73"/>
    </row>
    <row r="196" spans="1:30" x14ac:dyDescent="0.25">
      <c r="A196" s="4">
        <f>+M191+1</f>
        <v>18</v>
      </c>
      <c r="B196" s="3"/>
      <c r="C196" s="4">
        <f>A196+1</f>
        <v>19</v>
      </c>
      <c r="D196" s="3"/>
      <c r="E196" s="4">
        <f>+C196+1</f>
        <v>20</v>
      </c>
      <c r="F196" s="3"/>
      <c r="G196" s="4">
        <f>+E196+1</f>
        <v>21</v>
      </c>
      <c r="H196" s="6"/>
      <c r="I196" s="4">
        <f>G196+1</f>
        <v>22</v>
      </c>
      <c r="J196" s="3"/>
      <c r="K196" s="4">
        <f>+I196+1</f>
        <v>23</v>
      </c>
      <c r="L196" s="3"/>
      <c r="M196" s="4">
        <f>+K196+1</f>
        <v>24</v>
      </c>
      <c r="P196" s="71">
        <f>+AB191+1</f>
        <v>13</v>
      </c>
      <c r="Q196" s="71"/>
      <c r="R196" s="71">
        <f>P196+1</f>
        <v>14</v>
      </c>
      <c r="S196" s="71"/>
      <c r="T196" s="71">
        <f>+R196+1</f>
        <v>15</v>
      </c>
      <c r="U196" s="71"/>
      <c r="V196" s="71">
        <f>+T196+1</f>
        <v>16</v>
      </c>
      <c r="W196" s="72"/>
      <c r="X196" s="71">
        <f>V196+1</f>
        <v>17</v>
      </c>
      <c r="Y196" s="71"/>
      <c r="Z196" s="71">
        <f>+X196+1</f>
        <v>18</v>
      </c>
      <c r="AA196" s="71"/>
      <c r="AB196" s="71">
        <f>+Z196+1</f>
        <v>19</v>
      </c>
      <c r="AC196" s="73"/>
      <c r="AD196" s="73"/>
    </row>
    <row r="197" spans="1:30" x14ac:dyDescent="0.25">
      <c r="A197" s="7" t="str">
        <f>'38'!K$6</f>
        <v>Long</v>
      </c>
      <c r="B197" s="53"/>
      <c r="C197" s="7" t="str">
        <f>'38'!K$14</f>
        <v>Easy</v>
      </c>
      <c r="D197" s="53"/>
      <c r="E197" s="7" t="str">
        <f>'38'!K$22</f>
        <v>Tempo</v>
      </c>
      <c r="F197" s="8"/>
      <c r="G197" s="7" t="str">
        <f>'38'!K$30</f>
        <v>Off</v>
      </c>
      <c r="H197" s="53"/>
      <c r="I197" s="7" t="str">
        <f>'38'!K$38</f>
        <v>Easy</v>
      </c>
      <c r="J197" s="3"/>
      <c r="K197" s="7" t="str">
        <f>'38'!$K$46</f>
        <v>Pacework</v>
      </c>
      <c r="M197" s="7" t="str">
        <f>'38'!$K$54</f>
        <v>Rim Rockin</v>
      </c>
      <c r="N197" s="68" t="s">
        <v>462</v>
      </c>
      <c r="P197" s="88">
        <f>'38'!AP$6</f>
        <v>0</v>
      </c>
      <c r="Q197" s="88"/>
      <c r="R197" s="88">
        <f>'38'!AP$14</f>
        <v>0</v>
      </c>
      <c r="S197" s="88"/>
      <c r="T197" s="88">
        <f>'38'!AP$22</f>
        <v>0</v>
      </c>
      <c r="U197" s="74"/>
      <c r="V197" s="88">
        <f>'38'!AP$30</f>
        <v>0</v>
      </c>
      <c r="W197" s="88"/>
      <c r="X197" s="88">
        <f>'38'!AP$38</f>
        <v>0</v>
      </c>
      <c r="Y197" s="71"/>
      <c r="Z197" s="88">
        <f>'38'!$AA$46</f>
        <v>0</v>
      </c>
      <c r="AB197" s="88">
        <f>'38'!$AA$54</f>
        <v>0</v>
      </c>
      <c r="AC197" s="76" t="s">
        <v>462</v>
      </c>
      <c r="AD197" s="73"/>
    </row>
    <row r="198" spans="1:30" x14ac:dyDescent="0.25">
      <c r="A198" s="4"/>
      <c r="B198" s="3"/>
      <c r="C198" s="4"/>
      <c r="D198" s="3"/>
      <c r="E198" s="4"/>
      <c r="F198" s="3"/>
      <c r="G198" s="5"/>
      <c r="H198" s="3"/>
      <c r="I198" s="5"/>
      <c r="J198" s="3"/>
      <c r="K198" s="20"/>
      <c r="L198" s="3"/>
      <c r="M198" s="20"/>
      <c r="P198" s="71"/>
      <c r="Q198" s="71"/>
      <c r="R198" s="71"/>
      <c r="S198" s="71"/>
      <c r="T198" s="71"/>
      <c r="U198" s="71"/>
      <c r="V198" s="72"/>
      <c r="W198" s="71"/>
      <c r="X198" s="72"/>
      <c r="Y198" s="71"/>
      <c r="Z198" s="85"/>
      <c r="AA198" s="71"/>
      <c r="AB198" s="85"/>
      <c r="AC198" s="73">
        <f>AC199+AC200</f>
        <v>0</v>
      </c>
      <c r="AD198" s="73"/>
    </row>
    <row r="199" spans="1:30" x14ac:dyDescent="0.25">
      <c r="A199" s="87">
        <v>0.32361111111111113</v>
      </c>
      <c r="B199" s="9"/>
      <c r="C199" s="87">
        <v>0.32361111111111113</v>
      </c>
      <c r="D199" s="9"/>
      <c r="E199" s="87">
        <v>0.24166666666666667</v>
      </c>
      <c r="F199" s="9"/>
      <c r="G199" s="10"/>
      <c r="H199" s="9"/>
      <c r="I199" s="87">
        <v>0.31527777777777777</v>
      </c>
      <c r="J199" s="3"/>
      <c r="K199" s="10"/>
      <c r="M199" s="10"/>
      <c r="N199" s="62"/>
      <c r="P199" s="77">
        <f>'38'!$Z$13</f>
        <v>0</v>
      </c>
      <c r="Q199" s="77"/>
      <c r="R199" s="77">
        <f>'38'!$Z$21</f>
        <v>0</v>
      </c>
      <c r="S199" s="77"/>
      <c r="T199" s="81">
        <f>'38'!$Z$29</f>
        <v>0</v>
      </c>
      <c r="U199" s="77"/>
      <c r="V199" s="81">
        <f>'38'!$Z$37</f>
        <v>0</v>
      </c>
      <c r="W199" s="71"/>
      <c r="X199" s="77">
        <f>'38'!$Z$45</f>
        <v>0</v>
      </c>
      <c r="Y199" s="71"/>
      <c r="Z199" s="77">
        <f>'38'!$Z$53</f>
        <v>0</v>
      </c>
      <c r="AA199" s="71"/>
      <c r="AB199" s="77">
        <f>'38'!$Z$61</f>
        <v>0</v>
      </c>
      <c r="AC199" s="88">
        <f>+P199+R199+T199+V199+X199+Z199+AB199</f>
        <v>0</v>
      </c>
      <c r="AD199" s="73"/>
    </row>
    <row r="200" spans="1:30" x14ac:dyDescent="0.25">
      <c r="A200" s="11">
        <f>'38'!$C$13</f>
        <v>12.7</v>
      </c>
      <c r="B200" s="11"/>
      <c r="C200" s="11">
        <f>'38'!$C$21</f>
        <v>9</v>
      </c>
      <c r="D200" s="11"/>
      <c r="E200" s="11">
        <f>'38'!$C$29</f>
        <v>15</v>
      </c>
      <c r="F200" s="11"/>
      <c r="G200" s="11">
        <f>'38'!$C$37</f>
        <v>0</v>
      </c>
      <c r="H200" s="11"/>
      <c r="I200" s="11">
        <f>'38'!$C$45</f>
        <v>9.1999999999999993</v>
      </c>
      <c r="J200" s="11"/>
      <c r="K200" s="11">
        <f>'38'!$C$53</f>
        <v>11</v>
      </c>
      <c r="L200" s="11"/>
      <c r="M200" s="11">
        <f>'38'!C$61</f>
        <v>10.1</v>
      </c>
      <c r="N200" s="62">
        <f>+A200+C200+E200+G200+I200+K200+M200</f>
        <v>67</v>
      </c>
      <c r="P200" s="77">
        <f>'38'!$M$13</f>
        <v>0</v>
      </c>
      <c r="Q200" s="77"/>
      <c r="R200" s="77">
        <f>'38'!$M$21</f>
        <v>0</v>
      </c>
      <c r="S200" s="77"/>
      <c r="T200" s="77">
        <f>'38'!$M$29</f>
        <v>0</v>
      </c>
      <c r="U200" s="77"/>
      <c r="V200" s="77">
        <f>'38'!$M$37</f>
        <v>0</v>
      </c>
      <c r="W200" s="71"/>
      <c r="X200" s="77">
        <f>'38'!$M$45</f>
        <v>0</v>
      </c>
      <c r="Y200" s="71"/>
      <c r="Z200" s="77">
        <f>'38'!$M$53</f>
        <v>0</v>
      </c>
      <c r="AA200" s="71"/>
      <c r="AB200" s="77">
        <f>'38'!AB$61</f>
        <v>0</v>
      </c>
      <c r="AC200" s="88">
        <f>+P200+R200+T200+V200+X200+Z200+AB200</f>
        <v>0</v>
      </c>
      <c r="AD200" s="73"/>
    </row>
    <row r="201" spans="1:30" x14ac:dyDescent="0.25">
      <c r="A201" s="4">
        <f>M196+1</f>
        <v>25</v>
      </c>
      <c r="B201" s="3"/>
      <c r="C201" s="4">
        <f>A201+1</f>
        <v>26</v>
      </c>
      <c r="D201" s="3"/>
      <c r="E201" s="4">
        <f>+C201+1</f>
        <v>27</v>
      </c>
      <c r="F201" s="3"/>
      <c r="G201" s="4">
        <f>+E201+1</f>
        <v>28</v>
      </c>
      <c r="H201" s="6"/>
      <c r="I201" s="4">
        <f>G201+1</f>
        <v>29</v>
      </c>
      <c r="J201" s="3"/>
      <c r="K201" s="4">
        <f>+I201+1</f>
        <v>30</v>
      </c>
      <c r="L201" s="3"/>
      <c r="M201" s="4">
        <v>1</v>
      </c>
      <c r="P201" s="71">
        <f>AB196+1</f>
        <v>20</v>
      </c>
      <c r="Q201" s="71"/>
      <c r="R201" s="71">
        <f>P201+1</f>
        <v>21</v>
      </c>
      <c r="S201" s="71"/>
      <c r="T201" s="71">
        <f>+R201+1</f>
        <v>22</v>
      </c>
      <c r="U201" s="71"/>
      <c r="V201" s="71">
        <f>+T201+1</f>
        <v>23</v>
      </c>
      <c r="W201" s="72"/>
      <c r="X201" s="71">
        <f>V201+1</f>
        <v>24</v>
      </c>
      <c r="Y201" s="71"/>
      <c r="Z201" s="71">
        <f>+X201+1</f>
        <v>25</v>
      </c>
      <c r="AA201" s="71"/>
      <c r="AB201" s="71">
        <f>+Z201+1</f>
        <v>26</v>
      </c>
      <c r="AC201" s="73"/>
      <c r="AD201" s="73"/>
    </row>
    <row r="202" spans="1:30" x14ac:dyDescent="0.25">
      <c r="A202" s="7" t="str">
        <f>'39'!K$6</f>
        <v>Long</v>
      </c>
      <c r="B202" s="53"/>
      <c r="C202" s="7" t="str">
        <f>'39'!K$14</f>
        <v>Easy</v>
      </c>
      <c r="D202" s="53"/>
      <c r="E202" s="7" t="str">
        <f>'39'!K$22</f>
        <v>Pacework</v>
      </c>
      <c r="F202" s="8"/>
      <c r="G202" s="7" t="str">
        <f>'39'!K$30</f>
        <v>Easy</v>
      </c>
      <c r="H202" s="53"/>
      <c r="I202" s="7" t="str">
        <f>'39'!K$38</f>
        <v>Easy</v>
      </c>
      <c r="J202" s="3"/>
      <c r="K202" s="7" t="str">
        <f>'39'!$K$46</f>
        <v>VO2 Repeats</v>
      </c>
      <c r="M202" s="7" t="str">
        <f>'39'!$K$54</f>
        <v>Easy</v>
      </c>
      <c r="N202" s="68" t="s">
        <v>463</v>
      </c>
      <c r="P202" s="88">
        <f>'39'!AP$6</f>
        <v>0</v>
      </c>
      <c r="Q202" s="88"/>
      <c r="R202" s="88">
        <f>'39'!AP$14</f>
        <v>0</v>
      </c>
      <c r="S202" s="88"/>
      <c r="T202" s="88">
        <f>'39'!AP$22</f>
        <v>0</v>
      </c>
      <c r="U202" s="74"/>
      <c r="V202" s="88">
        <f>'39'!AP$30</f>
        <v>0</v>
      </c>
      <c r="W202" s="88"/>
      <c r="X202" s="88">
        <f>'39'!AP$38</f>
        <v>0</v>
      </c>
      <c r="Y202" s="71"/>
      <c r="Z202" s="88">
        <f>'39'!$AA$46</f>
        <v>0</v>
      </c>
      <c r="AB202" s="88">
        <f>'39'!$AA$54</f>
        <v>0</v>
      </c>
      <c r="AC202" s="76" t="s">
        <v>463</v>
      </c>
      <c r="AD202" s="73"/>
    </row>
    <row r="203" spans="1:30" x14ac:dyDescent="0.25">
      <c r="A203" s="4"/>
      <c r="B203" s="3"/>
      <c r="C203" s="4"/>
      <c r="D203" s="3"/>
      <c r="E203" s="4"/>
      <c r="F203" s="3"/>
      <c r="G203" s="5"/>
      <c r="H203" s="3"/>
      <c r="I203" s="5"/>
      <c r="J203" s="3"/>
      <c r="K203" s="20"/>
      <c r="L203" s="3"/>
      <c r="M203" s="20"/>
      <c r="P203" s="71"/>
      <c r="Q203" s="71"/>
      <c r="R203" s="71"/>
      <c r="S203" s="71"/>
      <c r="T203" s="71"/>
      <c r="U203" s="71"/>
      <c r="V203" s="72"/>
      <c r="W203" s="71"/>
      <c r="X203" s="72"/>
      <c r="Y203" s="71"/>
      <c r="Z203" s="85"/>
      <c r="AA203" s="71"/>
      <c r="AB203" s="85"/>
      <c r="AC203" s="73">
        <f>AC204+AC205</f>
        <v>0</v>
      </c>
      <c r="AD203" s="73"/>
    </row>
    <row r="204" spans="1:30" x14ac:dyDescent="0.25">
      <c r="A204" s="87">
        <v>0.32361111111111113</v>
      </c>
      <c r="B204" s="9"/>
      <c r="C204" s="87">
        <v>0.31111111111111112</v>
      </c>
      <c r="D204" s="9"/>
      <c r="E204" s="10"/>
      <c r="F204" s="9"/>
      <c r="G204" s="87">
        <v>0.32361111111111113</v>
      </c>
      <c r="H204" s="9"/>
      <c r="I204" s="87">
        <v>0.30902777777777779</v>
      </c>
      <c r="J204" s="3"/>
      <c r="K204" s="10"/>
      <c r="M204" s="87">
        <v>0.31041666666666667</v>
      </c>
      <c r="N204" s="62"/>
      <c r="P204" s="77">
        <f>'39'!$Z$13</f>
        <v>0</v>
      </c>
      <c r="Q204" s="77"/>
      <c r="R204" s="77">
        <f>'39'!$Z$21</f>
        <v>0</v>
      </c>
      <c r="S204" s="77"/>
      <c r="T204" s="81">
        <f>'39'!$Z$29</f>
        <v>0</v>
      </c>
      <c r="U204" s="77"/>
      <c r="V204" s="81">
        <f>'39'!$Z$37</f>
        <v>0</v>
      </c>
      <c r="W204" s="71"/>
      <c r="X204" s="77">
        <f>'39'!$Z$45</f>
        <v>0</v>
      </c>
      <c r="Y204" s="71"/>
      <c r="Z204" s="77">
        <f>'39'!$Z$53</f>
        <v>0</v>
      </c>
      <c r="AA204" s="71"/>
      <c r="AB204" s="77">
        <f>'39'!$Z$61</f>
        <v>0</v>
      </c>
      <c r="AC204" s="88">
        <f>+P204+R204+T204+V204+X204+Z204+AB204</f>
        <v>0</v>
      </c>
      <c r="AD204" s="73"/>
    </row>
    <row r="205" spans="1:30" x14ac:dyDescent="0.25">
      <c r="A205" s="11">
        <f>'39'!$C$13</f>
        <v>13</v>
      </c>
      <c r="B205" s="11"/>
      <c r="C205" s="11">
        <f>'39'!$C$21</f>
        <v>10</v>
      </c>
      <c r="D205" s="11"/>
      <c r="E205" s="11">
        <f>'39'!$C$29</f>
        <v>9.2999999999999989</v>
      </c>
      <c r="F205" s="11"/>
      <c r="G205" s="11">
        <f>'39'!$C$37</f>
        <v>11.15</v>
      </c>
      <c r="H205" s="11"/>
      <c r="I205" s="11">
        <f>'39'!$C$45</f>
        <v>9.15</v>
      </c>
      <c r="J205" s="11"/>
      <c r="K205" s="11">
        <f>'39'!$C$53</f>
        <v>11</v>
      </c>
      <c r="L205" s="11"/>
      <c r="M205" s="11">
        <f>'39'!C$61</f>
        <v>8.4</v>
      </c>
      <c r="N205" s="62">
        <f>+A205+C205+E205+G205+I205+K205+M205</f>
        <v>72</v>
      </c>
      <c r="P205" s="77">
        <f>'39'!$M$13</f>
        <v>0</v>
      </c>
      <c r="Q205" s="77"/>
      <c r="R205" s="77">
        <f>'39'!$M$21</f>
        <v>0</v>
      </c>
      <c r="S205" s="77"/>
      <c r="T205" s="77">
        <f>'39'!$M$29</f>
        <v>0</v>
      </c>
      <c r="U205" s="77"/>
      <c r="V205" s="77">
        <f>'39'!$M$37</f>
        <v>0</v>
      </c>
      <c r="W205" s="71"/>
      <c r="X205" s="77">
        <f>'39'!$M$45</f>
        <v>0</v>
      </c>
      <c r="Y205" s="71"/>
      <c r="Z205" s="77">
        <f>'39'!$M$53</f>
        <v>0</v>
      </c>
      <c r="AA205" s="71"/>
      <c r="AB205" s="77">
        <f>'39'!AB$61</f>
        <v>0</v>
      </c>
      <c r="AC205" s="88">
        <f>+P205+R205+T205+V205+X205+Z205+AB205</f>
        <v>0</v>
      </c>
      <c r="AD205" s="73"/>
    </row>
    <row r="206" spans="1:30" x14ac:dyDescent="0.25">
      <c r="A206" s="728" t="s">
        <v>464</v>
      </c>
      <c r="B206" s="729"/>
      <c r="C206" s="729"/>
      <c r="D206" s="729"/>
      <c r="E206" s="729"/>
      <c r="F206" s="729"/>
      <c r="G206" s="729"/>
      <c r="H206" s="729"/>
      <c r="I206" s="729"/>
      <c r="J206" s="729"/>
      <c r="K206" s="729"/>
      <c r="L206" s="729"/>
      <c r="M206" s="729"/>
      <c r="N206" s="91">
        <f>SUM(M205,A211:M211,A216:M216,A221:M221,A226:M226,A232:C232)</f>
        <v>300</v>
      </c>
      <c r="O206" s="89"/>
      <c r="P206" s="724" t="s">
        <v>464</v>
      </c>
      <c r="Q206" s="725"/>
      <c r="R206" s="725"/>
      <c r="S206" s="725"/>
      <c r="T206" s="725"/>
      <c r="U206" s="725"/>
      <c r="V206" s="725"/>
      <c r="W206" s="725"/>
      <c r="X206" s="725"/>
      <c r="Y206" s="725"/>
      <c r="Z206" s="725"/>
      <c r="AA206" s="725"/>
      <c r="AB206" s="725"/>
      <c r="AC206" s="725"/>
      <c r="AD206" s="725"/>
    </row>
    <row r="207" spans="1:30" x14ac:dyDescent="0.25">
      <c r="A207" s="4">
        <f>M201+1</f>
        <v>2</v>
      </c>
      <c r="B207" s="3"/>
      <c r="C207" s="4">
        <f>A207+1</f>
        <v>3</v>
      </c>
      <c r="D207" s="3"/>
      <c r="E207" s="4">
        <f>+C207+1</f>
        <v>4</v>
      </c>
      <c r="F207" s="3"/>
      <c r="G207" s="4">
        <f>+E207+1</f>
        <v>5</v>
      </c>
      <c r="H207" s="6"/>
      <c r="I207" s="4">
        <f>G207+1</f>
        <v>6</v>
      </c>
      <c r="J207" s="3"/>
      <c r="K207" s="4">
        <f>I207+1</f>
        <v>7</v>
      </c>
      <c r="L207" s="4">
        <f t="shared" ref="L207:M207" si="286">J207+1</f>
        <v>1</v>
      </c>
      <c r="M207" s="4">
        <f t="shared" si="286"/>
        <v>8</v>
      </c>
      <c r="P207" s="71">
        <f>+AB201+1</f>
        <v>27</v>
      </c>
      <c r="Q207" s="71"/>
      <c r="R207" s="71">
        <f>P207+1</f>
        <v>28</v>
      </c>
      <c r="S207" s="71"/>
      <c r="T207" s="71">
        <f>+R207+1</f>
        <v>29</v>
      </c>
      <c r="U207" s="71"/>
      <c r="V207" s="71">
        <f>+T207+1</f>
        <v>30</v>
      </c>
      <c r="W207" s="72"/>
      <c r="X207" s="71">
        <v>1</v>
      </c>
      <c r="Y207" s="71"/>
      <c r="Z207" s="71">
        <f>X207+1</f>
        <v>2</v>
      </c>
      <c r="AA207" s="71"/>
      <c r="AB207" s="71">
        <f>+Z207+1</f>
        <v>3</v>
      </c>
      <c r="AC207" s="73"/>
      <c r="AD207" s="73"/>
    </row>
    <row r="208" spans="1:30" x14ac:dyDescent="0.25">
      <c r="A208" s="7" t="str">
        <f>'40'!K$6</f>
        <v>Long</v>
      </c>
      <c r="B208" s="53"/>
      <c r="C208" s="7" t="str">
        <f>'40'!K$14</f>
        <v>Off</v>
      </c>
      <c r="D208" s="53"/>
      <c r="E208" s="7" t="str">
        <f>'40'!K$22</f>
        <v>Easy</v>
      </c>
      <c r="F208" s="8"/>
      <c r="G208" s="7" t="str">
        <f>'40'!K$30</f>
        <v>Easy</v>
      </c>
      <c r="H208" s="53"/>
      <c r="I208" s="7" t="str">
        <f>'40'!K$38</f>
        <v>VO2 Intervals</v>
      </c>
      <c r="J208" s="3"/>
      <c r="K208" s="7" t="str">
        <f>'40'!$K$46</f>
        <v>Easy</v>
      </c>
      <c r="M208" s="7" t="str">
        <f>'40'!$K$54</f>
        <v>Long</v>
      </c>
      <c r="N208" s="68" t="s">
        <v>465</v>
      </c>
      <c r="P208" s="88">
        <f>'40'!AP$6</f>
        <v>0</v>
      </c>
      <c r="Q208" s="88"/>
      <c r="R208" s="88">
        <f>'40'!AP$14</f>
        <v>0</v>
      </c>
      <c r="S208" s="88"/>
      <c r="T208" s="88">
        <f>'40'!AP$22</f>
        <v>0</v>
      </c>
      <c r="U208" s="74"/>
      <c r="V208" s="88">
        <f>'40'!AP$30</f>
        <v>0</v>
      </c>
      <c r="W208" s="88"/>
      <c r="X208" s="88">
        <f>'40'!AP$38</f>
        <v>0</v>
      </c>
      <c r="Y208" s="71"/>
      <c r="Z208" s="88">
        <f>'40'!$AA$46</f>
        <v>0</v>
      </c>
      <c r="AB208" s="88">
        <f>'40'!$AA$54</f>
        <v>0</v>
      </c>
      <c r="AC208" s="76" t="s">
        <v>465</v>
      </c>
      <c r="AD208" s="73"/>
    </row>
    <row r="209" spans="1:30" x14ac:dyDescent="0.25">
      <c r="A209" s="4"/>
      <c r="B209" s="3"/>
      <c r="C209" s="4"/>
      <c r="D209" s="3"/>
      <c r="E209" s="4"/>
      <c r="F209" s="3"/>
      <c r="G209" s="5"/>
      <c r="H209" s="3"/>
      <c r="I209" s="5"/>
      <c r="J209" s="3"/>
      <c r="K209" s="20"/>
      <c r="L209" s="3"/>
      <c r="M209" s="20"/>
      <c r="P209" s="71"/>
      <c r="Q209" s="71"/>
      <c r="R209" s="71"/>
      <c r="S209" s="71"/>
      <c r="T209" s="71"/>
      <c r="U209" s="71"/>
      <c r="V209" s="72"/>
      <c r="W209" s="71"/>
      <c r="X209" s="72"/>
      <c r="Y209" s="71"/>
      <c r="Z209" s="85"/>
      <c r="AA209" s="71"/>
      <c r="AB209" s="85"/>
      <c r="AC209" s="73">
        <f>AC210+AC211</f>
        <v>0</v>
      </c>
      <c r="AD209" s="73"/>
    </row>
    <row r="210" spans="1:30" x14ac:dyDescent="0.25">
      <c r="A210" s="87">
        <v>0.2986111111111111</v>
      </c>
      <c r="B210" s="9"/>
      <c r="C210" s="10"/>
      <c r="D210" s="9"/>
      <c r="E210" s="87">
        <v>0.31944444444444448</v>
      </c>
      <c r="F210" s="9"/>
      <c r="G210" s="87">
        <v>0.32847222222222222</v>
      </c>
      <c r="H210" s="9"/>
      <c r="I210" s="10"/>
      <c r="J210" s="3"/>
      <c r="K210" s="87">
        <v>0.32361111111111113</v>
      </c>
      <c r="M210" s="87">
        <v>0.29375000000000001</v>
      </c>
      <c r="N210" s="62"/>
      <c r="P210" s="77">
        <f>'40'!$Z$13</f>
        <v>0</v>
      </c>
      <c r="Q210" s="77"/>
      <c r="R210" s="77">
        <f>'40'!$Z$21</f>
        <v>0</v>
      </c>
      <c r="S210" s="77"/>
      <c r="T210" s="81">
        <f>'40'!$Z$29</f>
        <v>0</v>
      </c>
      <c r="U210" s="77"/>
      <c r="V210" s="81">
        <f>'40'!$Z$37</f>
        <v>0</v>
      </c>
      <c r="W210" s="71"/>
      <c r="X210" s="77">
        <f>'40'!$Z$45</f>
        <v>0</v>
      </c>
      <c r="Y210" s="71"/>
      <c r="Z210" s="77">
        <f>'40'!$Z$53</f>
        <v>0</v>
      </c>
      <c r="AA210" s="71"/>
      <c r="AB210" s="77">
        <f>'40'!$Z$61</f>
        <v>0</v>
      </c>
      <c r="AC210" s="88">
        <f>+P210+R210+T210+V210+X210+Z210+AB210</f>
        <v>0</v>
      </c>
      <c r="AD210" s="73"/>
    </row>
    <row r="211" spans="1:30" x14ac:dyDescent="0.25">
      <c r="A211" s="11">
        <f>'40'!$C$13</f>
        <v>14.1</v>
      </c>
      <c r="B211" s="11"/>
      <c r="C211" s="11">
        <f>'40'!$C$21</f>
        <v>0</v>
      </c>
      <c r="D211" s="11"/>
      <c r="E211" s="11">
        <f>'40'!$C$29</f>
        <v>8.1999999999999993</v>
      </c>
      <c r="F211" s="11"/>
      <c r="G211" s="11">
        <f>'40'!$C$37</f>
        <v>8</v>
      </c>
      <c r="H211" s="11"/>
      <c r="I211" s="11">
        <f>'40'!$C$45</f>
        <v>10</v>
      </c>
      <c r="J211" s="11"/>
      <c r="K211" s="11">
        <f>'40'!$C$53</f>
        <v>10</v>
      </c>
      <c r="L211" s="11"/>
      <c r="M211" s="11">
        <f>'40'!C$61</f>
        <v>13.5</v>
      </c>
      <c r="N211" s="62">
        <f>+A211+C211+E211+G211+I211+K211+M211</f>
        <v>63.8</v>
      </c>
      <c r="P211" s="77">
        <f>'40'!$M$13</f>
        <v>0</v>
      </c>
      <c r="Q211" s="77"/>
      <c r="R211" s="77">
        <f>'40'!$M$21</f>
        <v>0</v>
      </c>
      <c r="S211" s="77"/>
      <c r="T211" s="77">
        <f>'40'!$M$29</f>
        <v>0</v>
      </c>
      <c r="U211" s="77"/>
      <c r="V211" s="77">
        <f>'40'!$M$37</f>
        <v>0</v>
      </c>
      <c r="W211" s="71"/>
      <c r="X211" s="77">
        <f>'40'!$M$45</f>
        <v>0</v>
      </c>
      <c r="Y211" s="71"/>
      <c r="Z211" s="77">
        <f>'40'!$M$53</f>
        <v>0</v>
      </c>
      <c r="AA211" s="71"/>
      <c r="AB211" s="77">
        <f>'40'!AB$61</f>
        <v>0</v>
      </c>
      <c r="AC211" s="88">
        <f>+P211+R211+T211+V211+X211+Z211+AB211</f>
        <v>0</v>
      </c>
      <c r="AD211" s="73"/>
    </row>
    <row r="212" spans="1:30" x14ac:dyDescent="0.25">
      <c r="A212" s="4">
        <f>+M207+1</f>
        <v>9</v>
      </c>
      <c r="B212" s="3"/>
      <c r="C212" s="4">
        <f>A212+1</f>
        <v>10</v>
      </c>
      <c r="D212" s="3"/>
      <c r="E212" s="4">
        <f>+C212+1</f>
        <v>11</v>
      </c>
      <c r="F212" s="3"/>
      <c r="G212" s="4">
        <f>+E212+1</f>
        <v>12</v>
      </c>
      <c r="H212" s="6"/>
      <c r="I212" s="4">
        <f>G212+1</f>
        <v>13</v>
      </c>
      <c r="J212" s="3"/>
      <c r="K212" s="4">
        <f>+I212+1</f>
        <v>14</v>
      </c>
      <c r="L212" s="3"/>
      <c r="M212" s="4">
        <f>+K212+1</f>
        <v>15</v>
      </c>
      <c r="P212" s="71">
        <f>+AB207+1</f>
        <v>4</v>
      </c>
      <c r="Q212" s="71"/>
      <c r="R212" s="71">
        <f>P212+1</f>
        <v>5</v>
      </c>
      <c r="S212" s="71"/>
      <c r="T212" s="71">
        <f>+R212+1</f>
        <v>6</v>
      </c>
      <c r="U212" s="71"/>
      <c r="V212" s="71">
        <f>+T212+1</f>
        <v>7</v>
      </c>
      <c r="W212" s="72"/>
      <c r="X212" s="71">
        <f>V212+1</f>
        <v>8</v>
      </c>
      <c r="Y212" s="71"/>
      <c r="Z212" s="71">
        <f>+X212+1</f>
        <v>9</v>
      </c>
      <c r="AA212" s="71"/>
      <c r="AB212" s="71">
        <f>+Z212+1</f>
        <v>10</v>
      </c>
      <c r="AC212" s="73"/>
      <c r="AD212" s="73"/>
    </row>
    <row r="213" spans="1:30" x14ac:dyDescent="0.25">
      <c r="A213" s="7" t="str">
        <f>'41'!K$6</f>
        <v>Easy</v>
      </c>
      <c r="B213" s="53"/>
      <c r="C213" s="7" t="str">
        <f>'41'!K$14</f>
        <v>Tempo</v>
      </c>
      <c r="D213" s="53"/>
      <c r="E213" s="7" t="str">
        <f>'41'!K$22</f>
        <v>Easy</v>
      </c>
      <c r="F213" s="8"/>
      <c r="G213" s="7" t="str">
        <f>'41'!K$30</f>
        <v>Pacework</v>
      </c>
      <c r="H213" s="53"/>
      <c r="I213" s="7" t="str">
        <f>'41'!K$38</f>
        <v>Easy</v>
      </c>
      <c r="J213" s="3" t="s">
        <v>420</v>
      </c>
      <c r="K213" s="188" t="str">
        <f>'41'!$K$46</f>
        <v>Creighton</v>
      </c>
      <c r="L213" t="s">
        <v>420</v>
      </c>
      <c r="M213" s="7" t="str">
        <f>'41'!$K$54</f>
        <v>Easy</v>
      </c>
      <c r="N213" s="68" t="s">
        <v>466</v>
      </c>
      <c r="P213" s="88">
        <f>'41'!AP$6</f>
        <v>0</v>
      </c>
      <c r="Q213" s="88"/>
      <c r="R213" s="88">
        <f>'41'!AP$14</f>
        <v>0</v>
      </c>
      <c r="S213" s="88"/>
      <c r="T213" s="88">
        <f>'41'!AP$22</f>
        <v>0</v>
      </c>
      <c r="U213" s="74"/>
      <c r="V213" s="88">
        <f>'41'!AP$30</f>
        <v>0</v>
      </c>
      <c r="W213" s="88"/>
      <c r="X213" s="88">
        <f>'41'!AP$38</f>
        <v>0</v>
      </c>
      <c r="Y213" s="71"/>
      <c r="Z213" s="88">
        <f>'41'!$AA$46</f>
        <v>0</v>
      </c>
      <c r="AB213" s="88">
        <f>'41'!$AA$54</f>
        <v>0</v>
      </c>
      <c r="AC213" s="76" t="s">
        <v>466</v>
      </c>
      <c r="AD213" s="73"/>
    </row>
    <row r="214" spans="1:30" x14ac:dyDescent="0.25">
      <c r="A214" s="4"/>
      <c r="B214" s="3"/>
      <c r="C214" s="4"/>
      <c r="D214" s="3"/>
      <c r="E214" s="4"/>
      <c r="F214" s="3"/>
      <c r="G214" s="5"/>
      <c r="H214" s="3"/>
      <c r="I214" s="5"/>
      <c r="J214" s="3"/>
      <c r="K214" s="20"/>
      <c r="L214" s="3"/>
      <c r="M214" s="20"/>
      <c r="P214" s="71"/>
      <c r="Q214" s="71"/>
      <c r="R214" s="71"/>
      <c r="S214" s="71"/>
      <c r="T214" s="71"/>
      <c r="U214" s="71"/>
      <c r="V214" s="72"/>
      <c r="W214" s="71"/>
      <c r="X214" s="72"/>
      <c r="Y214" s="71"/>
      <c r="Z214" s="85"/>
      <c r="AA214" s="71"/>
      <c r="AB214" s="85"/>
      <c r="AC214" s="73">
        <f>AC215+AC216</f>
        <v>0</v>
      </c>
      <c r="AD214" s="73"/>
    </row>
    <row r="215" spans="1:30" x14ac:dyDescent="0.25">
      <c r="A215" s="87">
        <v>0.31666666666666665</v>
      </c>
      <c r="B215" s="9"/>
      <c r="C215" s="87">
        <v>0.23958333333333334</v>
      </c>
      <c r="D215" s="9"/>
      <c r="E215" s="87">
        <v>0.32361111111111113</v>
      </c>
      <c r="F215" s="9"/>
      <c r="G215" s="10"/>
      <c r="H215" s="9"/>
      <c r="I215" s="87">
        <v>0.31736111111111115</v>
      </c>
      <c r="J215" s="3"/>
      <c r="K215" s="87">
        <v>0.21944444444444444</v>
      </c>
      <c r="M215" s="87">
        <v>0.31944444444444448</v>
      </c>
      <c r="N215" s="62"/>
      <c r="P215" s="77">
        <f>'41'!$Z$13</f>
        <v>0</v>
      </c>
      <c r="Q215" s="77"/>
      <c r="R215" s="77">
        <f>'41'!$Z$21</f>
        <v>0</v>
      </c>
      <c r="S215" s="77"/>
      <c r="T215" s="81">
        <f>'41'!$Z$29</f>
        <v>0</v>
      </c>
      <c r="U215" s="77"/>
      <c r="V215" s="81">
        <f>'41'!$Z$37</f>
        <v>0</v>
      </c>
      <c r="W215" s="71"/>
      <c r="X215" s="77">
        <f>'41'!$Z$45</f>
        <v>0</v>
      </c>
      <c r="Y215" s="71"/>
      <c r="Z215" s="77">
        <f>'41'!$Z$53</f>
        <v>0</v>
      </c>
      <c r="AA215" s="71"/>
      <c r="AB215" s="77">
        <f>'41'!$Z$61</f>
        <v>0</v>
      </c>
      <c r="AC215" s="88">
        <f>+P215+R215+T215+V215+X215+Z215+AB215</f>
        <v>0</v>
      </c>
      <c r="AD215" s="73"/>
    </row>
    <row r="216" spans="1:30" x14ac:dyDescent="0.25">
      <c r="A216" s="11">
        <f>'41'!$C$13</f>
        <v>7.1</v>
      </c>
      <c r="B216" s="11"/>
      <c r="C216" s="11">
        <f>'41'!$C$21</f>
        <v>11.299999999999999</v>
      </c>
      <c r="D216" s="11"/>
      <c r="E216" s="11">
        <f>'41'!$C$29</f>
        <v>10</v>
      </c>
      <c r="F216" s="11"/>
      <c r="G216" s="11">
        <f>'41'!$C$37</f>
        <v>10.3</v>
      </c>
      <c r="H216" s="11"/>
      <c r="I216" s="11">
        <f>'41'!$C$45</f>
        <v>7.1</v>
      </c>
      <c r="J216" s="11"/>
      <c r="K216" s="11">
        <f>'41'!$C$53</f>
        <v>10</v>
      </c>
      <c r="L216" s="11"/>
      <c r="M216" s="11">
        <f>'41'!C$61</f>
        <v>10.199999999999999</v>
      </c>
      <c r="N216" s="62">
        <f>+A216+C216+E216+G216+I216+K216+M216</f>
        <v>66</v>
      </c>
      <c r="P216" s="77">
        <f>'41'!$M$13</f>
        <v>0</v>
      </c>
      <c r="Q216" s="77"/>
      <c r="R216" s="77">
        <f>'41'!$M$21</f>
        <v>0</v>
      </c>
      <c r="S216" s="77"/>
      <c r="T216" s="77">
        <f>'41'!$M$29</f>
        <v>0</v>
      </c>
      <c r="U216" s="77"/>
      <c r="V216" s="77">
        <f>'41'!$M$37</f>
        <v>0</v>
      </c>
      <c r="W216" s="71"/>
      <c r="X216" s="77">
        <f>'41'!$M$45</f>
        <v>0</v>
      </c>
      <c r="Y216" s="71"/>
      <c r="Z216" s="77">
        <f>'41'!$M$53</f>
        <v>0</v>
      </c>
      <c r="AA216" s="71"/>
      <c r="AB216" s="77">
        <f>'41'!AB$61</f>
        <v>0</v>
      </c>
      <c r="AC216" s="88">
        <f>+P216+R216+T216+V216+X216+Z216+AB216</f>
        <v>0</v>
      </c>
      <c r="AD216" s="73"/>
    </row>
    <row r="217" spans="1:30" x14ac:dyDescent="0.25">
      <c r="A217" s="4">
        <f>+M212+1</f>
        <v>16</v>
      </c>
      <c r="B217" s="3"/>
      <c r="C217" s="4">
        <f>A217+1</f>
        <v>17</v>
      </c>
      <c r="D217" s="3"/>
      <c r="E217" s="4">
        <f>+C217+1</f>
        <v>18</v>
      </c>
      <c r="F217" s="3"/>
      <c r="G217" s="4">
        <f>+E217+1</f>
        <v>19</v>
      </c>
      <c r="H217" s="6"/>
      <c r="I217" s="4">
        <f>G217+1</f>
        <v>20</v>
      </c>
      <c r="J217" s="3"/>
      <c r="K217" s="4">
        <f>+I217+1</f>
        <v>21</v>
      </c>
      <c r="L217" s="3"/>
      <c r="M217" s="4">
        <f>+K217+1</f>
        <v>22</v>
      </c>
      <c r="P217" s="71">
        <f>+AB212+1</f>
        <v>11</v>
      </c>
      <c r="Q217" s="71"/>
      <c r="R217" s="71">
        <f>P217+1</f>
        <v>12</v>
      </c>
      <c r="S217" s="71"/>
      <c r="T217" s="71">
        <f>+R217+1</f>
        <v>13</v>
      </c>
      <c r="U217" s="71"/>
      <c r="V217" s="71">
        <f>+T217+1</f>
        <v>14</v>
      </c>
      <c r="W217" s="72"/>
      <c r="X217" s="71">
        <f>V217+1</f>
        <v>15</v>
      </c>
      <c r="Y217" s="71"/>
      <c r="Z217" s="71">
        <f>+X217+1</f>
        <v>16</v>
      </c>
      <c r="AA217" s="71"/>
      <c r="AB217" s="71">
        <f>+Z217+1</f>
        <v>17</v>
      </c>
      <c r="AC217" s="73"/>
      <c r="AD217" s="73"/>
    </row>
    <row r="218" spans="1:30" x14ac:dyDescent="0.25">
      <c r="A218" s="7" t="str">
        <f>'42'!K$6</f>
        <v>Long</v>
      </c>
      <c r="B218" s="53"/>
      <c r="C218" s="7" t="str">
        <f>'42'!K$14</f>
        <v>Easy</v>
      </c>
      <c r="D218" s="53"/>
      <c r="E218" s="7" t="str">
        <f>'42'!K$22</f>
        <v>Tempo</v>
      </c>
      <c r="F218" s="8"/>
      <c r="G218" s="7" t="str">
        <f>'42'!K$30</f>
        <v>Easy</v>
      </c>
      <c r="H218" s="53"/>
      <c r="I218" s="7" t="str">
        <f>'42'!K$38</f>
        <v>Easy</v>
      </c>
      <c r="J218" s="3"/>
      <c r="K218" s="7" t="str">
        <f>'42'!$K$46</f>
        <v>Flux</v>
      </c>
      <c r="M218" s="7" t="str">
        <f>'42'!$K$54</f>
        <v>Easy</v>
      </c>
      <c r="N218" s="68" t="s">
        <v>467</v>
      </c>
      <c r="P218" s="88">
        <f>'42'!AP$6</f>
        <v>0</v>
      </c>
      <c r="Q218" s="88"/>
      <c r="R218" s="88">
        <f>'42'!AP$14</f>
        <v>0</v>
      </c>
      <c r="S218" s="88"/>
      <c r="T218" s="88">
        <f>'42'!AP$22</f>
        <v>0</v>
      </c>
      <c r="U218" s="74"/>
      <c r="V218" s="88">
        <f>'42'!AP$30</f>
        <v>0</v>
      </c>
      <c r="W218" s="88"/>
      <c r="X218" s="88">
        <f>'42'!AP$38</f>
        <v>0</v>
      </c>
      <c r="Y218" s="71"/>
      <c r="Z218" s="88">
        <f>'42'!$AA$46</f>
        <v>0</v>
      </c>
      <c r="AB218" s="88">
        <f>'42'!$AA$54</f>
        <v>0</v>
      </c>
      <c r="AC218" s="76" t="s">
        <v>467</v>
      </c>
      <c r="AD218" s="73"/>
    </row>
    <row r="219" spans="1:30" x14ac:dyDescent="0.25">
      <c r="A219" s="4"/>
      <c r="B219" s="3"/>
      <c r="C219" s="4"/>
      <c r="D219" s="3"/>
      <c r="E219" s="4"/>
      <c r="F219" s="3"/>
      <c r="G219" s="5"/>
      <c r="H219" s="3"/>
      <c r="I219" s="5"/>
      <c r="J219" s="3"/>
      <c r="K219" s="20"/>
      <c r="L219" s="3"/>
      <c r="M219" s="20"/>
      <c r="P219" s="71"/>
      <c r="Q219" s="71"/>
      <c r="R219" s="71"/>
      <c r="S219" s="71"/>
      <c r="T219" s="71"/>
      <c r="U219" s="71"/>
      <c r="V219" s="72"/>
      <c r="W219" s="71"/>
      <c r="X219" s="72"/>
      <c r="Y219" s="71"/>
      <c r="Z219" s="85"/>
      <c r="AA219" s="71"/>
      <c r="AB219" s="85"/>
      <c r="AC219" s="73">
        <f>AC220+AC221</f>
        <v>0</v>
      </c>
      <c r="AD219" s="73"/>
    </row>
    <row r="220" spans="1:30" x14ac:dyDescent="0.25">
      <c r="A220" s="87">
        <v>0.31180555555555556</v>
      </c>
      <c r="B220" s="9"/>
      <c r="C220" s="87">
        <v>0.31944444444444448</v>
      </c>
      <c r="D220" s="9"/>
      <c r="E220" s="87">
        <v>0.23819444444444446</v>
      </c>
      <c r="F220" s="9"/>
      <c r="G220" s="87">
        <v>0.30902777777777779</v>
      </c>
      <c r="H220" s="9"/>
      <c r="I220" s="87">
        <v>0.33055555555555555</v>
      </c>
      <c r="J220" s="3"/>
      <c r="K220" s="10"/>
      <c r="M220" s="87">
        <v>0.30208333333333331</v>
      </c>
      <c r="N220" s="62"/>
      <c r="P220" s="77">
        <f>'42'!$Z$13</f>
        <v>0</v>
      </c>
      <c r="Q220" s="77"/>
      <c r="R220" s="77">
        <f>'42'!$Z$21</f>
        <v>0</v>
      </c>
      <c r="S220" s="77"/>
      <c r="T220" s="81">
        <f>'42'!$Z$29</f>
        <v>0</v>
      </c>
      <c r="U220" s="77"/>
      <c r="V220" s="81">
        <f>'42'!$Z$37</f>
        <v>0</v>
      </c>
      <c r="W220" s="71"/>
      <c r="X220" s="77">
        <f>'42'!$Z$45</f>
        <v>0</v>
      </c>
      <c r="Y220" s="71"/>
      <c r="Z220" s="77">
        <f>'42'!$Z$53</f>
        <v>0</v>
      </c>
      <c r="AA220" s="71"/>
      <c r="AB220" s="77">
        <f>'42'!$Z$61</f>
        <v>0</v>
      </c>
      <c r="AC220" s="88">
        <f>+P220+R220+T220+V220+X220+Z220+AB220</f>
        <v>0</v>
      </c>
      <c r="AD220" s="73"/>
    </row>
    <row r="221" spans="1:30" x14ac:dyDescent="0.25">
      <c r="A221" s="11">
        <f>'42'!$C$13</f>
        <v>14.4</v>
      </c>
      <c r="B221" s="11"/>
      <c r="C221" s="11">
        <f>'42'!$C$21</f>
        <v>9.15</v>
      </c>
      <c r="D221" s="11"/>
      <c r="E221" s="11">
        <f>'42'!$C$29</f>
        <v>12</v>
      </c>
      <c r="F221" s="11"/>
      <c r="G221" s="11">
        <f>'42'!$C$37</f>
        <v>10</v>
      </c>
      <c r="H221" s="11"/>
      <c r="I221" s="11">
        <f>'42'!$C$45</f>
        <v>9</v>
      </c>
      <c r="J221" s="11"/>
      <c r="K221" s="11">
        <f>'42'!$C$53</f>
        <v>11</v>
      </c>
      <c r="L221" s="11"/>
      <c r="M221" s="11">
        <f>'42'!C$61</f>
        <v>11.1</v>
      </c>
      <c r="N221" s="62">
        <f>+A221+C221+E221+G221+I221+K221+M221</f>
        <v>76.649999999999991</v>
      </c>
      <c r="P221" s="77">
        <f>'42'!$M$13</f>
        <v>0</v>
      </c>
      <c r="Q221" s="77"/>
      <c r="R221" s="77">
        <f>'42'!$M$21</f>
        <v>0</v>
      </c>
      <c r="S221" s="77"/>
      <c r="T221" s="77">
        <f>'42'!$M$29</f>
        <v>0</v>
      </c>
      <c r="U221" s="77"/>
      <c r="V221" s="77">
        <f>'42'!$M$37</f>
        <v>0</v>
      </c>
      <c r="W221" s="71"/>
      <c r="X221" s="77">
        <f>'42'!$M$45</f>
        <v>0</v>
      </c>
      <c r="Y221" s="71"/>
      <c r="Z221" s="77">
        <f>'42'!$M$53</f>
        <v>0</v>
      </c>
      <c r="AA221" s="71"/>
      <c r="AB221" s="77">
        <f>'42'!AB$61</f>
        <v>0</v>
      </c>
      <c r="AC221" s="88">
        <f>+P221+R221+T221+V221+X221+Z221+AB221</f>
        <v>0</v>
      </c>
      <c r="AD221" s="73"/>
    </row>
    <row r="222" spans="1:30" x14ac:dyDescent="0.25">
      <c r="A222" s="4">
        <f>+M217+1</f>
        <v>23</v>
      </c>
      <c r="B222" s="3"/>
      <c r="C222" s="4">
        <f>A222+1</f>
        <v>24</v>
      </c>
      <c r="D222" s="3"/>
      <c r="E222" s="4">
        <f>C222+1</f>
        <v>25</v>
      </c>
      <c r="F222" s="3"/>
      <c r="G222" s="4">
        <f>+E222+1</f>
        <v>26</v>
      </c>
      <c r="H222" s="6"/>
      <c r="I222" s="4">
        <f>G222+1</f>
        <v>27</v>
      </c>
      <c r="J222" s="3"/>
      <c r="K222" s="4">
        <f>+I222+1</f>
        <v>28</v>
      </c>
      <c r="L222" s="3"/>
      <c r="M222" s="4">
        <f>+K222+1</f>
        <v>29</v>
      </c>
      <c r="P222" s="71">
        <f>+AB217+1</f>
        <v>18</v>
      </c>
      <c r="Q222" s="71"/>
      <c r="R222" s="71">
        <f>P222+1</f>
        <v>19</v>
      </c>
      <c r="S222" s="71"/>
      <c r="T222" s="71">
        <f>R222+1</f>
        <v>20</v>
      </c>
      <c r="U222" s="71"/>
      <c r="V222" s="71">
        <f>+T222+1</f>
        <v>21</v>
      </c>
      <c r="W222" s="72"/>
      <c r="X222" s="71">
        <f>V222+1</f>
        <v>22</v>
      </c>
      <c r="Y222" s="71"/>
      <c r="Z222" s="71">
        <f>+X222+1</f>
        <v>23</v>
      </c>
      <c r="AA222" s="71"/>
      <c r="AB222" s="71">
        <f>+Z222+1</f>
        <v>24</v>
      </c>
      <c r="AC222" s="73"/>
      <c r="AD222" s="73"/>
    </row>
    <row r="223" spans="1:30" x14ac:dyDescent="0.25">
      <c r="A223" s="7" t="str">
        <f>'43'!K$6</f>
        <v>Long</v>
      </c>
      <c r="B223" s="53"/>
      <c r="C223" s="7" t="str">
        <f>'43'!K$14</f>
        <v>Easy</v>
      </c>
      <c r="D223" s="53"/>
      <c r="E223" s="7" t="str">
        <f>'43'!K$22</f>
        <v>Interval</v>
      </c>
      <c r="F223" s="8"/>
      <c r="G223" s="7" t="str">
        <f>'43'!K$30</f>
        <v>Off</v>
      </c>
      <c r="H223" s="53"/>
      <c r="I223" s="7" t="str">
        <f>'43'!K$38</f>
        <v>Easy</v>
      </c>
      <c r="J223" s="3"/>
      <c r="K223" s="7" t="str">
        <f>'43'!$K$46</f>
        <v>Tempo</v>
      </c>
      <c r="M223" s="7" t="str">
        <f>'43'!$K$54</f>
        <v>Rim Rockin'</v>
      </c>
      <c r="N223" s="68" t="s">
        <v>468</v>
      </c>
      <c r="P223" s="88">
        <f>'43'!AP$6</f>
        <v>0</v>
      </c>
      <c r="Q223" s="88"/>
      <c r="R223" s="88">
        <f>'43'!AP$14</f>
        <v>0</v>
      </c>
      <c r="S223" s="88"/>
      <c r="T223" s="88">
        <f>'43'!AP$22</f>
        <v>0</v>
      </c>
      <c r="U223" s="74"/>
      <c r="V223" s="88">
        <f>'43'!AP$30</f>
        <v>0</v>
      </c>
      <c r="W223" s="88"/>
      <c r="X223" s="88">
        <f>'43'!AP$38</f>
        <v>0</v>
      </c>
      <c r="Y223" s="71"/>
      <c r="Z223" s="88">
        <f>'43'!$AA$46</f>
        <v>0</v>
      </c>
      <c r="AB223" s="88">
        <f>'43'!$AA$54</f>
        <v>0</v>
      </c>
      <c r="AC223" s="76" t="s">
        <v>468</v>
      </c>
      <c r="AD223" s="73"/>
    </row>
    <row r="224" spans="1:30" x14ac:dyDescent="0.25">
      <c r="A224" s="4"/>
      <c r="B224" s="3"/>
      <c r="C224" s="4"/>
      <c r="D224" s="3"/>
      <c r="E224" s="4"/>
      <c r="F224" s="3"/>
      <c r="G224" s="5"/>
      <c r="H224" s="3"/>
      <c r="I224" s="5"/>
      <c r="J224" s="3"/>
      <c r="K224" s="20"/>
      <c r="L224" s="3"/>
      <c r="M224" s="20"/>
      <c r="P224" s="71"/>
      <c r="Q224" s="71"/>
      <c r="R224" s="71"/>
      <c r="S224" s="71"/>
      <c r="T224" s="71"/>
      <c r="U224" s="71"/>
      <c r="V224" s="72"/>
      <c r="W224" s="71"/>
      <c r="X224" s="72"/>
      <c r="Y224" s="71"/>
      <c r="Z224" s="85"/>
      <c r="AA224" s="71"/>
      <c r="AB224" s="85"/>
      <c r="AC224" s="73">
        <f>AC225+AC226</f>
        <v>0</v>
      </c>
      <c r="AD224" s="73"/>
    </row>
    <row r="225" spans="1:30" x14ac:dyDescent="0.25">
      <c r="A225" s="87">
        <v>0.29097222222222224</v>
      </c>
      <c r="B225" s="9"/>
      <c r="C225" s="87">
        <v>0.31527777777777777</v>
      </c>
      <c r="D225" s="9"/>
      <c r="E225" s="10"/>
      <c r="F225" s="9"/>
      <c r="G225" s="10"/>
      <c r="H225" s="9"/>
      <c r="I225" s="87">
        <v>0.31944444444444448</v>
      </c>
      <c r="J225" s="3"/>
      <c r="K225" s="87">
        <v>0.22847222222222222</v>
      </c>
      <c r="M225" s="87">
        <v>0.29097222222222224</v>
      </c>
      <c r="N225" s="62"/>
      <c r="P225" s="77">
        <f>'43'!$Z$13</f>
        <v>0</v>
      </c>
      <c r="Q225" s="77"/>
      <c r="R225" s="77">
        <f>'43'!$Z$21</f>
        <v>0</v>
      </c>
      <c r="S225" s="77"/>
      <c r="T225" s="81">
        <f>'43'!$Z$29</f>
        <v>0</v>
      </c>
      <c r="U225" s="77"/>
      <c r="V225" s="81">
        <f>'43'!$Z$37</f>
        <v>0</v>
      </c>
      <c r="W225" s="71"/>
      <c r="X225" s="77">
        <f>'43'!$Z$45</f>
        <v>0</v>
      </c>
      <c r="Y225" s="71"/>
      <c r="Z225" s="77">
        <f>'43'!$Z$53</f>
        <v>0</v>
      </c>
      <c r="AA225" s="71"/>
      <c r="AB225" s="77">
        <f>'43'!$Z$61</f>
        <v>0</v>
      </c>
      <c r="AC225" s="88">
        <f>+P225+R225+T225+V225+X225+Z225+AB225</f>
        <v>0</v>
      </c>
      <c r="AD225" s="73"/>
    </row>
    <row r="226" spans="1:30" x14ac:dyDescent="0.25">
      <c r="A226" s="11">
        <f>'43'!$C$13</f>
        <v>14</v>
      </c>
      <c r="B226" s="11"/>
      <c r="C226" s="11">
        <f>'43'!$C$21</f>
        <v>9.8000000000000007</v>
      </c>
      <c r="D226" s="11"/>
      <c r="E226" s="11">
        <f>'43'!$C$29</f>
        <v>10.5</v>
      </c>
      <c r="F226" s="11"/>
      <c r="G226" s="11">
        <f>'43'!$C$37</f>
        <v>0</v>
      </c>
      <c r="H226" s="11"/>
      <c r="I226" s="11">
        <f>'43'!$C$45</f>
        <v>10</v>
      </c>
      <c r="J226" s="11"/>
      <c r="K226" s="11">
        <f>'43'!$C$53</f>
        <v>10.050000000000001</v>
      </c>
      <c r="L226" s="11"/>
      <c r="M226" s="11">
        <f>'43'!C$61</f>
        <v>9.5500000000000007</v>
      </c>
      <c r="N226" s="62">
        <f>+A226+C226+E226+G226+I226+K226+M226</f>
        <v>63.899999999999991</v>
      </c>
      <c r="P226" s="77">
        <f>'43'!$M$13</f>
        <v>0</v>
      </c>
      <c r="Q226" s="77"/>
      <c r="R226" s="77">
        <f>'43'!$M$21</f>
        <v>0</v>
      </c>
      <c r="S226" s="77"/>
      <c r="T226" s="77">
        <f>'43'!$M$29</f>
        <v>0</v>
      </c>
      <c r="U226" s="77"/>
      <c r="V226" s="77">
        <f>'43'!$M$37</f>
        <v>0</v>
      </c>
      <c r="W226" s="71"/>
      <c r="X226" s="77">
        <f>'43'!$M$45</f>
        <v>0</v>
      </c>
      <c r="Y226" s="71"/>
      <c r="Z226" s="77">
        <f>'43'!$M$53</f>
        <v>0</v>
      </c>
      <c r="AA226" s="71"/>
      <c r="AB226" s="77">
        <f>'43'!AB$61</f>
        <v>0</v>
      </c>
      <c r="AC226" s="88">
        <f>+P226+R226+T226+V226+X226+Z226+AB226</f>
        <v>0</v>
      </c>
      <c r="AD226" s="73"/>
    </row>
    <row r="227" spans="1:30" x14ac:dyDescent="0.25">
      <c r="A227" s="728" t="s">
        <v>469</v>
      </c>
      <c r="B227" s="729"/>
      <c r="C227" s="729"/>
      <c r="D227" s="729"/>
      <c r="E227" s="729"/>
      <c r="F227" s="729"/>
      <c r="G227" s="729"/>
      <c r="H227" s="729"/>
      <c r="I227" s="729"/>
      <c r="J227" s="729"/>
      <c r="K227" s="729"/>
      <c r="L227" s="729"/>
      <c r="M227" s="729"/>
      <c r="N227" s="91">
        <f>SUM(E232:M232,A237:M237,A242:M242,A247:M247,A252:G252)</f>
        <v>215.04999999999998</v>
      </c>
      <c r="O227" s="89"/>
      <c r="P227" s="724" t="s">
        <v>469</v>
      </c>
      <c r="Q227" s="725"/>
      <c r="R227" s="725"/>
      <c r="S227" s="725"/>
      <c r="T227" s="725"/>
      <c r="U227" s="725"/>
      <c r="V227" s="725"/>
      <c r="W227" s="725"/>
      <c r="X227" s="725"/>
      <c r="Y227" s="725"/>
      <c r="Z227" s="725"/>
      <c r="AA227" s="725"/>
      <c r="AB227" s="725"/>
      <c r="AC227" s="725"/>
      <c r="AD227" s="725"/>
    </row>
    <row r="228" spans="1:30" x14ac:dyDescent="0.25">
      <c r="A228" s="4">
        <f>+M222+1</f>
        <v>30</v>
      </c>
      <c r="B228" s="3"/>
      <c r="C228" s="4">
        <f>A228+1</f>
        <v>31</v>
      </c>
      <c r="D228" s="3"/>
      <c r="E228" s="4">
        <v>1</v>
      </c>
      <c r="F228" s="3"/>
      <c r="G228" s="4">
        <f>E228+1</f>
        <v>2</v>
      </c>
      <c r="H228" s="6"/>
      <c r="I228" s="4">
        <f>G228+1</f>
        <v>3</v>
      </c>
      <c r="J228" s="3"/>
      <c r="K228" s="4">
        <f>+I228+1</f>
        <v>4</v>
      </c>
      <c r="L228" s="3"/>
      <c r="M228" s="4">
        <f>+K228+1</f>
        <v>5</v>
      </c>
      <c r="P228" s="71">
        <f>+AB222+1</f>
        <v>25</v>
      </c>
      <c r="Q228" s="71"/>
      <c r="R228" s="71">
        <f>P228+1</f>
        <v>26</v>
      </c>
      <c r="S228" s="71"/>
      <c r="T228" s="71">
        <f>R228+1</f>
        <v>27</v>
      </c>
      <c r="U228" s="71"/>
      <c r="V228" s="71">
        <f>+T228+1</f>
        <v>28</v>
      </c>
      <c r="W228" s="72"/>
      <c r="X228" s="71">
        <f>V228+1</f>
        <v>29</v>
      </c>
      <c r="Y228" s="71"/>
      <c r="Z228" s="71">
        <f>+X228+1</f>
        <v>30</v>
      </c>
      <c r="AA228" s="71"/>
      <c r="AB228" s="71">
        <f>+Z228+1</f>
        <v>31</v>
      </c>
      <c r="AC228" s="73"/>
      <c r="AD228" s="73"/>
    </row>
    <row r="229" spans="1:30" x14ac:dyDescent="0.25">
      <c r="A229" s="7" t="str">
        <f>'44'!K$6</f>
        <v>Easy</v>
      </c>
      <c r="B229" s="53"/>
      <c r="C229" s="7" t="str">
        <f>'44'!K$14</f>
        <v>Interval</v>
      </c>
      <c r="D229" s="53"/>
      <c r="E229" s="7" t="str">
        <f>'44'!K$22</f>
        <v>Easy</v>
      </c>
      <c r="F229" s="8"/>
      <c r="G229" s="7" t="str">
        <f>'44'!K$30</f>
        <v>Pacework</v>
      </c>
      <c r="H229" s="53"/>
      <c r="I229" s="7" t="str">
        <f>'44'!K$38</f>
        <v>Easy</v>
      </c>
      <c r="J229" s="3"/>
      <c r="K229" s="7" t="str">
        <f>'44'!$K$46</f>
        <v>Easy</v>
      </c>
      <c r="M229" s="188" t="str">
        <f>'44'!$K$54</f>
        <v>MIAA</v>
      </c>
      <c r="N229" s="68" t="s">
        <v>470</v>
      </c>
      <c r="P229" s="88">
        <f>'44'!AP$6</f>
        <v>0</v>
      </c>
      <c r="Q229" s="88"/>
      <c r="R229" s="88">
        <f>'44'!AP$14</f>
        <v>0</v>
      </c>
      <c r="S229" s="88"/>
      <c r="T229" s="88">
        <f>'44'!AP$22</f>
        <v>0</v>
      </c>
      <c r="U229" s="74"/>
      <c r="V229" s="88">
        <f>'44'!AP$30</f>
        <v>0</v>
      </c>
      <c r="W229" s="88"/>
      <c r="X229" s="88">
        <f>'44'!AP$38</f>
        <v>0</v>
      </c>
      <c r="Y229" s="71"/>
      <c r="Z229" s="88">
        <f>'44'!$AA$46</f>
        <v>0</v>
      </c>
      <c r="AB229" s="88">
        <f>'44'!$AA$54</f>
        <v>0</v>
      </c>
      <c r="AC229" s="76" t="s">
        <v>470</v>
      </c>
      <c r="AD229" s="73"/>
    </row>
    <row r="230" spans="1:30" x14ac:dyDescent="0.25">
      <c r="A230" s="4"/>
      <c r="B230" s="3"/>
      <c r="C230" s="4"/>
      <c r="D230" s="3"/>
      <c r="E230" s="4"/>
      <c r="F230" s="3"/>
      <c r="G230" s="5"/>
      <c r="H230" s="3"/>
      <c r="I230" s="5"/>
      <c r="J230" s="3"/>
      <c r="K230" s="20"/>
      <c r="L230" s="3"/>
      <c r="M230" s="20"/>
      <c r="P230" s="71"/>
      <c r="Q230" s="71"/>
      <c r="R230" s="71"/>
      <c r="S230" s="71"/>
      <c r="T230" s="71"/>
      <c r="U230" s="71"/>
      <c r="V230" s="72"/>
      <c r="W230" s="71"/>
      <c r="X230" s="72"/>
      <c r="Y230" s="71"/>
      <c r="Z230" s="85"/>
      <c r="AA230" s="71"/>
      <c r="AB230" s="85"/>
      <c r="AC230" s="73">
        <f>AC231+AC232</f>
        <v>0</v>
      </c>
      <c r="AD230" s="73"/>
    </row>
    <row r="231" spans="1:30" x14ac:dyDescent="0.25">
      <c r="A231" s="87">
        <v>0.31527777777777777</v>
      </c>
      <c r="B231" s="9"/>
      <c r="C231" s="10"/>
      <c r="D231" s="9"/>
      <c r="E231" s="87">
        <v>0.33402777777777781</v>
      </c>
      <c r="F231" s="9"/>
      <c r="G231" s="10"/>
      <c r="H231" s="9"/>
      <c r="I231" s="87">
        <v>0.31805555555555554</v>
      </c>
      <c r="J231" s="3"/>
      <c r="K231" s="87">
        <v>0.31944444444444448</v>
      </c>
      <c r="M231" s="87">
        <v>0.22152777777777777</v>
      </c>
      <c r="N231" s="62"/>
      <c r="P231" s="77">
        <f>'44'!$Z$13</f>
        <v>0</v>
      </c>
      <c r="Q231" s="77"/>
      <c r="R231" s="77">
        <f>'44'!$Z$21</f>
        <v>0</v>
      </c>
      <c r="S231" s="77"/>
      <c r="T231" s="81">
        <f>'44'!$Z$29</f>
        <v>0</v>
      </c>
      <c r="U231" s="77"/>
      <c r="V231" s="81">
        <f>'44'!$Z$37</f>
        <v>0</v>
      </c>
      <c r="W231" s="71"/>
      <c r="X231" s="77">
        <f>'44'!$Z$45</f>
        <v>0</v>
      </c>
      <c r="Y231" s="71"/>
      <c r="Z231" s="77">
        <f>'44'!$Z$53</f>
        <v>0</v>
      </c>
      <c r="AA231" s="71"/>
      <c r="AB231" s="77">
        <f>'44'!$Z$61</f>
        <v>0</v>
      </c>
      <c r="AC231" s="88">
        <f>+P231+R231+T231+V231+X231+Z231+AB231</f>
        <v>0</v>
      </c>
      <c r="AD231" s="73"/>
    </row>
    <row r="232" spans="1:30" x14ac:dyDescent="0.25">
      <c r="A232" s="11">
        <f>'44'!$C$13</f>
        <v>8</v>
      </c>
      <c r="B232" s="11"/>
      <c r="C232" s="11">
        <f>'44'!$C$21</f>
        <v>13.25</v>
      </c>
      <c r="D232" s="11"/>
      <c r="E232" s="11">
        <f>'44'!$C$29</f>
        <v>4</v>
      </c>
      <c r="F232" s="11"/>
      <c r="G232" s="11">
        <f>'44'!$C$37</f>
        <v>9</v>
      </c>
      <c r="H232" s="11"/>
      <c r="I232" s="11">
        <f>'44'!$C$45</f>
        <v>9</v>
      </c>
      <c r="J232" s="11"/>
      <c r="K232" s="11">
        <f>'44'!$C$53</f>
        <v>6</v>
      </c>
      <c r="L232" s="11"/>
      <c r="M232" s="11">
        <f>'44'!C$61</f>
        <v>10.199999999999999</v>
      </c>
      <c r="N232" s="62">
        <f>+A232+C232+E232+G232+I232+K232+M232</f>
        <v>59.45</v>
      </c>
      <c r="P232" s="77">
        <f>'44'!$M$13</f>
        <v>0</v>
      </c>
      <c r="Q232" s="77"/>
      <c r="R232" s="77">
        <f>'44'!$M$21</f>
        <v>0</v>
      </c>
      <c r="S232" s="77"/>
      <c r="T232" s="77">
        <f>'44'!$M$29</f>
        <v>0</v>
      </c>
      <c r="U232" s="77"/>
      <c r="V232" s="77">
        <f>'44'!$M$37</f>
        <v>0</v>
      </c>
      <c r="W232" s="71"/>
      <c r="X232" s="77">
        <f>'44'!$M$45</f>
        <v>0</v>
      </c>
      <c r="Y232" s="71"/>
      <c r="Z232" s="77">
        <f>'44'!$M$53</f>
        <v>0</v>
      </c>
      <c r="AA232" s="71"/>
      <c r="AB232" s="77">
        <f>'44'!AB$61</f>
        <v>0</v>
      </c>
      <c r="AC232" s="88">
        <f>+P232+R232+T232+V232+X232+Z232+AB232</f>
        <v>0</v>
      </c>
      <c r="AD232" s="73"/>
    </row>
    <row r="233" spans="1:30" x14ac:dyDescent="0.25">
      <c r="A233" s="4">
        <f>M228+1</f>
        <v>6</v>
      </c>
      <c r="B233" s="3"/>
      <c r="C233" s="4">
        <f>A233+1</f>
        <v>7</v>
      </c>
      <c r="D233" s="4">
        <f t="shared" ref="D233:E233" si="287">B233+1</f>
        <v>1</v>
      </c>
      <c r="E233" s="4">
        <f t="shared" si="287"/>
        <v>8</v>
      </c>
      <c r="F233" s="3"/>
      <c r="G233" s="4">
        <f>+E233+1</f>
        <v>9</v>
      </c>
      <c r="H233" s="6"/>
      <c r="I233" s="4">
        <f>G233+1</f>
        <v>10</v>
      </c>
      <c r="J233" s="3"/>
      <c r="K233" s="4">
        <f>+I233+1</f>
        <v>11</v>
      </c>
      <c r="L233" s="3"/>
      <c r="M233" s="4">
        <f>+K233+1</f>
        <v>12</v>
      </c>
      <c r="P233" s="71">
        <v>1</v>
      </c>
      <c r="Q233" s="71"/>
      <c r="R233" s="71">
        <f>P233+1</f>
        <v>2</v>
      </c>
      <c r="S233" s="71"/>
      <c r="T233" s="71">
        <f>+R233+1</f>
        <v>3</v>
      </c>
      <c r="U233" s="71"/>
      <c r="V233" s="71">
        <f>+T233+1</f>
        <v>4</v>
      </c>
      <c r="W233" s="72"/>
      <c r="X233" s="71">
        <f>V233+1</f>
        <v>5</v>
      </c>
      <c r="Y233" s="71"/>
      <c r="Z233" s="71">
        <f>+X233+1</f>
        <v>6</v>
      </c>
      <c r="AA233" s="71"/>
      <c r="AB233" s="71">
        <f>+Z233+1</f>
        <v>7</v>
      </c>
      <c r="AC233" s="73"/>
      <c r="AD233" s="73"/>
    </row>
    <row r="234" spans="1:30" x14ac:dyDescent="0.25">
      <c r="A234" s="7" t="str">
        <f>'45'!K$6</f>
        <v>Long</v>
      </c>
      <c r="B234" s="53"/>
      <c r="C234" s="7" t="str">
        <f>'45'!K$14</f>
        <v xml:space="preserve">Easy  </v>
      </c>
      <c r="D234" s="53"/>
      <c r="E234" s="7" t="str">
        <f>'45'!K$22</f>
        <v>Easy</v>
      </c>
      <c r="F234" s="8"/>
      <c r="G234" s="7" t="str">
        <f>'45'!K$30</f>
        <v>Flux</v>
      </c>
      <c r="H234" s="53"/>
      <c r="I234" s="7" t="str">
        <f>'45'!K$38</f>
        <v>Easy</v>
      </c>
      <c r="J234" s="3"/>
      <c r="K234" s="7" t="str">
        <f>'45'!$K$46</f>
        <v>Easy</v>
      </c>
      <c r="M234" s="7" t="str">
        <f>'45'!$K$54</f>
        <v>Fartlek</v>
      </c>
      <c r="N234" s="68" t="s">
        <v>471</v>
      </c>
      <c r="P234" s="88">
        <f>'45'!AP$6</f>
        <v>0</v>
      </c>
      <c r="Q234" s="88"/>
      <c r="R234" s="88">
        <f>'45'!AP$14</f>
        <v>0</v>
      </c>
      <c r="S234" s="88"/>
      <c r="T234" s="88">
        <f>'45'!AP$22</f>
        <v>0</v>
      </c>
      <c r="U234" s="74"/>
      <c r="V234" s="88">
        <f>'45'!AP$30</f>
        <v>0</v>
      </c>
      <c r="W234" s="88"/>
      <c r="X234" s="88">
        <f>'45'!AP$38</f>
        <v>0</v>
      </c>
      <c r="Y234" s="71"/>
      <c r="Z234" s="88">
        <f>'45'!$AA$46</f>
        <v>0</v>
      </c>
      <c r="AB234" s="88">
        <f>'45'!$AA$54</f>
        <v>0</v>
      </c>
      <c r="AC234" s="76" t="s">
        <v>471</v>
      </c>
      <c r="AD234" s="73"/>
    </row>
    <row r="235" spans="1:30" x14ac:dyDescent="0.25">
      <c r="A235" s="4"/>
      <c r="B235" s="3"/>
      <c r="C235" s="4"/>
      <c r="D235" s="3"/>
      <c r="E235" s="4"/>
      <c r="F235" s="3"/>
      <c r="G235" s="5"/>
      <c r="H235" s="3"/>
      <c r="I235" s="5"/>
      <c r="J235" s="3"/>
      <c r="K235" s="20"/>
      <c r="L235" s="3"/>
      <c r="M235" s="20"/>
      <c r="P235" s="71"/>
      <c r="Q235" s="71"/>
      <c r="R235" s="71"/>
      <c r="S235" s="71"/>
      <c r="T235" s="71"/>
      <c r="U235" s="71"/>
      <c r="V235" s="72"/>
      <c r="W235" s="71"/>
      <c r="X235" s="72"/>
      <c r="Y235" s="71"/>
      <c r="Z235" s="85"/>
      <c r="AA235" s="71"/>
      <c r="AB235" s="85"/>
      <c r="AC235" s="73">
        <f>AC236+AC237</f>
        <v>0</v>
      </c>
      <c r="AD235" s="73"/>
    </row>
    <row r="236" spans="1:30" x14ac:dyDescent="0.25">
      <c r="A236" s="87">
        <v>0.31666666666666665</v>
      </c>
      <c r="B236" s="9"/>
      <c r="C236" s="87">
        <v>0.31458333333333333</v>
      </c>
      <c r="D236" s="9"/>
      <c r="E236" s="87">
        <v>0.32777777777777778</v>
      </c>
      <c r="F236" s="9"/>
      <c r="G236" s="10"/>
      <c r="H236" s="9"/>
      <c r="I236" s="87">
        <v>0.28888888888888892</v>
      </c>
      <c r="J236" s="3"/>
      <c r="K236" s="87">
        <v>0.30902777777777779</v>
      </c>
      <c r="M236" s="10"/>
      <c r="N236" s="62"/>
      <c r="P236" s="77">
        <f>'45'!$Z$13</f>
        <v>0</v>
      </c>
      <c r="Q236" s="77"/>
      <c r="R236" s="77">
        <f>'45'!$Z$21</f>
        <v>0</v>
      </c>
      <c r="S236" s="77"/>
      <c r="T236" s="81">
        <f>'45'!$Z$29</f>
        <v>0</v>
      </c>
      <c r="U236" s="77"/>
      <c r="V236" s="81">
        <f>'45'!$Z$37</f>
        <v>0</v>
      </c>
      <c r="W236" s="71"/>
      <c r="X236" s="77">
        <f>'45'!$Z$45</f>
        <v>0</v>
      </c>
      <c r="Y236" s="71"/>
      <c r="Z236" s="77">
        <f>'45'!$Z$53</f>
        <v>0</v>
      </c>
      <c r="AA236" s="71"/>
      <c r="AB236" s="77">
        <f>'45'!$Z$61</f>
        <v>0</v>
      </c>
      <c r="AC236" s="88">
        <f>+P236+R236+T236+V236+X236+Z236+AB236</f>
        <v>0</v>
      </c>
      <c r="AD236" s="73"/>
    </row>
    <row r="237" spans="1:30" x14ac:dyDescent="0.25">
      <c r="A237" s="11">
        <f>'45'!$C$13</f>
        <v>12</v>
      </c>
      <c r="B237" s="11"/>
      <c r="C237" s="11">
        <f>'45'!$C$21</f>
        <v>10</v>
      </c>
      <c r="D237" s="11"/>
      <c r="E237" s="11">
        <f>'45'!$C$29</f>
        <v>6.5</v>
      </c>
      <c r="F237" s="11"/>
      <c r="G237" s="11">
        <f>'45'!$C$37</f>
        <v>10.8</v>
      </c>
      <c r="H237" s="11"/>
      <c r="I237" s="11">
        <f>'45'!$C$45</f>
        <v>8</v>
      </c>
      <c r="J237" s="11"/>
      <c r="K237" s="11">
        <f>'45'!$C$53</f>
        <v>9</v>
      </c>
      <c r="L237" s="11"/>
      <c r="M237" s="11">
        <f>'45'!C$61</f>
        <v>8.6999999999999993</v>
      </c>
      <c r="N237" s="62">
        <f>+A237+C237+E237+G237+I237+K237+M237</f>
        <v>65</v>
      </c>
      <c r="P237" s="77">
        <f>'45'!$M$13</f>
        <v>0</v>
      </c>
      <c r="Q237" s="77"/>
      <c r="R237" s="77">
        <f>'45'!$M$21</f>
        <v>0</v>
      </c>
      <c r="S237" s="77"/>
      <c r="T237" s="77">
        <f>'45'!$M$29</f>
        <v>0</v>
      </c>
      <c r="U237" s="77"/>
      <c r="V237" s="77">
        <f>'45'!$M$37</f>
        <v>0</v>
      </c>
      <c r="W237" s="71"/>
      <c r="X237" s="77">
        <f>'45'!$M$45</f>
        <v>0</v>
      </c>
      <c r="Y237" s="71"/>
      <c r="Z237" s="77">
        <f>'45'!$M$53</f>
        <v>0</v>
      </c>
      <c r="AA237" s="71"/>
      <c r="AB237" s="77">
        <f>'45'!AB$61</f>
        <v>0</v>
      </c>
      <c r="AC237" s="88">
        <f>+P237+R237+T237+V237+X237+Z237+AB237</f>
        <v>0</v>
      </c>
      <c r="AD237" s="73"/>
    </row>
    <row r="238" spans="1:30" x14ac:dyDescent="0.25">
      <c r="A238" s="4">
        <f>+M233+1</f>
        <v>13</v>
      </c>
      <c r="B238" s="3"/>
      <c r="C238" s="4">
        <f>A238+1</f>
        <v>14</v>
      </c>
      <c r="D238" s="3"/>
      <c r="E238" s="4">
        <f>+C238+1</f>
        <v>15</v>
      </c>
      <c r="F238" s="3"/>
      <c r="G238" s="4">
        <f>+E238+1</f>
        <v>16</v>
      </c>
      <c r="H238" s="6"/>
      <c r="I238" s="4">
        <f>G238+1</f>
        <v>17</v>
      </c>
      <c r="J238" s="3"/>
      <c r="K238" s="4">
        <f>+I238+1</f>
        <v>18</v>
      </c>
      <c r="L238" s="3"/>
      <c r="M238" s="4">
        <f>+K238+1</f>
        <v>19</v>
      </c>
      <c r="P238" s="71">
        <f>+AB233+1</f>
        <v>8</v>
      </c>
      <c r="Q238" s="71"/>
      <c r="R238" s="71">
        <f>P238+1</f>
        <v>9</v>
      </c>
      <c r="S238" s="71"/>
      <c r="T238" s="71">
        <f>+R238+1</f>
        <v>10</v>
      </c>
      <c r="U238" s="71"/>
      <c r="V238" s="71">
        <f>+T238+1</f>
        <v>11</v>
      </c>
      <c r="W238" s="72"/>
      <c r="X238" s="71">
        <f>V238+1</f>
        <v>12</v>
      </c>
      <c r="Y238" s="71"/>
      <c r="Z238" s="71">
        <f>+X238+1</f>
        <v>13</v>
      </c>
      <c r="AA238" s="71"/>
      <c r="AB238" s="71">
        <f>+Z238+1</f>
        <v>14</v>
      </c>
      <c r="AC238" s="73"/>
      <c r="AD238" s="73"/>
    </row>
    <row r="239" spans="1:30" x14ac:dyDescent="0.25">
      <c r="A239" s="7" t="str">
        <f>'46'!K$6</f>
        <v>Easy</v>
      </c>
      <c r="B239" s="53"/>
      <c r="C239" s="7" t="str">
        <f>'46'!K$14</f>
        <v>Pacework</v>
      </c>
      <c r="D239" s="53"/>
      <c r="E239" s="7" t="str">
        <f>'46'!K$22</f>
        <v>Easy</v>
      </c>
      <c r="F239" s="8"/>
      <c r="G239" s="7" t="str">
        <f>'46'!K$30</f>
        <v>Pacework</v>
      </c>
      <c r="H239" s="53"/>
      <c r="I239" s="7" t="str">
        <f>'46'!K$38</f>
        <v>Easy</v>
      </c>
      <c r="J239" s="3"/>
      <c r="K239" s="7" t="str">
        <f>'46'!$K$46</f>
        <v>Easy</v>
      </c>
      <c r="M239" s="188" t="str">
        <f>'46'!$K$54</f>
        <v>NCAA Regional</v>
      </c>
      <c r="N239" s="68" t="s">
        <v>472</v>
      </c>
      <c r="P239" s="88">
        <f>'46'!AP$6</f>
        <v>0</v>
      </c>
      <c r="Q239" s="88"/>
      <c r="R239" s="88">
        <f>'46'!AP$14</f>
        <v>0</v>
      </c>
      <c r="S239" s="88"/>
      <c r="T239" s="88">
        <f>'46'!AP$22</f>
        <v>0</v>
      </c>
      <c r="U239" s="74"/>
      <c r="V239" s="88">
        <f>'46'!AP$30</f>
        <v>0</v>
      </c>
      <c r="W239" s="88"/>
      <c r="X239" s="88">
        <f>'46'!AP$38</f>
        <v>0</v>
      </c>
      <c r="Y239" s="71"/>
      <c r="Z239" s="88">
        <f>'46'!$AA$46</f>
        <v>0</v>
      </c>
      <c r="AB239" s="88">
        <f>'46'!$AA$54</f>
        <v>0</v>
      </c>
      <c r="AC239" s="76" t="s">
        <v>472</v>
      </c>
      <c r="AD239" s="73"/>
    </row>
    <row r="240" spans="1:30" x14ac:dyDescent="0.25">
      <c r="A240" s="4"/>
      <c r="B240" s="3"/>
      <c r="C240" s="4"/>
      <c r="D240" s="3"/>
      <c r="E240" s="4"/>
      <c r="F240" s="3"/>
      <c r="G240" s="5"/>
      <c r="H240" s="3"/>
      <c r="I240" s="5"/>
      <c r="J240" s="3"/>
      <c r="K240" s="20"/>
      <c r="L240" s="3"/>
      <c r="M240" s="20"/>
      <c r="P240" s="71"/>
      <c r="Q240" s="71"/>
      <c r="R240" s="71"/>
      <c r="S240" s="71"/>
      <c r="T240" s="71"/>
      <c r="U240" s="71"/>
      <c r="V240" s="72"/>
      <c r="W240" s="71"/>
      <c r="X240" s="72"/>
      <c r="Y240" s="71"/>
      <c r="Z240" s="85"/>
      <c r="AA240" s="71"/>
      <c r="AB240" s="85"/>
      <c r="AC240" s="73">
        <f>AC241+AC242</f>
        <v>0</v>
      </c>
      <c r="AD240" s="73"/>
    </row>
    <row r="241" spans="1:30" x14ac:dyDescent="0.25">
      <c r="A241" s="87">
        <v>0.31388888888888888</v>
      </c>
      <c r="B241" s="9"/>
      <c r="C241" s="10"/>
      <c r="D241" s="9"/>
      <c r="E241" s="87">
        <v>0.32708333333333334</v>
      </c>
      <c r="F241" s="9"/>
      <c r="G241" s="10"/>
      <c r="H241" s="9"/>
      <c r="I241" s="87">
        <v>0.31736111111111115</v>
      </c>
      <c r="J241" s="3"/>
      <c r="K241" s="87">
        <v>0.30416666666666664</v>
      </c>
      <c r="M241" s="87">
        <v>0.22222222222222221</v>
      </c>
      <c r="N241" s="62"/>
      <c r="P241" s="77">
        <f>'46'!$Z$13</f>
        <v>0</v>
      </c>
      <c r="Q241" s="77"/>
      <c r="R241" s="77">
        <f>'46'!$Z$21</f>
        <v>0</v>
      </c>
      <c r="S241" s="77"/>
      <c r="T241" s="81">
        <f>'46'!$Z$29</f>
        <v>0</v>
      </c>
      <c r="U241" s="77"/>
      <c r="V241" s="81">
        <f>'46'!$Z$37</f>
        <v>0</v>
      </c>
      <c r="W241" s="71"/>
      <c r="X241" s="77">
        <f>'46'!$Z$45</f>
        <v>0</v>
      </c>
      <c r="Y241" s="71"/>
      <c r="Z241" s="77">
        <f>'46'!$Z$53</f>
        <v>0</v>
      </c>
      <c r="AA241" s="71"/>
      <c r="AB241" s="77">
        <f>'46'!$Z$61</f>
        <v>0</v>
      </c>
      <c r="AC241" s="88">
        <f>+P241+R241+T241+V241+X241+Z241+AB241</f>
        <v>0</v>
      </c>
      <c r="AD241" s="73"/>
    </row>
    <row r="242" spans="1:30" x14ac:dyDescent="0.25">
      <c r="A242" s="11">
        <f>'46'!$C$13</f>
        <v>8.35</v>
      </c>
      <c r="B242" s="11"/>
      <c r="C242" s="11">
        <f>'46'!$C$21</f>
        <v>9.75</v>
      </c>
      <c r="D242" s="11"/>
      <c r="E242" s="11">
        <f>'46'!$C$29</f>
        <v>3</v>
      </c>
      <c r="F242" s="11"/>
      <c r="G242" s="11">
        <f>'46'!$C$37</f>
        <v>8.6</v>
      </c>
      <c r="H242" s="11"/>
      <c r="I242" s="11">
        <f>'46'!$C$45</f>
        <v>8</v>
      </c>
      <c r="J242" s="11"/>
      <c r="K242" s="11">
        <f>'46'!$C$53</f>
        <v>6</v>
      </c>
      <c r="L242" s="11"/>
      <c r="M242" s="11">
        <f>'46'!C$61</f>
        <v>10.1</v>
      </c>
      <c r="N242" s="62">
        <f>+A242+C242+E242+G242+I242+K242+M242</f>
        <v>53.800000000000004</v>
      </c>
      <c r="P242" s="77">
        <f>'46'!$M$13</f>
        <v>0</v>
      </c>
      <c r="Q242" s="77"/>
      <c r="R242" s="77">
        <f>'46'!$M$21</f>
        <v>0</v>
      </c>
      <c r="S242" s="77"/>
      <c r="T242" s="77">
        <f>'46'!$M$29</f>
        <v>0</v>
      </c>
      <c r="U242" s="77"/>
      <c r="V242" s="77">
        <f>'46'!$M$37</f>
        <v>0</v>
      </c>
      <c r="W242" s="71"/>
      <c r="X242" s="77">
        <f>'46'!$M$45</f>
        <v>0</v>
      </c>
      <c r="Y242" s="71"/>
      <c r="Z242" s="77">
        <f>'46'!$M$53</f>
        <v>0</v>
      </c>
      <c r="AA242" s="71"/>
      <c r="AB242" s="77">
        <f>'46'!AB$61</f>
        <v>0</v>
      </c>
      <c r="AC242" s="88">
        <f>+P242+R242+T242+V242+X242+Z242+AB242</f>
        <v>0</v>
      </c>
      <c r="AD242" s="73"/>
    </row>
    <row r="243" spans="1:30" x14ac:dyDescent="0.25">
      <c r="A243" s="4">
        <f>+M238+1</f>
        <v>20</v>
      </c>
      <c r="B243" s="3"/>
      <c r="C243" s="4">
        <f>A243+1</f>
        <v>21</v>
      </c>
      <c r="D243" s="3"/>
      <c r="E243" s="4">
        <f>C243+1</f>
        <v>22</v>
      </c>
      <c r="F243" s="3"/>
      <c r="G243" s="4">
        <f>+E243+1</f>
        <v>23</v>
      </c>
      <c r="H243" s="6"/>
      <c r="I243" s="4">
        <f>G243+1</f>
        <v>24</v>
      </c>
      <c r="J243" s="3"/>
      <c r="K243" s="4">
        <f>+I243+1</f>
        <v>25</v>
      </c>
      <c r="L243" s="3"/>
      <c r="M243" s="4">
        <f>+K243+1</f>
        <v>26</v>
      </c>
      <c r="P243" s="71">
        <f>+AB238+1</f>
        <v>15</v>
      </c>
      <c r="Q243" s="71"/>
      <c r="R243" s="71">
        <f>P243+1</f>
        <v>16</v>
      </c>
      <c r="S243" s="71"/>
      <c r="T243" s="71">
        <f>R243+1</f>
        <v>17</v>
      </c>
      <c r="U243" s="71"/>
      <c r="V243" s="71">
        <f>+T243+1</f>
        <v>18</v>
      </c>
      <c r="W243" s="72"/>
      <c r="X243" s="71">
        <f>V243+1</f>
        <v>19</v>
      </c>
      <c r="Y243" s="71"/>
      <c r="Z243" s="71">
        <f>+X243+1</f>
        <v>20</v>
      </c>
      <c r="AA243" s="71"/>
      <c r="AB243" s="71">
        <f>+Z243+1</f>
        <v>21</v>
      </c>
      <c r="AC243" s="73"/>
      <c r="AD243" s="73"/>
    </row>
    <row r="244" spans="1:30" x14ac:dyDescent="0.25">
      <c r="A244" s="7" t="str">
        <f>'47'!K$6</f>
        <v>Off</v>
      </c>
      <c r="B244" s="53"/>
      <c r="C244" s="7" t="str">
        <f>'47'!K$14</f>
        <v>Off</v>
      </c>
      <c r="D244" s="53"/>
      <c r="E244" s="7" t="str">
        <f>'47'!K$22</f>
        <v>Off</v>
      </c>
      <c r="F244" s="8"/>
      <c r="G244" s="7" t="str">
        <f>'47'!K$30</f>
        <v>Easy</v>
      </c>
      <c r="H244" s="53"/>
      <c r="I244" s="7" t="str">
        <f>'47'!K$38</f>
        <v>Easy</v>
      </c>
      <c r="J244" s="3"/>
      <c r="K244" s="7" t="str">
        <f>'47'!$K$46</f>
        <v>Easy</v>
      </c>
      <c r="M244" s="7" t="str">
        <f>'47'!$K$54</f>
        <v>Easy</v>
      </c>
      <c r="N244" s="59" t="s">
        <v>473</v>
      </c>
      <c r="P244" s="88">
        <f>'47'!AP$6</f>
        <v>0</v>
      </c>
      <c r="Q244" s="88"/>
      <c r="R244" s="88">
        <f>'47'!AP$14</f>
        <v>0</v>
      </c>
      <c r="S244" s="88"/>
      <c r="T244" s="88">
        <f>'47'!AP$22</f>
        <v>0</v>
      </c>
      <c r="U244" s="74"/>
      <c r="V244" s="88">
        <f>'47'!AP$30</f>
        <v>0</v>
      </c>
      <c r="W244" s="88"/>
      <c r="X244" s="88">
        <f>'47'!AP$38</f>
        <v>0</v>
      </c>
      <c r="Y244" s="71"/>
      <c r="Z244" s="88">
        <f>'47'!$AA$46</f>
        <v>0</v>
      </c>
      <c r="AB244" s="88">
        <f>'47'!$AA$54</f>
        <v>0</v>
      </c>
      <c r="AC244" s="76" t="s">
        <v>473</v>
      </c>
      <c r="AD244" s="73"/>
    </row>
    <row r="245" spans="1:30" x14ac:dyDescent="0.25">
      <c r="A245" s="4"/>
      <c r="B245" s="3"/>
      <c r="C245" s="4"/>
      <c r="D245" s="3"/>
      <c r="E245" s="4"/>
      <c r="F245" s="3"/>
      <c r="G245" s="5"/>
      <c r="H245" s="3"/>
      <c r="I245" s="5"/>
      <c r="J245" s="3"/>
      <c r="K245" s="20"/>
      <c r="L245" s="3"/>
      <c r="M245" s="20"/>
      <c r="P245" s="71"/>
      <c r="Q245" s="71"/>
      <c r="R245" s="71"/>
      <c r="S245" s="71"/>
      <c r="T245" s="71"/>
      <c r="U245" s="71"/>
      <c r="V245" s="72"/>
      <c r="W245" s="71"/>
      <c r="X245" s="72"/>
      <c r="Y245" s="71"/>
      <c r="Z245" s="85"/>
      <c r="AA245" s="71"/>
      <c r="AB245" s="85"/>
      <c r="AC245" s="73">
        <f>AC246+AC247</f>
        <v>0</v>
      </c>
      <c r="AD245" s="73"/>
    </row>
    <row r="246" spans="1:30" x14ac:dyDescent="0.25">
      <c r="A246" s="10"/>
      <c r="B246" s="9"/>
      <c r="C246" s="10"/>
      <c r="D246" s="9"/>
      <c r="E246" s="10"/>
      <c r="F246" s="9"/>
      <c r="G246" s="87">
        <v>0.30694444444444441</v>
      </c>
      <c r="H246" s="9"/>
      <c r="I246" s="87">
        <v>0.31180555555555556</v>
      </c>
      <c r="J246" s="3"/>
      <c r="K246" s="87">
        <v>0.31041666666666667</v>
      </c>
      <c r="M246" s="87">
        <v>0.31041666666666667</v>
      </c>
      <c r="N246" s="62"/>
      <c r="P246" s="77">
        <f>'47'!$Z$13</f>
        <v>0</v>
      </c>
      <c r="Q246" s="77"/>
      <c r="R246" s="77">
        <f>'47'!$Z$21</f>
        <v>0</v>
      </c>
      <c r="S246" s="77"/>
      <c r="T246" s="81">
        <f>'47'!$Z$29</f>
        <v>0</v>
      </c>
      <c r="U246" s="77"/>
      <c r="V246" s="81">
        <f>'47'!$Z$37</f>
        <v>0</v>
      </c>
      <c r="W246" s="71"/>
      <c r="X246" s="77">
        <f>'47'!$Z$45</f>
        <v>0</v>
      </c>
      <c r="Y246" s="71"/>
      <c r="Z246" s="77">
        <f>'47'!$Z$53</f>
        <v>0</v>
      </c>
      <c r="AA246" s="71"/>
      <c r="AB246" s="77">
        <f>'47'!$Z$61</f>
        <v>0</v>
      </c>
      <c r="AC246" s="88">
        <f>+P246+R246+T246+V246+X246+Z246+AB246</f>
        <v>0</v>
      </c>
      <c r="AD246" s="73"/>
    </row>
    <row r="247" spans="1:30" x14ac:dyDescent="0.25">
      <c r="A247" s="11">
        <f>'47'!$C$13</f>
        <v>0</v>
      </c>
      <c r="B247" s="11"/>
      <c r="C247" s="11">
        <f>'47'!$C$21</f>
        <v>0</v>
      </c>
      <c r="D247" s="11"/>
      <c r="E247" s="11">
        <f>'47'!$C$29</f>
        <v>0</v>
      </c>
      <c r="F247" s="11"/>
      <c r="G247" s="11">
        <f>'47'!$C$37</f>
        <v>5.6</v>
      </c>
      <c r="H247" s="11"/>
      <c r="I247" s="11">
        <f>'47'!$C$45</f>
        <v>6.3</v>
      </c>
      <c r="J247" s="11"/>
      <c r="K247" s="11">
        <f>'47'!$C$53</f>
        <v>6.95</v>
      </c>
      <c r="L247" s="11"/>
      <c r="M247" s="11">
        <f>'47'!C$61</f>
        <v>6.35</v>
      </c>
      <c r="N247" s="62">
        <f>+A247+C247+E247+G247+I247+K247+M247</f>
        <v>25.199999999999996</v>
      </c>
      <c r="P247" s="77">
        <f>'47'!$M$13</f>
        <v>0</v>
      </c>
      <c r="Q247" s="77"/>
      <c r="R247" s="77">
        <f>'47'!$M$21</f>
        <v>0</v>
      </c>
      <c r="S247" s="77"/>
      <c r="T247" s="77">
        <f>'47'!$M$29</f>
        <v>0</v>
      </c>
      <c r="U247" s="77"/>
      <c r="V247" s="77">
        <f>'47'!$M$37</f>
        <v>0</v>
      </c>
      <c r="W247" s="71"/>
      <c r="X247" s="77">
        <f>'47'!$M$45</f>
        <v>0</v>
      </c>
      <c r="Y247" s="71"/>
      <c r="Z247" s="77">
        <f>'47'!$M$53</f>
        <v>0</v>
      </c>
      <c r="AA247" s="71"/>
      <c r="AB247" s="77">
        <f>'47'!AB$61</f>
        <v>0</v>
      </c>
      <c r="AC247" s="88">
        <f>+P247+R247+T247+V247+X247+Z247+AB247</f>
        <v>0</v>
      </c>
      <c r="AD247" s="73"/>
    </row>
    <row r="248" spans="1:30" x14ac:dyDescent="0.25">
      <c r="A248" s="4">
        <f>+M243+1</f>
        <v>27</v>
      </c>
      <c r="B248" s="3"/>
      <c r="C248" s="4">
        <f>A248+1</f>
        <v>28</v>
      </c>
      <c r="D248" s="3"/>
      <c r="E248" s="4">
        <f>C248+1</f>
        <v>29</v>
      </c>
      <c r="F248" s="3"/>
      <c r="G248" s="4">
        <f>+E248+1</f>
        <v>30</v>
      </c>
      <c r="H248" s="6"/>
      <c r="I248" s="4">
        <v>1</v>
      </c>
      <c r="J248" s="3"/>
      <c r="K248" s="4">
        <f>I248+1</f>
        <v>2</v>
      </c>
      <c r="L248" s="3"/>
      <c r="M248" s="4">
        <f>+K248+1</f>
        <v>3</v>
      </c>
      <c r="P248" s="71">
        <f>+AB243+1</f>
        <v>22</v>
      </c>
      <c r="Q248" s="71"/>
      <c r="R248" s="71">
        <f>P248+1</f>
        <v>23</v>
      </c>
      <c r="S248" s="71"/>
      <c r="T248" s="71">
        <f>R248+1</f>
        <v>24</v>
      </c>
      <c r="U248" s="71"/>
      <c r="V248" s="71">
        <f>+T248+1</f>
        <v>25</v>
      </c>
      <c r="W248" s="72"/>
      <c r="X248" s="71">
        <f>V248+1</f>
        <v>26</v>
      </c>
      <c r="Y248" s="71"/>
      <c r="Z248" s="71">
        <f>+X248+1</f>
        <v>27</v>
      </c>
      <c r="AA248" s="71"/>
      <c r="AB248" s="71">
        <f>+Z248+1</f>
        <v>28</v>
      </c>
      <c r="AC248" s="73"/>
      <c r="AD248" s="73"/>
    </row>
    <row r="249" spans="1:30" x14ac:dyDescent="0.25">
      <c r="A249" s="7" t="str">
        <f>'48'!K$6</f>
        <v>Easy</v>
      </c>
      <c r="B249" s="53"/>
      <c r="C249" s="7" t="str">
        <f>'48'!K$14</f>
        <v>Easy</v>
      </c>
      <c r="D249" s="53"/>
      <c r="E249" s="7" t="str">
        <f>'48'!K$22</f>
        <v>Interval</v>
      </c>
      <c r="F249" s="8"/>
      <c r="G249" s="7" t="str">
        <f>'48'!K$30</f>
        <v>Easy</v>
      </c>
      <c r="H249" s="53"/>
      <c r="I249" s="7" t="str">
        <f>'48'!K$38</f>
        <v>Easy</v>
      </c>
      <c r="J249" s="3"/>
      <c r="K249" s="7" t="str">
        <f>'48'!$K$46</f>
        <v>Interval</v>
      </c>
      <c r="M249" s="7" t="str">
        <f>'48'!$K$54</f>
        <v>Easy</v>
      </c>
      <c r="N249" s="59" t="s">
        <v>474</v>
      </c>
      <c r="P249" s="88">
        <f>'48'!AP$6</f>
        <v>0</v>
      </c>
      <c r="Q249" s="88"/>
      <c r="R249" s="88">
        <f>'48'!AP$14</f>
        <v>0</v>
      </c>
      <c r="S249" s="88"/>
      <c r="T249" s="88">
        <f>'48'!AP$22</f>
        <v>0</v>
      </c>
      <c r="U249" s="74"/>
      <c r="V249" s="88">
        <f>'48'!AP$30</f>
        <v>0</v>
      </c>
      <c r="W249" s="88"/>
      <c r="X249" s="88">
        <f>'48'!AP$38</f>
        <v>0</v>
      </c>
      <c r="Y249" s="71"/>
      <c r="Z249" s="88">
        <f>'48'!$AA$46</f>
        <v>0</v>
      </c>
      <c r="AB249" s="88">
        <f>'48'!$AA$54</f>
        <v>0</v>
      </c>
      <c r="AC249" s="76" t="s">
        <v>474</v>
      </c>
      <c r="AD249" s="73"/>
    </row>
    <row r="250" spans="1:30" x14ac:dyDescent="0.25">
      <c r="A250" s="4"/>
      <c r="B250" s="3"/>
      <c r="C250" s="4"/>
      <c r="D250" s="3"/>
      <c r="E250" s="4"/>
      <c r="F250" s="3"/>
      <c r="G250" s="5"/>
      <c r="H250" s="3"/>
      <c r="I250" s="5"/>
      <c r="J250" s="3"/>
      <c r="K250" s="20"/>
      <c r="L250" s="3"/>
      <c r="M250" s="20"/>
      <c r="P250" s="71"/>
      <c r="Q250" s="71"/>
      <c r="R250" s="71"/>
      <c r="S250" s="71"/>
      <c r="T250" s="71"/>
      <c r="U250" s="71"/>
      <c r="V250" s="72"/>
      <c r="W250" s="71"/>
      <c r="X250" s="72"/>
      <c r="Y250" s="71"/>
      <c r="Z250" s="85"/>
      <c r="AA250" s="71"/>
      <c r="AB250" s="85"/>
      <c r="AC250" s="73">
        <f>AC251+AC252</f>
        <v>0</v>
      </c>
      <c r="AD250" s="73"/>
    </row>
    <row r="251" spans="1:30" x14ac:dyDescent="0.25">
      <c r="A251" s="87">
        <v>0.31944444444444448</v>
      </c>
      <c r="B251" s="9"/>
      <c r="C251" s="87">
        <v>0.3125</v>
      </c>
      <c r="D251" s="9"/>
      <c r="E251" s="10"/>
      <c r="F251" s="9"/>
      <c r="G251" s="87">
        <v>0.3125</v>
      </c>
      <c r="H251" s="9"/>
      <c r="I251" s="87">
        <v>0.3034722222222222</v>
      </c>
      <c r="J251" s="3"/>
      <c r="K251" s="10"/>
      <c r="M251" s="87">
        <v>0.30763888888888891</v>
      </c>
      <c r="N251" s="62"/>
      <c r="P251" s="77">
        <f>'48'!$Z$13</f>
        <v>0</v>
      </c>
      <c r="Q251" s="77"/>
      <c r="R251" s="77">
        <f>'48'!$Z$21</f>
        <v>0</v>
      </c>
      <c r="S251" s="77"/>
      <c r="T251" s="81">
        <f>'48'!$Z$29</f>
        <v>0</v>
      </c>
      <c r="U251" s="77"/>
      <c r="V251" s="81">
        <f>'48'!$Z$37</f>
        <v>0</v>
      </c>
      <c r="W251" s="71"/>
      <c r="X251" s="77">
        <f>'48'!$Z$45</f>
        <v>0</v>
      </c>
      <c r="Y251" s="71"/>
      <c r="Z251" s="77">
        <f>'48'!$Z$53</f>
        <v>0</v>
      </c>
      <c r="AA251" s="71"/>
      <c r="AB251" s="77">
        <f>'48'!$Z$61</f>
        <v>0</v>
      </c>
      <c r="AC251" s="88">
        <f>+P251+R251+T251+V251+X251+Z251+AB251</f>
        <v>0</v>
      </c>
      <c r="AD251" s="73"/>
    </row>
    <row r="252" spans="1:30" x14ac:dyDescent="0.25">
      <c r="A252" s="11">
        <f>'48'!$C$13</f>
        <v>8.25</v>
      </c>
      <c r="B252" s="11"/>
      <c r="C252" s="11">
        <f>'48'!$C$21</f>
        <v>8.1999999999999993</v>
      </c>
      <c r="D252" s="11"/>
      <c r="E252" s="11">
        <f>'48'!$C$29</f>
        <v>8.6</v>
      </c>
      <c r="F252" s="11"/>
      <c r="G252" s="11">
        <f>'48'!$C$37</f>
        <v>7.8</v>
      </c>
      <c r="H252" s="11"/>
      <c r="I252" s="11">
        <f>'48'!$C$45</f>
        <v>8</v>
      </c>
      <c r="J252" s="11"/>
      <c r="K252" s="11">
        <f>'48'!$C$53</f>
        <v>7.6</v>
      </c>
      <c r="L252" s="11"/>
      <c r="M252" s="11">
        <f>'48'!C$61</f>
        <v>6.55</v>
      </c>
      <c r="N252" s="62">
        <f>+A252+C252+E252+G252+I252+K252+M252</f>
        <v>54.999999999999993</v>
      </c>
      <c r="P252" s="77">
        <f>'48'!$M$13</f>
        <v>0</v>
      </c>
      <c r="Q252" s="77"/>
      <c r="R252" s="77">
        <f>'48'!$M$21</f>
        <v>0</v>
      </c>
      <c r="S252" s="77"/>
      <c r="T252" s="77">
        <f>'48'!$M$29</f>
        <v>0</v>
      </c>
      <c r="U252" s="77"/>
      <c r="V252" s="77">
        <f>'48'!$M$37</f>
        <v>0</v>
      </c>
      <c r="W252" s="71"/>
      <c r="X252" s="77">
        <f>'48'!$M$45</f>
        <v>0</v>
      </c>
      <c r="Y252" s="71"/>
      <c r="Z252" s="77">
        <f>'48'!$M$53</f>
        <v>0</v>
      </c>
      <c r="AA252" s="71"/>
      <c r="AB252" s="77">
        <f>'48'!AB$61</f>
        <v>0</v>
      </c>
      <c r="AC252" s="88">
        <f>+P252+R252+T252+V252+X252+Z252+AB252</f>
        <v>0</v>
      </c>
      <c r="AD252" s="73"/>
    </row>
    <row r="253" spans="1:30" x14ac:dyDescent="0.25">
      <c r="A253" s="728" t="s">
        <v>475</v>
      </c>
      <c r="B253" s="729"/>
      <c r="C253" s="729"/>
      <c r="D253" s="729"/>
      <c r="E253" s="729"/>
      <c r="F253" s="729"/>
      <c r="G253" s="729"/>
      <c r="H253" s="729"/>
      <c r="I253" s="729"/>
      <c r="J253" s="729"/>
      <c r="K253" s="729"/>
      <c r="L253" s="729"/>
      <c r="M253" s="729"/>
      <c r="N253" s="91">
        <f>SUM(I252:M252,A258:M258,A263:M263,A268:M268,A273:M273)</f>
        <v>259.19999999999993</v>
      </c>
      <c r="O253" s="89"/>
      <c r="P253" s="724" t="s">
        <v>475</v>
      </c>
      <c r="Q253" s="725"/>
      <c r="R253" s="725"/>
      <c r="S253" s="725"/>
      <c r="T253" s="725"/>
      <c r="U253" s="725"/>
      <c r="V253" s="725"/>
      <c r="W253" s="725"/>
      <c r="X253" s="725"/>
      <c r="Y253" s="725"/>
      <c r="Z253" s="725"/>
      <c r="AA253" s="725"/>
      <c r="AB253" s="725"/>
      <c r="AC253" s="725"/>
      <c r="AD253" s="725"/>
    </row>
    <row r="254" spans="1:30" x14ac:dyDescent="0.25">
      <c r="A254" s="4">
        <f>+M248+1</f>
        <v>4</v>
      </c>
      <c r="B254" s="3"/>
      <c r="C254" s="4">
        <f>A254+1</f>
        <v>5</v>
      </c>
      <c r="D254" s="3"/>
      <c r="E254" s="4">
        <f>C254+1</f>
        <v>6</v>
      </c>
      <c r="F254" s="3"/>
      <c r="G254" s="4">
        <f>E254+1</f>
        <v>7</v>
      </c>
      <c r="H254" s="4">
        <f t="shared" ref="H254:I254" si="288">F254+1</f>
        <v>1</v>
      </c>
      <c r="I254" s="4">
        <f t="shared" si="288"/>
        <v>8</v>
      </c>
      <c r="J254" s="3"/>
      <c r="K254" s="4">
        <f>+I254+1</f>
        <v>9</v>
      </c>
      <c r="L254" s="3"/>
      <c r="M254" s="4">
        <f>+K254+1</f>
        <v>10</v>
      </c>
      <c r="P254" s="71">
        <f>+AB248+1</f>
        <v>29</v>
      </c>
      <c r="Q254" s="71"/>
      <c r="R254" s="71">
        <f>P254+1</f>
        <v>30</v>
      </c>
      <c r="S254" s="71"/>
      <c r="T254" s="71">
        <v>1</v>
      </c>
      <c r="U254" s="71"/>
      <c r="V254" s="71">
        <f>+T254+1</f>
        <v>2</v>
      </c>
      <c r="W254" s="72"/>
      <c r="X254" s="71">
        <f>V254+1</f>
        <v>3</v>
      </c>
      <c r="Y254" s="71"/>
      <c r="Z254" s="71">
        <f>+X254+1</f>
        <v>4</v>
      </c>
      <c r="AA254" s="71"/>
      <c r="AB254" s="71">
        <f>+Z254+1</f>
        <v>5</v>
      </c>
      <c r="AC254" s="73"/>
      <c r="AD254" s="73"/>
    </row>
    <row r="255" spans="1:30" x14ac:dyDescent="0.25">
      <c r="A255" s="7" t="str">
        <f>'49'!K$6</f>
        <v>Easy</v>
      </c>
      <c r="B255" s="53"/>
      <c r="C255" s="7" t="str">
        <f>'49'!K$14</f>
        <v>Interval</v>
      </c>
      <c r="D255" s="53"/>
      <c r="E255" s="7" t="str">
        <f>'49'!K$22</f>
        <v>Easy</v>
      </c>
      <c r="F255" s="8"/>
      <c r="G255" s="7" t="str">
        <f>'49'!K$30</f>
        <v>Interval</v>
      </c>
      <c r="H255" s="53"/>
      <c r="I255" s="7" t="str">
        <f>'49'!K$38</f>
        <v>Easy</v>
      </c>
      <c r="J255" s="3"/>
      <c r="K255" s="188" t="str">
        <f>'49'!$K$46</f>
        <v>Northwest</v>
      </c>
      <c r="L255" s="215"/>
      <c r="M255" s="188" t="str">
        <f>'49'!$K$54</f>
        <v>Northwest</v>
      </c>
      <c r="N255" s="59" t="s">
        <v>476</v>
      </c>
      <c r="P255" s="88">
        <f>'49'!AP$6</f>
        <v>0</v>
      </c>
      <c r="Q255" s="88"/>
      <c r="R255" s="88">
        <f>'49'!AP$14</f>
        <v>0</v>
      </c>
      <c r="S255" s="88"/>
      <c r="T255" s="88">
        <f>'49'!AP$22</f>
        <v>0</v>
      </c>
      <c r="U255" s="74"/>
      <c r="V255" s="88">
        <f>'49'!AP$30</f>
        <v>0</v>
      </c>
      <c r="W255" s="88"/>
      <c r="X255" s="88">
        <f>'49'!AP$38</f>
        <v>0</v>
      </c>
      <c r="Y255" s="71"/>
      <c r="Z255" s="88">
        <f>'49'!$AA$46</f>
        <v>0</v>
      </c>
      <c r="AB255" s="88">
        <f>'49'!$AA$54</f>
        <v>0</v>
      </c>
      <c r="AC255" s="76" t="s">
        <v>476</v>
      </c>
      <c r="AD255" s="73"/>
    </row>
    <row r="256" spans="1:30" x14ac:dyDescent="0.25">
      <c r="A256" s="4"/>
      <c r="B256" s="3"/>
      <c r="C256" s="4"/>
      <c r="D256" s="3"/>
      <c r="E256" s="4"/>
      <c r="F256" s="3"/>
      <c r="G256" s="5"/>
      <c r="H256" s="3"/>
      <c r="I256" s="5"/>
      <c r="J256" s="3"/>
      <c r="K256" s="20"/>
      <c r="L256" s="3"/>
      <c r="M256" s="20"/>
      <c r="P256" s="71"/>
      <c r="Q256" s="71"/>
      <c r="R256" s="71"/>
      <c r="S256" s="71"/>
      <c r="T256" s="71"/>
      <c r="U256" s="71"/>
      <c r="V256" s="72"/>
      <c r="W256" s="71"/>
      <c r="X256" s="72"/>
      <c r="Y256" s="71"/>
      <c r="Z256" s="85"/>
      <c r="AA256" s="71"/>
      <c r="AB256" s="85"/>
      <c r="AC256" s="73">
        <f>AC257+AC258</f>
        <v>0</v>
      </c>
      <c r="AD256" s="73"/>
    </row>
    <row r="257" spans="1:30" x14ac:dyDescent="0.25">
      <c r="A257" s="87">
        <v>0.31458333333333333</v>
      </c>
      <c r="B257" s="9"/>
      <c r="C257" s="10"/>
      <c r="D257" s="9"/>
      <c r="E257" s="87">
        <v>0.30972222222222223</v>
      </c>
      <c r="F257" s="9"/>
      <c r="G257" s="10"/>
      <c r="H257" s="9"/>
      <c r="I257" s="87">
        <v>0.32083333333333336</v>
      </c>
      <c r="J257" s="3"/>
      <c r="K257" s="10"/>
      <c r="M257" s="10"/>
      <c r="N257" s="62"/>
      <c r="P257" s="77">
        <f>'49'!$Z$13</f>
        <v>0</v>
      </c>
      <c r="Q257" s="77"/>
      <c r="R257" s="77">
        <f>'49'!$Z$21</f>
        <v>0</v>
      </c>
      <c r="S257" s="77"/>
      <c r="T257" s="81">
        <f>'49'!$Z$29</f>
        <v>0</v>
      </c>
      <c r="U257" s="77"/>
      <c r="V257" s="81">
        <f>'49'!$Z$37</f>
        <v>0</v>
      </c>
      <c r="W257" s="71"/>
      <c r="X257" s="77">
        <f>'49'!$Z$45</f>
        <v>0</v>
      </c>
      <c r="Y257" s="71"/>
      <c r="Z257" s="77">
        <f>'49'!$Z$53</f>
        <v>0</v>
      </c>
      <c r="AA257" s="71"/>
      <c r="AB257" s="77">
        <f>'49'!$Z$61</f>
        <v>0</v>
      </c>
      <c r="AC257" s="88">
        <f>+P257+R257+T257+V257+X257+Z257+AB257</f>
        <v>0</v>
      </c>
      <c r="AD257" s="73"/>
    </row>
    <row r="258" spans="1:30" x14ac:dyDescent="0.25">
      <c r="A258" s="11">
        <f>'49'!$C$13</f>
        <v>8</v>
      </c>
      <c r="B258" s="11"/>
      <c r="C258" s="11">
        <f>'49'!$C$21</f>
        <v>7.7499999999999991</v>
      </c>
      <c r="D258" s="11"/>
      <c r="E258" s="11">
        <f>'49'!$C$29</f>
        <v>9.5500000000000007</v>
      </c>
      <c r="F258" s="11"/>
      <c r="G258" s="11">
        <f>'49'!$C$37</f>
        <v>8.4</v>
      </c>
      <c r="H258" s="11"/>
      <c r="I258" s="11">
        <f>'49'!$C$45</f>
        <v>8</v>
      </c>
      <c r="J258" s="11"/>
      <c r="K258" s="11">
        <f>'49'!$C$53</f>
        <v>4</v>
      </c>
      <c r="L258" s="11"/>
      <c r="M258" s="11">
        <f>'49'!C$61</f>
        <v>7.15</v>
      </c>
      <c r="N258" s="62">
        <f>+A258+C258+E258+G258+I258+K258+M258</f>
        <v>52.85</v>
      </c>
      <c r="P258" s="77">
        <f>'49'!$M$13</f>
        <v>0</v>
      </c>
      <c r="Q258" s="77"/>
      <c r="R258" s="77">
        <f>'49'!$M$21</f>
        <v>0</v>
      </c>
      <c r="S258" s="77"/>
      <c r="T258" s="77">
        <f>'49'!$M$29</f>
        <v>0</v>
      </c>
      <c r="U258" s="77"/>
      <c r="V258" s="77">
        <f>'49'!$M$37</f>
        <v>0</v>
      </c>
      <c r="W258" s="71"/>
      <c r="X258" s="77">
        <f>'49'!$M$45</f>
        <v>0</v>
      </c>
      <c r="Y258" s="71"/>
      <c r="Z258" s="77">
        <f>'49'!$M$53</f>
        <v>0</v>
      </c>
      <c r="AA258" s="71"/>
      <c r="AB258" s="77">
        <f>'49'!AB$61</f>
        <v>0</v>
      </c>
      <c r="AC258" s="88">
        <f>+P258+R258+T258+V258+X258+Z258+AB258</f>
        <v>0</v>
      </c>
      <c r="AD258" s="73"/>
    </row>
    <row r="259" spans="1:30" x14ac:dyDescent="0.25">
      <c r="A259" s="4">
        <f>+M254+1</f>
        <v>11</v>
      </c>
      <c r="B259" s="3"/>
      <c r="C259" s="4">
        <f>A259+1</f>
        <v>12</v>
      </c>
      <c r="D259" s="3"/>
      <c r="E259" s="4">
        <f>C259+1</f>
        <v>13</v>
      </c>
      <c r="F259" s="3"/>
      <c r="G259" s="4">
        <f>+E259+1</f>
        <v>14</v>
      </c>
      <c r="H259" s="6"/>
      <c r="I259" s="4">
        <f>G259+1</f>
        <v>15</v>
      </c>
      <c r="J259" s="3"/>
      <c r="K259" s="4">
        <f>+I259+1</f>
        <v>16</v>
      </c>
      <c r="L259" s="3"/>
      <c r="M259" s="4">
        <f>+K259+1</f>
        <v>17</v>
      </c>
      <c r="P259" s="71">
        <f>+AB254+1</f>
        <v>6</v>
      </c>
      <c r="Q259" s="71"/>
      <c r="R259" s="71">
        <f>P259+1</f>
        <v>7</v>
      </c>
      <c r="S259" s="71"/>
      <c r="T259" s="71">
        <f>R259+1</f>
        <v>8</v>
      </c>
      <c r="U259" s="71"/>
      <c r="V259" s="71">
        <f>+T259+1</f>
        <v>9</v>
      </c>
      <c r="W259" s="72"/>
      <c r="X259" s="71">
        <f>V259+1</f>
        <v>10</v>
      </c>
      <c r="Y259" s="71"/>
      <c r="Z259" s="71">
        <f>+X259+1</f>
        <v>11</v>
      </c>
      <c r="AA259" s="71"/>
      <c r="AB259" s="71">
        <f>+Z259+1</f>
        <v>12</v>
      </c>
      <c r="AC259" s="73"/>
      <c r="AD259" s="73"/>
    </row>
    <row r="260" spans="1:30" x14ac:dyDescent="0.25">
      <c r="A260" s="7" t="str">
        <f>'50'!K$6</f>
        <v>Easy</v>
      </c>
      <c r="B260" s="53"/>
      <c r="C260" s="7" t="str">
        <f>'50'!K$14</f>
        <v>Easy</v>
      </c>
      <c r="D260" s="53"/>
      <c r="E260" s="7" t="str">
        <f>'50'!K$22</f>
        <v>Pacework</v>
      </c>
      <c r="F260" s="8"/>
      <c r="G260" s="7" t="str">
        <f>'50'!K$30</f>
        <v>Easy</v>
      </c>
      <c r="H260" s="53"/>
      <c r="I260" s="7" t="str">
        <f>'50'!K$38</f>
        <v>Acid Tolerance</v>
      </c>
      <c r="J260" s="3"/>
      <c r="K260" s="7" t="str">
        <f>'50'!$K$46</f>
        <v>Easy</v>
      </c>
      <c r="M260" s="7" t="str">
        <f>'50'!$K$54</f>
        <v>Lactate Threshold</v>
      </c>
      <c r="N260" s="59" t="s">
        <v>477</v>
      </c>
      <c r="P260" s="88">
        <f>'50'!AP$6</f>
        <v>0</v>
      </c>
      <c r="Q260" s="88"/>
      <c r="R260" s="88">
        <f>'50'!AP$14</f>
        <v>0</v>
      </c>
      <c r="S260" s="88"/>
      <c r="T260" s="88">
        <f>'50'!AP$22</f>
        <v>0</v>
      </c>
      <c r="U260" s="74"/>
      <c r="V260" s="88">
        <f>'50'!AP$30</f>
        <v>0</v>
      </c>
      <c r="W260" s="88"/>
      <c r="X260" s="88">
        <f>'50'!AP$38</f>
        <v>0</v>
      </c>
      <c r="Y260" s="71"/>
      <c r="Z260" s="88">
        <f>'50'!$AA$46</f>
        <v>0</v>
      </c>
      <c r="AB260" s="88">
        <f>'50'!$AA$54</f>
        <v>0</v>
      </c>
      <c r="AC260" s="76" t="s">
        <v>477</v>
      </c>
      <c r="AD260" s="73"/>
    </row>
    <row r="261" spans="1:30" x14ac:dyDescent="0.25">
      <c r="A261" s="4"/>
      <c r="B261" s="3"/>
      <c r="C261" s="4"/>
      <c r="D261" s="3"/>
      <c r="E261" s="4"/>
      <c r="F261" s="3"/>
      <c r="G261" s="5"/>
      <c r="H261" s="3"/>
      <c r="I261" s="5"/>
      <c r="J261" s="3"/>
      <c r="K261" s="20"/>
      <c r="L261" s="3"/>
      <c r="M261" s="20"/>
      <c r="P261" s="71"/>
      <c r="Q261" s="71"/>
      <c r="R261" s="71"/>
      <c r="S261" s="71"/>
      <c r="T261" s="71"/>
      <c r="U261" s="71"/>
      <c r="V261" s="72"/>
      <c r="W261" s="71"/>
      <c r="X261" s="72"/>
      <c r="Y261" s="71"/>
      <c r="Z261" s="85"/>
      <c r="AA261" s="71"/>
      <c r="AB261" s="85"/>
      <c r="AC261" s="73">
        <f>AC262+AC263</f>
        <v>0</v>
      </c>
      <c r="AD261" s="73"/>
    </row>
    <row r="262" spans="1:30" x14ac:dyDescent="0.25">
      <c r="A262" s="87">
        <v>0.33611111111111108</v>
      </c>
      <c r="B262" s="9"/>
      <c r="C262" s="87">
        <v>0.31041666666666667</v>
      </c>
      <c r="D262" s="9"/>
      <c r="E262" s="10"/>
      <c r="F262" s="9"/>
      <c r="G262" s="87">
        <v>0.32847222222222222</v>
      </c>
      <c r="H262" s="9"/>
      <c r="I262" s="10"/>
      <c r="J262" s="3"/>
      <c r="K262" s="87">
        <v>0.33680555555555558</v>
      </c>
      <c r="M262" s="87">
        <v>0.22916666666666666</v>
      </c>
      <c r="N262" s="62"/>
      <c r="P262" s="77">
        <f>'50'!$Z$13</f>
        <v>0</v>
      </c>
      <c r="Q262" s="77"/>
      <c r="R262" s="77">
        <f>'50'!$Z$21</f>
        <v>0</v>
      </c>
      <c r="S262" s="77"/>
      <c r="T262" s="81">
        <f>'50'!$Z$29</f>
        <v>0</v>
      </c>
      <c r="U262" s="77"/>
      <c r="V262" s="81">
        <f>'50'!$Z$37</f>
        <v>0</v>
      </c>
      <c r="W262" s="71"/>
      <c r="X262" s="77">
        <f>'50'!$Z$45</f>
        <v>0</v>
      </c>
      <c r="Y262" s="71"/>
      <c r="Z262" s="77">
        <f>'50'!$Z$53</f>
        <v>0</v>
      </c>
      <c r="AA262" s="71"/>
      <c r="AB262" s="77">
        <f>'50'!$Z$61</f>
        <v>0</v>
      </c>
      <c r="AC262" s="88">
        <f>+P262+R262+T262+V262+X262+Z262+AB262</f>
        <v>0</v>
      </c>
      <c r="AD262" s="73"/>
    </row>
    <row r="263" spans="1:30" x14ac:dyDescent="0.25">
      <c r="A263" s="11">
        <f>'50'!$C$13</f>
        <v>10.1</v>
      </c>
      <c r="B263" s="11"/>
      <c r="C263" s="11">
        <f>'50'!$C$21</f>
        <v>9.75</v>
      </c>
      <c r="D263" s="11"/>
      <c r="E263" s="11">
        <f>'50'!$C$29</f>
        <v>8</v>
      </c>
      <c r="F263" s="11"/>
      <c r="G263" s="11">
        <f>'50'!$C$37</f>
        <v>8.0500000000000007</v>
      </c>
      <c r="H263" s="11"/>
      <c r="I263" s="11">
        <f>'50'!$C$45</f>
        <v>5.25</v>
      </c>
      <c r="J263" s="11"/>
      <c r="K263" s="11">
        <f>'50'!$C$53</f>
        <v>10.25</v>
      </c>
      <c r="L263" s="11"/>
      <c r="M263" s="11">
        <f>'50'!C$61</f>
        <v>9.5</v>
      </c>
      <c r="N263" s="62">
        <f>+A263+C263+E263+G263+I263+K263+M263</f>
        <v>60.900000000000006</v>
      </c>
      <c r="P263" s="77">
        <f>'50'!$M$13</f>
        <v>0</v>
      </c>
      <c r="Q263" s="77"/>
      <c r="R263" s="77">
        <f>'50'!$M$21</f>
        <v>0</v>
      </c>
      <c r="S263" s="77"/>
      <c r="T263" s="77">
        <f>'50'!$M$29</f>
        <v>0</v>
      </c>
      <c r="U263" s="77"/>
      <c r="V263" s="77">
        <f>'50'!$M$37</f>
        <v>0</v>
      </c>
      <c r="W263" s="71"/>
      <c r="X263" s="77">
        <f>'50'!$M$45</f>
        <v>0</v>
      </c>
      <c r="Y263" s="71"/>
      <c r="Z263" s="77">
        <f>'50'!$M$53</f>
        <v>0</v>
      </c>
      <c r="AA263" s="71"/>
      <c r="AB263" s="77">
        <f>'50'!AB$61</f>
        <v>0</v>
      </c>
      <c r="AC263" s="88">
        <f>+P263+R263+T263+V263+X263+Z263+AB263</f>
        <v>0</v>
      </c>
      <c r="AD263" s="73"/>
    </row>
    <row r="264" spans="1:30" x14ac:dyDescent="0.25">
      <c r="A264" s="4">
        <f>+M259+1</f>
        <v>18</v>
      </c>
      <c r="B264" s="3"/>
      <c r="C264" s="4">
        <f>A264+1</f>
        <v>19</v>
      </c>
      <c r="D264" s="3"/>
      <c r="E264" s="4">
        <f>C264+1</f>
        <v>20</v>
      </c>
      <c r="F264" s="3"/>
      <c r="G264" s="4">
        <f>+E264+1</f>
        <v>21</v>
      </c>
      <c r="H264" s="6"/>
      <c r="I264" s="4">
        <f>G264+1</f>
        <v>22</v>
      </c>
      <c r="J264" s="3"/>
      <c r="K264" s="4">
        <f>+I264+1</f>
        <v>23</v>
      </c>
      <c r="L264" s="3"/>
      <c r="M264" s="4">
        <f>+K264+1</f>
        <v>24</v>
      </c>
      <c r="P264" s="71">
        <f>+AB259+1</f>
        <v>13</v>
      </c>
      <c r="Q264" s="71"/>
      <c r="R264" s="71">
        <f>P264+1</f>
        <v>14</v>
      </c>
      <c r="S264" s="71"/>
      <c r="T264" s="71">
        <f>R264+1</f>
        <v>15</v>
      </c>
      <c r="U264" s="71"/>
      <c r="V264" s="71">
        <f>+T264+1</f>
        <v>16</v>
      </c>
      <c r="W264" s="72"/>
      <c r="X264" s="71">
        <f>V264+1</f>
        <v>17</v>
      </c>
      <c r="Y264" s="71"/>
      <c r="Z264" s="71">
        <f>+X264+1</f>
        <v>18</v>
      </c>
      <c r="AA264" s="71"/>
      <c r="AB264" s="71">
        <f>+Z264+1</f>
        <v>19</v>
      </c>
      <c r="AC264" s="73"/>
      <c r="AD264" s="73"/>
    </row>
    <row r="265" spans="1:30" x14ac:dyDescent="0.25">
      <c r="A265" s="7" t="str">
        <f>'51'!K$6</f>
        <v>Easy</v>
      </c>
      <c r="B265" s="53"/>
      <c r="C265" s="7" t="str">
        <f>'51'!K$14</f>
        <v>VO2 + Pacework</v>
      </c>
      <c r="D265" s="53"/>
      <c r="E265" s="7" t="str">
        <f>'51'!K$22</f>
        <v>Easy</v>
      </c>
      <c r="F265" s="8"/>
      <c r="G265" s="7" t="str">
        <f>'51'!K$30</f>
        <v>Threshold Intervals</v>
      </c>
      <c r="H265" s="53"/>
      <c r="I265" s="7" t="str">
        <f>'51'!K$38</f>
        <v>Easy</v>
      </c>
      <c r="J265" s="3"/>
      <c r="K265" s="7" t="str">
        <f>'51'!$K$46</f>
        <v xml:space="preserve">Moderate </v>
      </c>
      <c r="M265" s="7" t="str">
        <f>'51'!$K$54</f>
        <v>Long</v>
      </c>
      <c r="N265" s="59" t="s">
        <v>478</v>
      </c>
      <c r="P265" s="88">
        <f>'51'!AP$6</f>
        <v>0</v>
      </c>
      <c r="Q265" s="88"/>
      <c r="R265" s="88">
        <f>'51'!AP$14</f>
        <v>0</v>
      </c>
      <c r="S265" s="88"/>
      <c r="T265" s="88">
        <f>'51'!AP$22</f>
        <v>0</v>
      </c>
      <c r="U265" s="74"/>
      <c r="V265" s="88">
        <f>'51'!AP$30</f>
        <v>0</v>
      </c>
      <c r="W265" s="88"/>
      <c r="X265" s="88">
        <f>'51'!AP$38</f>
        <v>0</v>
      </c>
      <c r="Y265" s="71"/>
      <c r="Z265" s="88">
        <f>'51'!$AA$46</f>
        <v>0</v>
      </c>
      <c r="AB265" s="88">
        <f>'51'!$AA$54</f>
        <v>0</v>
      </c>
      <c r="AC265" s="76" t="s">
        <v>478</v>
      </c>
      <c r="AD265" s="73"/>
    </row>
    <row r="266" spans="1:30" x14ac:dyDescent="0.25">
      <c r="A266" s="4"/>
      <c r="B266" s="3"/>
      <c r="C266" s="4"/>
      <c r="D266" s="3"/>
      <c r="E266" s="4"/>
      <c r="F266" s="3"/>
      <c r="G266" s="5"/>
      <c r="H266" s="3"/>
      <c r="I266" s="5"/>
      <c r="J266" s="3"/>
      <c r="K266" s="20"/>
      <c r="L266" s="3"/>
      <c r="M266" s="20"/>
      <c r="P266" s="71"/>
      <c r="Q266" s="71"/>
      <c r="R266" s="71"/>
      <c r="S266" s="71"/>
      <c r="T266" s="71"/>
      <c r="U266" s="71"/>
      <c r="V266" s="72"/>
      <c r="W266" s="71"/>
      <c r="X266" s="72"/>
      <c r="Y266" s="71"/>
      <c r="Z266" s="85"/>
      <c r="AA266" s="71"/>
      <c r="AB266" s="85"/>
      <c r="AC266" s="73">
        <f>AC267+AC268</f>
        <v>0</v>
      </c>
      <c r="AD266" s="73"/>
    </row>
    <row r="267" spans="1:30" x14ac:dyDescent="0.25">
      <c r="A267" s="87">
        <v>0.31111111111111112</v>
      </c>
      <c r="B267" s="9"/>
      <c r="C267" s="10"/>
      <c r="D267" s="9"/>
      <c r="E267" s="87">
        <v>0.31180555555555556</v>
      </c>
      <c r="F267" s="9"/>
      <c r="G267" s="10"/>
      <c r="H267" s="9"/>
      <c r="I267" s="87">
        <v>0.30694444444444441</v>
      </c>
      <c r="J267" s="3"/>
      <c r="K267" s="87">
        <v>0.26666666666666666</v>
      </c>
      <c r="M267" s="87">
        <v>0.29236111111111113</v>
      </c>
      <c r="N267" s="62"/>
      <c r="P267" s="77">
        <f>'51'!$Z$13</f>
        <v>0</v>
      </c>
      <c r="Q267" s="77"/>
      <c r="R267" s="77">
        <f>'51'!$Z$21</f>
        <v>0</v>
      </c>
      <c r="S267" s="77"/>
      <c r="T267" s="81">
        <f>'51'!$Z$29</f>
        <v>0</v>
      </c>
      <c r="U267" s="77"/>
      <c r="V267" s="81">
        <f>'51'!$Z$37</f>
        <v>0</v>
      </c>
      <c r="W267" s="71"/>
      <c r="X267" s="77">
        <f>'51'!$Z$45</f>
        <v>0</v>
      </c>
      <c r="Y267" s="71"/>
      <c r="Z267" s="77">
        <f>'51'!$Z$53</f>
        <v>0</v>
      </c>
      <c r="AA267" s="71"/>
      <c r="AB267" s="77">
        <f>'51'!$Z$61</f>
        <v>0</v>
      </c>
      <c r="AC267" s="88">
        <f>+P267+R267+T267+V267+X267+Z267+AB267</f>
        <v>0</v>
      </c>
      <c r="AD267" s="73"/>
    </row>
    <row r="268" spans="1:30" x14ac:dyDescent="0.25">
      <c r="A268" s="11">
        <f>'51'!$C$13</f>
        <v>8</v>
      </c>
      <c r="B268" s="11"/>
      <c r="C268" s="11">
        <f>'51'!$C$21</f>
        <v>9.85</v>
      </c>
      <c r="D268" s="11"/>
      <c r="E268" s="11">
        <f>'51'!$C$29</f>
        <v>9.1</v>
      </c>
      <c r="F268" s="11"/>
      <c r="G268" s="11">
        <f>'51'!$C$37</f>
        <v>8.15</v>
      </c>
      <c r="H268" s="11"/>
      <c r="I268" s="11">
        <f>'51'!$C$45</f>
        <v>8</v>
      </c>
      <c r="J268" s="11"/>
      <c r="K268" s="11">
        <f>'51'!$C$53</f>
        <v>8</v>
      </c>
      <c r="L268" s="11"/>
      <c r="M268" s="11">
        <f>'51'!C$61</f>
        <v>12</v>
      </c>
      <c r="N268" s="62">
        <f>+A268+C268+E268+G268+I268+K268+M268</f>
        <v>63.1</v>
      </c>
      <c r="P268" s="77">
        <f>'51'!$M$13</f>
        <v>0</v>
      </c>
      <c r="Q268" s="77"/>
      <c r="R268" s="77">
        <f>'51'!$M$21</f>
        <v>0</v>
      </c>
      <c r="S268" s="77"/>
      <c r="T268" s="77">
        <f>'51'!$M$29</f>
        <v>0</v>
      </c>
      <c r="U268" s="77"/>
      <c r="V268" s="77">
        <f>'51'!$M$37</f>
        <v>0</v>
      </c>
      <c r="W268" s="71"/>
      <c r="X268" s="77">
        <f>'51'!$M$45</f>
        <v>0</v>
      </c>
      <c r="Y268" s="71"/>
      <c r="Z268" s="77">
        <f>'51'!$M$53</f>
        <v>0</v>
      </c>
      <c r="AA268" s="71"/>
      <c r="AB268" s="77">
        <f>'51'!AB$61</f>
        <v>0</v>
      </c>
      <c r="AC268" s="88">
        <f>+P268+R268+T268+V268+X268+Z268+AB268</f>
        <v>0</v>
      </c>
      <c r="AD268" s="73"/>
    </row>
    <row r="269" spans="1:30" x14ac:dyDescent="0.25">
      <c r="A269" s="4">
        <f>+M264+1</f>
        <v>25</v>
      </c>
      <c r="B269" s="3"/>
      <c r="C269" s="4">
        <f>A269+1</f>
        <v>26</v>
      </c>
      <c r="D269" s="3"/>
      <c r="E269" s="4">
        <f>C269+1</f>
        <v>27</v>
      </c>
      <c r="F269" s="3"/>
      <c r="G269" s="4">
        <f>+E269+1</f>
        <v>28</v>
      </c>
      <c r="H269" s="6"/>
      <c r="I269" s="4">
        <f>G269+1</f>
        <v>29</v>
      </c>
      <c r="J269" s="3"/>
      <c r="K269" s="4">
        <f>+I269+1</f>
        <v>30</v>
      </c>
      <c r="L269" s="3"/>
      <c r="M269" s="4">
        <f>+K269+1</f>
        <v>31</v>
      </c>
      <c r="P269" s="71">
        <f>+AB264+1</f>
        <v>20</v>
      </c>
      <c r="Q269" s="71"/>
      <c r="R269" s="71">
        <f>P269+1</f>
        <v>21</v>
      </c>
      <c r="S269" s="71"/>
      <c r="T269" s="71">
        <f>R269+1</f>
        <v>22</v>
      </c>
      <c r="U269" s="71"/>
      <c r="V269" s="71">
        <f>+T269+1</f>
        <v>23</v>
      </c>
      <c r="W269" s="72"/>
      <c r="X269" s="71">
        <f>V269+1</f>
        <v>24</v>
      </c>
      <c r="Y269" s="71"/>
      <c r="Z269" s="71">
        <f>+X269+1</f>
        <v>25</v>
      </c>
      <c r="AA269" s="71"/>
      <c r="AB269" s="71">
        <f>+Z269+1</f>
        <v>26</v>
      </c>
      <c r="AC269" s="73"/>
      <c r="AD269" s="73"/>
    </row>
    <row r="270" spans="1:30" x14ac:dyDescent="0.25">
      <c r="A270" s="7" t="str">
        <f>'52'!K$6</f>
        <v>Easy</v>
      </c>
      <c r="B270" s="53"/>
      <c r="C270" s="7" t="str">
        <f>'52'!K$14</f>
        <v>Easy</v>
      </c>
      <c r="D270" s="53"/>
      <c r="E270" s="7" t="str">
        <f>'52'!K$22</f>
        <v>Tempo</v>
      </c>
      <c r="F270" s="8"/>
      <c r="G270" s="7" t="str">
        <f>'52'!K$30</f>
        <v>Easy</v>
      </c>
      <c r="H270" s="53"/>
      <c r="I270" s="7" t="str">
        <f>'52'!K$38</f>
        <v>Easy</v>
      </c>
      <c r="J270" s="3"/>
      <c r="K270" s="7" t="str">
        <f>'52'!$K$46</f>
        <v>Tempo</v>
      </c>
      <c r="M270" s="7" t="str">
        <f>'52'!$K$54</f>
        <v xml:space="preserve">Acidosis Tolerance </v>
      </c>
      <c r="N270" s="59" t="s">
        <v>479</v>
      </c>
      <c r="P270" s="88">
        <f>'52'!AP$6</f>
        <v>0</v>
      </c>
      <c r="Q270" s="88"/>
      <c r="R270" s="88">
        <f>'52'!AP$14</f>
        <v>0</v>
      </c>
      <c r="S270" s="88"/>
      <c r="T270" s="88">
        <f>'52'!AP$22</f>
        <v>0</v>
      </c>
      <c r="U270" s="74"/>
      <c r="V270" s="88">
        <f>'52'!AP$30</f>
        <v>0</v>
      </c>
      <c r="W270" s="88"/>
      <c r="X270" s="88">
        <f>'52'!AP$38</f>
        <v>0</v>
      </c>
      <c r="Y270" s="71"/>
      <c r="Z270" s="88">
        <f>'52'!$AA$46</f>
        <v>0</v>
      </c>
      <c r="AB270" s="88">
        <f>'52'!$AA$54</f>
        <v>0</v>
      </c>
      <c r="AC270" s="76" t="s">
        <v>479</v>
      </c>
      <c r="AD270" s="73"/>
    </row>
    <row r="271" spans="1:30" x14ac:dyDescent="0.25">
      <c r="A271" s="4"/>
      <c r="B271" s="3"/>
      <c r="C271" s="4"/>
      <c r="D271" s="3"/>
      <c r="E271" s="4"/>
      <c r="F271" s="3"/>
      <c r="G271" s="5"/>
      <c r="H271" s="3"/>
      <c r="I271" s="5"/>
      <c r="J271" s="3"/>
      <c r="K271" s="20"/>
      <c r="L271" s="3"/>
      <c r="M271" s="20"/>
      <c r="P271" s="71"/>
      <c r="Q271" s="71"/>
      <c r="R271" s="71"/>
      <c r="S271" s="71"/>
      <c r="T271" s="71"/>
      <c r="U271" s="71"/>
      <c r="V271" s="72"/>
      <c r="W271" s="71"/>
      <c r="X271" s="72"/>
      <c r="Y271" s="71"/>
      <c r="Z271" s="85"/>
      <c r="AA271" s="71"/>
      <c r="AB271" s="85"/>
      <c r="AC271" s="73">
        <f>AC272+AC273</f>
        <v>0</v>
      </c>
      <c r="AD271" s="73"/>
    </row>
    <row r="272" spans="1:30" x14ac:dyDescent="0.25">
      <c r="A272" s="87">
        <v>0.30624999999999997</v>
      </c>
      <c r="B272" s="9"/>
      <c r="C272" s="87">
        <v>0.3</v>
      </c>
      <c r="D272" s="9"/>
      <c r="E272" s="87">
        <v>0.22916666666666666</v>
      </c>
      <c r="F272" s="9"/>
      <c r="G272" s="87">
        <v>0.31041666666666667</v>
      </c>
      <c r="H272" s="9"/>
      <c r="I272" s="87">
        <v>0.29652777777777778</v>
      </c>
      <c r="J272" s="3"/>
      <c r="K272" s="87">
        <v>0.22569444444444445</v>
      </c>
      <c r="M272" s="10"/>
      <c r="N272" s="62"/>
      <c r="P272" s="77">
        <f>'52'!$Z$13</f>
        <v>0</v>
      </c>
      <c r="Q272" s="77"/>
      <c r="R272" s="77">
        <f>'52'!$Z$21</f>
        <v>0</v>
      </c>
      <c r="S272" s="77"/>
      <c r="T272" s="81">
        <f>'52'!$Z$29</f>
        <v>0</v>
      </c>
      <c r="U272" s="77"/>
      <c r="V272" s="81">
        <f>'52'!$Z$37</f>
        <v>0</v>
      </c>
      <c r="W272" s="71"/>
      <c r="X272" s="77">
        <f>'52'!$Z$45</f>
        <v>0</v>
      </c>
      <c r="Y272" s="71"/>
      <c r="Z272" s="77">
        <f>'52'!$Z$53</f>
        <v>0</v>
      </c>
      <c r="AA272" s="71"/>
      <c r="AB272" s="77">
        <f>'52'!$Z$61</f>
        <v>0</v>
      </c>
      <c r="AC272" s="88">
        <f>+P272+R272+T272+V272+X272+Z272+AB272</f>
        <v>0</v>
      </c>
      <c r="AD272" s="73"/>
    </row>
    <row r="273" spans="1:30" x14ac:dyDescent="0.25">
      <c r="A273" s="11">
        <f>'52'!$C$13</f>
        <v>8.4499999999999993</v>
      </c>
      <c r="B273" s="11"/>
      <c r="C273" s="11">
        <f>'52'!$C$21</f>
        <v>8</v>
      </c>
      <c r="D273" s="11"/>
      <c r="E273" s="11">
        <f>'52'!$C$29</f>
        <v>9.25</v>
      </c>
      <c r="F273" s="11"/>
      <c r="G273" s="11">
        <f>'52'!$C$37</f>
        <v>8.0500000000000007</v>
      </c>
      <c r="H273" s="11"/>
      <c r="I273" s="11">
        <f>'52'!$C$45</f>
        <v>8.4499999999999993</v>
      </c>
      <c r="J273" s="11"/>
      <c r="K273" s="11">
        <f>'52'!$C$53</f>
        <v>10</v>
      </c>
      <c r="L273" s="11"/>
      <c r="M273" s="11">
        <f>'52'!C$61</f>
        <v>8</v>
      </c>
      <c r="N273" s="62">
        <f>+A273+C273+E273+G273+I273+K273+M273</f>
        <v>60.2</v>
      </c>
      <c r="P273" s="77">
        <f>'52'!$M$13</f>
        <v>0</v>
      </c>
      <c r="Q273" s="77"/>
      <c r="R273" s="77">
        <f>'52'!$M$21</f>
        <v>0</v>
      </c>
      <c r="S273" s="77"/>
      <c r="T273" s="77">
        <f>'52'!$M$29</f>
        <v>0</v>
      </c>
      <c r="U273" s="77"/>
      <c r="V273" s="77">
        <f>'52'!$M$37</f>
        <v>0</v>
      </c>
      <c r="W273" s="71"/>
      <c r="X273" s="77">
        <f>'52'!$M$45</f>
        <v>0</v>
      </c>
      <c r="Y273" s="71"/>
      <c r="Z273" s="77">
        <f>'52'!$M$53</f>
        <v>0</v>
      </c>
      <c r="AA273" s="71"/>
      <c r="AB273" s="77">
        <f>'52'!AB$61</f>
        <v>0</v>
      </c>
      <c r="AC273" s="88">
        <f>+P273+R273+T273+V273+X273+Z273+AB273</f>
        <v>0</v>
      </c>
      <c r="AD273" s="73"/>
    </row>
    <row r="274" spans="1:30" x14ac:dyDescent="0.25">
      <c r="A274" s="71">
        <f>+M269+1</f>
        <v>32</v>
      </c>
      <c r="B274" s="71"/>
      <c r="C274" s="71">
        <f>A274+1</f>
        <v>33</v>
      </c>
      <c r="D274" s="71"/>
      <c r="E274" s="71">
        <f>C274+1</f>
        <v>34</v>
      </c>
      <c r="F274" s="71"/>
      <c r="G274" s="71">
        <f>+E274+1</f>
        <v>35</v>
      </c>
      <c r="H274" s="72"/>
      <c r="I274" s="71">
        <f>G274+1</f>
        <v>36</v>
      </c>
      <c r="J274" s="71"/>
      <c r="K274" s="71">
        <f>I274+1</f>
        <v>37</v>
      </c>
      <c r="L274" s="71"/>
      <c r="M274" s="71">
        <f>K274+1</f>
        <v>38</v>
      </c>
      <c r="N274" s="73"/>
      <c r="P274" s="71">
        <f>+AB269+1</f>
        <v>27</v>
      </c>
      <c r="Q274" s="71"/>
      <c r="R274" s="71">
        <f>P274+1</f>
        <v>28</v>
      </c>
      <c r="S274" s="71"/>
      <c r="T274" s="71">
        <f>R274+1</f>
        <v>29</v>
      </c>
      <c r="U274" s="71"/>
      <c r="V274" s="71">
        <f>+T274+1</f>
        <v>30</v>
      </c>
      <c r="W274" s="72"/>
      <c r="X274" s="71">
        <f>V274+1</f>
        <v>31</v>
      </c>
      <c r="Y274" s="71"/>
      <c r="Z274" s="71"/>
      <c r="AA274" s="71"/>
      <c r="AB274" s="71"/>
      <c r="AC274" s="73"/>
      <c r="AD274" s="73"/>
    </row>
    <row r="275" spans="1:30" x14ac:dyDescent="0.25">
      <c r="A275" s="88">
        <f>'53'!AA$6</f>
        <v>0</v>
      </c>
      <c r="B275" s="88"/>
      <c r="C275" s="88">
        <f>'53'!AA$14</f>
        <v>0</v>
      </c>
      <c r="D275" s="88"/>
      <c r="E275" s="88">
        <f>'53'!AA$22</f>
        <v>0</v>
      </c>
      <c r="F275" s="74"/>
      <c r="G275" s="88">
        <f>'53'!AA$30</f>
        <v>0</v>
      </c>
      <c r="H275" s="88"/>
      <c r="I275" s="88">
        <f>'53'!AA$38</f>
        <v>0</v>
      </c>
      <c r="J275" s="88">
        <f>'53'!AB$38</f>
        <v>0</v>
      </c>
      <c r="K275" s="88">
        <f>'53'!AA$46</f>
        <v>0</v>
      </c>
      <c r="L275" s="70"/>
      <c r="M275" s="88">
        <f>'52'!$AA$54</f>
        <v>0</v>
      </c>
      <c r="N275" s="76" t="s">
        <v>480</v>
      </c>
      <c r="P275" s="88">
        <f>'53'!AP$6</f>
        <v>0</v>
      </c>
      <c r="Q275" s="88"/>
      <c r="R275" s="88">
        <f>'53'!AP$14</f>
        <v>0</v>
      </c>
      <c r="S275" s="88"/>
      <c r="T275" s="88">
        <f>'53'!AP$22</f>
        <v>0</v>
      </c>
      <c r="U275" s="74"/>
      <c r="V275" s="88">
        <f>'53'!AP$30</f>
        <v>0</v>
      </c>
      <c r="W275" s="88"/>
      <c r="X275" s="88">
        <f>'53'!AP$38</f>
        <v>0</v>
      </c>
      <c r="Y275" s="71"/>
      <c r="Z275" s="88"/>
      <c r="AB275" s="88"/>
      <c r="AC275" s="76" t="s">
        <v>480</v>
      </c>
      <c r="AD275" s="73"/>
    </row>
    <row r="276" spans="1:30" x14ac:dyDescent="0.25">
      <c r="A276" s="71"/>
      <c r="B276" s="71"/>
      <c r="C276" s="71"/>
      <c r="D276" s="71"/>
      <c r="E276" s="71"/>
      <c r="F276" s="71"/>
      <c r="G276" s="72"/>
      <c r="H276" s="71"/>
      <c r="I276" s="72"/>
      <c r="J276" s="71"/>
      <c r="K276" s="85"/>
      <c r="L276" s="71"/>
      <c r="M276" s="85"/>
      <c r="N276" s="73">
        <f>N277+N278</f>
        <v>0</v>
      </c>
      <c r="P276" s="71"/>
      <c r="Q276" s="71"/>
      <c r="R276" s="71"/>
      <c r="S276" s="71"/>
      <c r="T276" s="71"/>
      <c r="U276" s="71"/>
      <c r="V276" s="72"/>
      <c r="W276" s="71"/>
      <c r="X276" s="72"/>
      <c r="Y276" s="71"/>
      <c r="Z276" s="85"/>
      <c r="AA276" s="71"/>
      <c r="AB276" s="85"/>
      <c r="AC276" s="73">
        <f>AC277+AC278</f>
        <v>0</v>
      </c>
      <c r="AD276" s="73"/>
    </row>
    <row r="277" spans="1:30" x14ac:dyDescent="0.25">
      <c r="A277" s="77"/>
      <c r="B277" s="77"/>
      <c r="C277" s="77"/>
      <c r="D277" s="77"/>
      <c r="E277" s="77"/>
      <c r="F277" s="77"/>
      <c r="G277" s="77"/>
      <c r="H277" s="77"/>
      <c r="I277" s="77"/>
      <c r="J277" s="71"/>
      <c r="K277" s="77"/>
      <c r="L277" s="70"/>
      <c r="M277" s="77"/>
      <c r="N277" s="88">
        <f>+A277+C277+E277+G277+I277+K277+M277</f>
        <v>0</v>
      </c>
      <c r="P277" s="77">
        <f>'53'!$Z$13</f>
        <v>0</v>
      </c>
      <c r="Q277" s="77"/>
      <c r="R277" s="77">
        <f>'53'!$Z$21</f>
        <v>0</v>
      </c>
      <c r="S277" s="77"/>
      <c r="T277" s="81">
        <f>'53'!$Z$29</f>
        <v>0</v>
      </c>
      <c r="U277" s="77"/>
      <c r="V277" s="81">
        <f>'53'!$Z$37</f>
        <v>0</v>
      </c>
      <c r="W277" s="71"/>
      <c r="X277" s="77">
        <f>'53'!$Z$45</f>
        <v>0</v>
      </c>
      <c r="Y277" s="71"/>
      <c r="Z277" s="77"/>
      <c r="AA277" s="71"/>
      <c r="AB277" s="77"/>
      <c r="AC277" s="88">
        <f>+P277+R277+T277+V277+X277+Z277+AB277</f>
        <v>0</v>
      </c>
      <c r="AD277" s="73"/>
    </row>
    <row r="278" spans="1:30" x14ac:dyDescent="0.25">
      <c r="A278" s="77">
        <f>P277+P278</f>
        <v>0</v>
      </c>
      <c r="B278" s="77">
        <f t="shared" ref="B278" si="289">Q277+Q278</f>
        <v>0</v>
      </c>
      <c r="C278" s="77">
        <f t="shared" ref="C278" si="290">R277+R278</f>
        <v>0</v>
      </c>
      <c r="D278" s="77">
        <f t="shared" ref="D278" si="291">S277+S278</f>
        <v>0</v>
      </c>
      <c r="E278" s="77">
        <f t="shared" ref="E278" si="292">T277+T278</f>
        <v>0</v>
      </c>
      <c r="F278" s="77">
        <f t="shared" ref="F278" si="293">U277+U278</f>
        <v>0</v>
      </c>
      <c r="G278" s="77">
        <f t="shared" ref="G278" si="294">V277+V278</f>
        <v>0</v>
      </c>
      <c r="H278" s="77">
        <f t="shared" ref="H278" si="295">W277+W278</f>
        <v>0</v>
      </c>
      <c r="I278" s="77">
        <f t="shared" ref="I278" si="296">X277+X278</f>
        <v>0</v>
      </c>
      <c r="J278" s="77">
        <f t="shared" ref="J278" si="297">Y277+Y278</f>
        <v>0</v>
      </c>
      <c r="K278" s="77">
        <f t="shared" ref="K278" si="298">Z277+Z278</f>
        <v>0</v>
      </c>
      <c r="L278" s="77">
        <f t="shared" ref="L278" si="299">AA277+AA278</f>
        <v>0</v>
      </c>
      <c r="M278" s="77">
        <f t="shared" ref="M278" si="300">AB277+AB278</f>
        <v>0</v>
      </c>
      <c r="N278" s="88">
        <f>+A278+C278+E278+G278+I278+K278+M278</f>
        <v>0</v>
      </c>
      <c r="P278" s="77">
        <f>'53'!$M$13</f>
        <v>0</v>
      </c>
      <c r="Q278" s="77"/>
      <c r="R278" s="77">
        <f>'53'!$M$21</f>
        <v>0</v>
      </c>
      <c r="S278" s="77"/>
      <c r="T278" s="77">
        <f>'53'!$M$29</f>
        <v>0</v>
      </c>
      <c r="U278" s="77"/>
      <c r="V278" s="77">
        <f>'53'!$M$37</f>
        <v>0</v>
      </c>
      <c r="W278" s="71"/>
      <c r="X278" s="77">
        <f>'53'!$M$45</f>
        <v>0</v>
      </c>
      <c r="Y278" s="71"/>
      <c r="Z278" s="77"/>
      <c r="AA278" s="71"/>
      <c r="AB278" s="77"/>
      <c r="AC278" s="88">
        <f>+P278+R278+T278+V278+X278+Z278+AB278</f>
        <v>0</v>
      </c>
      <c r="AD278" s="73"/>
    </row>
    <row r="279" spans="1:30" x14ac:dyDescent="0.25">
      <c r="A279" s="70"/>
      <c r="B279" s="70"/>
      <c r="C279" s="70"/>
      <c r="D279" s="70"/>
      <c r="E279" s="70"/>
      <c r="F279" s="70"/>
      <c r="G279" s="70"/>
      <c r="H279" s="70"/>
      <c r="I279" s="70"/>
      <c r="J279" s="70"/>
      <c r="K279" s="70"/>
      <c r="L279" s="70"/>
      <c r="M279" s="70"/>
      <c r="N279" s="73"/>
    </row>
    <row r="284" spans="1:30" x14ac:dyDescent="0.25">
      <c r="I284">
        <v>2582.15</v>
      </c>
    </row>
  </sheetData>
  <mergeCells count="22">
    <mergeCell ref="A159:M159"/>
    <mergeCell ref="A253:M253"/>
    <mergeCell ref="A227:M227"/>
    <mergeCell ref="A206:M206"/>
    <mergeCell ref="A185:M185"/>
    <mergeCell ref="A138:M138"/>
    <mergeCell ref="P23:AB23"/>
    <mergeCell ref="P44:AB44"/>
    <mergeCell ref="P70:AB70"/>
    <mergeCell ref="P91:AB91"/>
    <mergeCell ref="P112:AB112"/>
    <mergeCell ref="P138:AB138"/>
    <mergeCell ref="A23:M23"/>
    <mergeCell ref="A44:M44"/>
    <mergeCell ref="A70:M70"/>
    <mergeCell ref="A91:M91"/>
    <mergeCell ref="A112:M112"/>
    <mergeCell ref="P159:AB159"/>
    <mergeCell ref="P185:AD185"/>
    <mergeCell ref="P206:AD206"/>
    <mergeCell ref="P227:AD227"/>
    <mergeCell ref="P253:AD253"/>
  </mergeCells>
  <hyperlinks>
    <hyperlink ref="AC4" location="'Wk1'!Print_Area" display="Week 1" xr:uid="{00000000-0004-0000-0400-000000000000}"/>
    <hyperlink ref="AC9" location="'Wk2'!Print_Area" display="Week 2" xr:uid="{00000000-0004-0000-0400-000001000000}"/>
    <hyperlink ref="AC14" location="'Wk3'!Print_Area" display="Week 3" xr:uid="{00000000-0004-0000-0400-000002000000}"/>
    <hyperlink ref="AC19" location="'Wk4'!Print_Area" display="Week 4" xr:uid="{00000000-0004-0000-0400-000003000000}"/>
    <hyperlink ref="AC25" location="'Wk5'!Print_Area" display="Week 5" xr:uid="{00000000-0004-0000-0400-000004000000}"/>
    <hyperlink ref="AC30" location="'Wk6'!Print_Area" display="Week 6" xr:uid="{00000000-0004-0000-0400-000005000000}"/>
    <hyperlink ref="AC35" location="'Wk7'!Print_Area" display="Week 7" xr:uid="{00000000-0004-0000-0400-000006000000}"/>
    <hyperlink ref="AC40" location="'Wk8'!Print_Area" display="Week 8" xr:uid="{00000000-0004-0000-0400-000007000000}"/>
    <hyperlink ref="AC46" location="'Wk9'!Print_Area" display="Week 9" xr:uid="{00000000-0004-0000-0400-000008000000}"/>
    <hyperlink ref="AC51" location="'Wk10'!Print_Area" display="Week 10" xr:uid="{00000000-0004-0000-0400-000009000000}"/>
    <hyperlink ref="AC56" location="'Wk11'!Print_Area" display="Week 11" xr:uid="{00000000-0004-0000-0400-00000A000000}"/>
    <hyperlink ref="AC61" location="'Wk12'!Print_Area" display="Week 12" xr:uid="{00000000-0004-0000-0400-00000B000000}"/>
    <hyperlink ref="AC66" location="'Wk13'!Print_Area" display="Week 13" xr:uid="{00000000-0004-0000-0400-00000C000000}"/>
    <hyperlink ref="AC72" location="'Wk14'!Print_Area" display="Week 14" xr:uid="{00000000-0004-0000-0400-00000D000000}"/>
    <hyperlink ref="AC77" location="'Wk15'!Print_Area" display="Week 15" xr:uid="{00000000-0004-0000-0400-00000E000000}"/>
    <hyperlink ref="AC82" location="'Wk16'!Print_Area" display="Week 16" xr:uid="{00000000-0004-0000-0400-00000F000000}"/>
    <hyperlink ref="AC87" location="'Wk17'!Print_Area" display="Week 17" xr:uid="{00000000-0004-0000-0400-000010000000}"/>
    <hyperlink ref="AC93" location="'Wk18'!Print_Area" display="Week 18" xr:uid="{00000000-0004-0000-0400-000011000000}"/>
    <hyperlink ref="AC98" location="'Wk19'!Print_Area" display="Week 19" xr:uid="{00000000-0004-0000-0400-000012000000}"/>
    <hyperlink ref="AC103" location="'Wk20'!Print_Area" display="Week 20" xr:uid="{00000000-0004-0000-0400-000013000000}"/>
    <hyperlink ref="AC108" location="'Wk21'!Print_Area" display="Week 21" xr:uid="{00000000-0004-0000-0400-000014000000}"/>
    <hyperlink ref="AC114" location="'Wk22'!Print_Area" display="Week 22" xr:uid="{00000000-0004-0000-0400-000015000000}"/>
    <hyperlink ref="AC119" location="'Wk23'!Print_Area" display="Week 23" xr:uid="{00000000-0004-0000-0400-000016000000}"/>
    <hyperlink ref="AC124" location="'Wk24'!Print_Area" display="Week 24" xr:uid="{00000000-0004-0000-0400-000017000000}"/>
    <hyperlink ref="AC129" location="'Wk25'!Print_Area" display="Week 25" xr:uid="{00000000-0004-0000-0400-000018000000}"/>
    <hyperlink ref="AC134" location="'Wk26'!Print_Area" display="Week 26" xr:uid="{00000000-0004-0000-0400-000019000000}"/>
    <hyperlink ref="AC140" location="'Wk27'!Print_Area" display="Week 27" xr:uid="{00000000-0004-0000-0400-00001A000000}"/>
    <hyperlink ref="AC145" location="'Wk28'!Print_Area" display="Week 28" xr:uid="{00000000-0004-0000-0400-00001B000000}"/>
    <hyperlink ref="AC150" location="'Wk29'!Print_Area" display="Week 29" xr:uid="{00000000-0004-0000-0400-00001C000000}"/>
    <hyperlink ref="AC155" location="'Wk30'!Print_Area" display="Week 30" xr:uid="{00000000-0004-0000-0400-00001D000000}"/>
    <hyperlink ref="AC161" location="'Wk31'!Print_Area" display="Week 31" xr:uid="{00000000-0004-0000-0400-00001E000000}"/>
    <hyperlink ref="AC166" location="'Wk32'!Print_Area" display="Week 32" xr:uid="{00000000-0004-0000-0400-00001F000000}"/>
    <hyperlink ref="AC171" location="'Wk33'!Print_Area" display="Week 33" xr:uid="{00000000-0004-0000-0400-000020000000}"/>
    <hyperlink ref="AC176" location="'Wk34'!Print_Area" display="Week 34" xr:uid="{00000000-0004-0000-0400-000021000000}"/>
    <hyperlink ref="AC181" location="'Wk35'!Print_Area" display="Week 35" xr:uid="{00000000-0004-0000-0400-000022000000}"/>
    <hyperlink ref="AC187" location="'Wk36'!Print_Area" display="Week 36" xr:uid="{00000000-0004-0000-0400-000023000000}"/>
    <hyperlink ref="AC192" location="'Wk37'!Print_Area" display="Week 37" xr:uid="{00000000-0004-0000-0400-000024000000}"/>
    <hyperlink ref="AC197" location="'Wk38'!Print_Area" display="Week 38" xr:uid="{00000000-0004-0000-0400-000025000000}"/>
    <hyperlink ref="AC202" location="'Wk39'!Print_Area" display="Week 39" xr:uid="{00000000-0004-0000-0400-000026000000}"/>
    <hyperlink ref="AC208" location="'Wk40'!Print_Area" display="Week 40" xr:uid="{00000000-0004-0000-0400-000027000000}"/>
    <hyperlink ref="AC213" location="'Wk41'!Print_Area" display="Week 41" xr:uid="{00000000-0004-0000-0400-000028000000}"/>
    <hyperlink ref="AC218" location="'Wk42'!Print_Area" display="Week 42" xr:uid="{00000000-0004-0000-0400-000029000000}"/>
    <hyperlink ref="AC223" location="'Wk43'!Print_Area" display="Week 43" xr:uid="{00000000-0004-0000-0400-00002A000000}"/>
    <hyperlink ref="AC229" location="'Wk44'!Print_Area" display="Week 44" xr:uid="{00000000-0004-0000-0400-00002B000000}"/>
    <hyperlink ref="AC234" location="'Wk45'!Print_Area" display="Week 45" xr:uid="{00000000-0004-0000-0400-00002C000000}"/>
    <hyperlink ref="AC239" location="'Wk46'!Print_Area" display="Week 46" xr:uid="{00000000-0004-0000-0400-00002D000000}"/>
    <hyperlink ref="AC244" location="'Wk47'!Print_Area" display="Week 47" xr:uid="{00000000-0004-0000-0400-00002E000000}"/>
    <hyperlink ref="AC249" location="'Wk48'!Print_Area" display="Week 48" xr:uid="{00000000-0004-0000-0400-00002F000000}"/>
    <hyperlink ref="AC255" location="'Wk49'!Print_Area" display="Week 49" xr:uid="{00000000-0004-0000-0400-000030000000}"/>
    <hyperlink ref="AC260" location="'Wk50'!Print_Area" display="Week 50" xr:uid="{00000000-0004-0000-0400-000031000000}"/>
    <hyperlink ref="AC265" location="'Wk51'!Print_Area" display="Week 51" xr:uid="{00000000-0004-0000-0400-000032000000}"/>
    <hyperlink ref="AC270" location="'Wk52'!Print_Area" display="Week 52" xr:uid="{00000000-0004-0000-0400-000033000000}"/>
    <hyperlink ref="AC275" location="'Wk53'!Print_Area" display="Week 53" xr:uid="{00000000-0004-0000-0400-000034000000}"/>
    <hyperlink ref="N275" location="'53'!Print_Area" display="Week 53" xr:uid="{00000000-0004-0000-0400-000035000000}"/>
    <hyperlink ref="N124" location="'24'!Print_Area" display="Week 24" xr:uid="{00000000-0004-0000-0400-000052000000}"/>
    <hyperlink ref="N119" location="'23'!Print_Area" display="Week 23" xr:uid="{00000000-0004-0000-0400-000053000000}"/>
    <hyperlink ref="N114" location="'22'!Print_Area" display="Week 22" xr:uid="{00000000-0004-0000-0400-000054000000}"/>
    <hyperlink ref="N108" location="'21'!Print_Area" display="Week 21" xr:uid="{00000000-0004-0000-0400-000055000000}"/>
    <hyperlink ref="N103" location="'20'!Print_Area" display="Week 20" xr:uid="{00000000-0004-0000-0400-000056000000}"/>
    <hyperlink ref="N98" location="'19'!Print_Area" display="Week 19" xr:uid="{00000000-0004-0000-0400-000057000000}"/>
    <hyperlink ref="N93" location="'18'!Print_Area" display="Week 18" xr:uid="{00000000-0004-0000-0400-000058000000}"/>
    <hyperlink ref="N87" location="'17'!Print_Area" display="Week 17" xr:uid="{00000000-0004-0000-0400-000059000000}"/>
    <hyperlink ref="N82" location="'16'!Print_Area" display="Week 16" xr:uid="{00000000-0004-0000-0400-00005A000000}"/>
    <hyperlink ref="N77" location="'15'!Print_Area" display="Week 15" xr:uid="{00000000-0004-0000-0400-00005B000000}"/>
    <hyperlink ref="N72" location="'14'!Print_Area" display="Week 14" xr:uid="{00000000-0004-0000-0400-00005C000000}"/>
    <hyperlink ref="N66" location="'13'!Print_Area" display="Week 13" xr:uid="{00000000-0004-0000-0400-00005D000000}"/>
    <hyperlink ref="N61" location="'12'!Print_Area" display="Week 12" xr:uid="{00000000-0004-0000-0400-00005E000000}"/>
    <hyperlink ref="N56" location="'11'!Print_Area" display="Week 11" xr:uid="{00000000-0004-0000-0400-00005F000000}"/>
    <hyperlink ref="N51" location="'10'!Print_Area" display="Week 10" xr:uid="{00000000-0004-0000-0400-000060000000}"/>
    <hyperlink ref="N46" location="'9'!Print_Area" display="Week 9" xr:uid="{00000000-0004-0000-0400-000061000000}"/>
    <hyperlink ref="N40" location="'8'!Print_Area" display="Week 8" xr:uid="{00000000-0004-0000-0400-000062000000}"/>
    <hyperlink ref="N35" location="'7'!Print_Area" display="Week 7" xr:uid="{00000000-0004-0000-0400-000063000000}"/>
    <hyperlink ref="N30" location="'6'!Print_Area" display="Week 6" xr:uid="{00000000-0004-0000-0400-000064000000}"/>
    <hyperlink ref="N25" location="'5'!Print_Area" display="Week 5" xr:uid="{00000000-0004-0000-0400-000065000000}"/>
    <hyperlink ref="N19" location="'4'!Print_Area" display="Week 4" xr:uid="{00000000-0004-0000-0400-000066000000}"/>
    <hyperlink ref="N14" location="'3'!Print_Area" display="Week 3" xr:uid="{00000000-0004-0000-0400-000067000000}"/>
    <hyperlink ref="N9" location="'2'!Print_Area" display="Week 2" xr:uid="{00000000-0004-0000-0400-000068000000}"/>
    <hyperlink ref="N4" location="'1'!Print_Area" display="Week 1" xr:uid="{00000000-0004-0000-0400-000069000000}"/>
    <hyperlink ref="N270" location="'52'!Print_Area" display="Week 52" xr:uid="{BFD0B307-A9C4-4CF8-B979-15B86903BA51}"/>
    <hyperlink ref="N265" location="'51'!Print_Area" display="Week 51" xr:uid="{379D8CCD-CBF7-445D-868C-9B75B32D7FB4}"/>
    <hyperlink ref="N260" location="'50'!Print_Area" display="Week 50" xr:uid="{7F103B15-2447-44A8-82E6-B5D9E49C8430}"/>
    <hyperlink ref="N255" location="'49'!Print_Area" display="Week 49" xr:uid="{373D9AA2-9B01-4F61-AC2C-C5AA11CB436D}"/>
    <hyperlink ref="N249" location="'48'!Print_Area" display="Week 48" xr:uid="{933C7CA4-8BFB-4417-B609-6FDD22C0E8F4}"/>
    <hyperlink ref="N244" location="'47'!Print_Area" display="Week 47" xr:uid="{6B39D8C1-0C34-432E-B0B9-ECA885A63617}"/>
    <hyperlink ref="N239" location="'46'!Print_Area" display="Week 46" xr:uid="{5A2E5027-3693-4769-A07B-A1CF86FEAD4A}"/>
    <hyperlink ref="N234" location="'45'!Print_Area" display="Week 45" xr:uid="{C2FF97E1-0767-4C3A-992D-AACD339CEB27}"/>
    <hyperlink ref="N229" location="'44'!Print_Area" display="Week 44" xr:uid="{BF3D0C08-A717-4A5E-9AD8-7CAB2B37BBCA}"/>
    <hyperlink ref="N223" location="'43'!Print_Area" display="Week 43" xr:uid="{52BC5AED-2ABA-421C-91B8-F39DFFF3E4E0}"/>
    <hyperlink ref="N218" location="'42'!Print_Area" display="Week 42" xr:uid="{969E5914-A40C-4757-9DE0-5FFE400D696C}"/>
    <hyperlink ref="N213" location="'41'!Print_Area" display="Week 41" xr:uid="{8B4C4657-D2E0-4241-96C9-966A2A9E98B0}"/>
    <hyperlink ref="N208" location="'40'!Print_Area" display="Week 40" xr:uid="{D522D1D7-332B-4448-A758-1F2D09B8735A}"/>
    <hyperlink ref="N202" location="'39'!Print_Area" display="Week 39" xr:uid="{37CB29FE-9180-4984-ACC7-5EA458CA2F05}"/>
    <hyperlink ref="N197" location="'38'!Print_Area" display="Week 38" xr:uid="{6EB96F16-FA64-4C43-8192-411F4D0A26C0}"/>
    <hyperlink ref="N192" location="'37'!Print_Area" display="Week 37" xr:uid="{DA026BC2-7591-496D-A8B6-2E8B15C9D5A6}"/>
    <hyperlink ref="N187" location="'36'!Print_Area" display="Week 36" xr:uid="{E66D8CA3-5FB1-4901-A90B-CAACC08E640C}"/>
    <hyperlink ref="N181" location="'35'!Print_Area" display="Week 35" xr:uid="{7BCAF01F-090E-4AA4-AF88-6AD8EED00C65}"/>
    <hyperlink ref="N176" location="'34'!Print_Area" display="Week 34" xr:uid="{D31B981E-9BB0-4A65-A3BA-765F332FC51E}"/>
    <hyperlink ref="N171" location="'33'!Print_Area" display="Week 33" xr:uid="{6D1EE3F8-8C0E-472F-8588-43FD4591FF89}"/>
    <hyperlink ref="N166" location="'32'!Print_Area" display="Week 32" xr:uid="{BB5263CB-F9A1-404E-AC09-A661B772BD75}"/>
    <hyperlink ref="N161" location="'31'!Print_Area" display="Week 31" xr:uid="{0FF25F9D-25C5-4979-97A5-05AE36DB9AB1}"/>
    <hyperlink ref="N155" location="'30'!Print_Area" display="Week 30" xr:uid="{5FCAB11F-FB13-4E55-929E-4223C3AEF753}"/>
    <hyperlink ref="N150" location="'29'!Print_Area" display="Week 29" xr:uid="{54DCB763-8EB7-4ECF-BD1F-BEBAB5E152D6}"/>
    <hyperlink ref="N145" location="'28'!Print_Area" display="Week 28" xr:uid="{CB6AF32E-1D72-47E1-B957-0D273518B701}"/>
    <hyperlink ref="N140" location="'27'!Print_Area" display="Week 27" xr:uid="{BD56CEFF-39CD-4019-BF5C-51EA55A9EF01}"/>
    <hyperlink ref="N134" location="'26'!Print_Area" display="Week 26" xr:uid="{93976647-EF60-4D3A-88EE-F8815A3E56D5}"/>
    <hyperlink ref="N129" location="'25'!Print_Area" display="Week 25" xr:uid="{A00C1364-7509-4B5F-B5A9-F615C9E8AA1F}"/>
  </hyperlinks>
  <pageMargins left="0.25" right="0.25" top="0.75" bottom="0.75" header="0.3" footer="0.3"/>
  <pageSetup scale="63"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2"/>
  <dimension ref="A1:VC205"/>
  <sheetViews>
    <sheetView tabSelected="1" zoomScaleNormal="100" workbookViewId="0">
      <pane xSplit="1" topLeftCell="B1" activePane="topRight" state="frozen"/>
      <selection activeCell="A4" sqref="A4"/>
      <selection pane="topRight" activeCell="MY44" sqref="MY44"/>
    </sheetView>
  </sheetViews>
  <sheetFormatPr defaultColWidth="9.140625" defaultRowHeight="15" x14ac:dyDescent="0.25"/>
  <cols>
    <col min="1" max="1" width="13" style="112" customWidth="1"/>
    <col min="2" max="366" width="4.7109375" style="112" customWidth="1"/>
    <col min="367" max="16384" width="9.140625" style="112"/>
  </cols>
  <sheetData>
    <row r="1" spans="1:575" s="95" customFormat="1" ht="15.75" thickBot="1" x14ac:dyDescent="0.3">
      <c r="A1" s="94">
        <v>2021</v>
      </c>
      <c r="B1" s="733" t="s">
        <v>413</v>
      </c>
      <c r="C1" s="734"/>
      <c r="D1" s="734"/>
      <c r="E1" s="734"/>
      <c r="F1" s="734"/>
      <c r="G1" s="734"/>
      <c r="H1" s="734"/>
      <c r="I1" s="734"/>
      <c r="J1" s="734"/>
      <c r="K1" s="734"/>
      <c r="L1" s="734"/>
      <c r="M1" s="734"/>
      <c r="N1" s="734"/>
      <c r="O1" s="734"/>
      <c r="P1" s="734"/>
      <c r="Q1" s="734"/>
      <c r="R1" s="734"/>
      <c r="S1" s="734"/>
      <c r="T1" s="734"/>
      <c r="U1" s="734"/>
      <c r="V1" s="734"/>
      <c r="W1" s="734"/>
      <c r="X1" s="734"/>
      <c r="Y1" s="734"/>
      <c r="Z1" s="734"/>
      <c r="AA1" s="734"/>
      <c r="AB1" s="734"/>
      <c r="AC1" s="734"/>
      <c r="AD1" s="734"/>
      <c r="AE1" s="734"/>
      <c r="AF1" s="735"/>
      <c r="AG1" s="736" t="s">
        <v>421</v>
      </c>
      <c r="AH1" s="737"/>
      <c r="AI1" s="737"/>
      <c r="AJ1" s="737"/>
      <c r="AK1" s="737"/>
      <c r="AL1" s="737"/>
      <c r="AM1" s="737"/>
      <c r="AN1" s="737"/>
      <c r="AO1" s="737"/>
      <c r="AP1" s="737"/>
      <c r="AQ1" s="737"/>
      <c r="AR1" s="737"/>
      <c r="AS1" s="737"/>
      <c r="AT1" s="737"/>
      <c r="AU1" s="737"/>
      <c r="AV1" s="737"/>
      <c r="AW1" s="737"/>
      <c r="AX1" s="737"/>
      <c r="AY1" s="737"/>
      <c r="AZ1" s="737"/>
      <c r="BA1" s="737"/>
      <c r="BB1" s="737"/>
      <c r="BC1" s="737"/>
      <c r="BD1" s="737"/>
      <c r="BE1" s="737"/>
      <c r="BF1" s="737"/>
      <c r="BG1" s="737"/>
      <c r="BH1" s="738"/>
      <c r="BI1" s="739" t="s">
        <v>426</v>
      </c>
      <c r="BJ1" s="740"/>
      <c r="BK1" s="740"/>
      <c r="BL1" s="740"/>
      <c r="BM1" s="740"/>
      <c r="BN1" s="740"/>
      <c r="BO1" s="740"/>
      <c r="BP1" s="740"/>
      <c r="BQ1" s="740"/>
      <c r="BR1" s="740"/>
      <c r="BS1" s="740"/>
      <c r="BT1" s="740"/>
      <c r="BU1" s="740"/>
      <c r="BV1" s="740"/>
      <c r="BW1" s="740"/>
      <c r="BX1" s="740"/>
      <c r="BY1" s="740"/>
      <c r="BZ1" s="740"/>
      <c r="CA1" s="740"/>
      <c r="CB1" s="740"/>
      <c r="CC1" s="740"/>
      <c r="CD1" s="740"/>
      <c r="CE1" s="740"/>
      <c r="CF1" s="740"/>
      <c r="CG1" s="740"/>
      <c r="CH1" s="740"/>
      <c r="CI1" s="740"/>
      <c r="CJ1" s="740"/>
      <c r="CK1" s="740"/>
      <c r="CL1" s="740"/>
      <c r="CM1" s="741"/>
      <c r="CN1" s="742" t="s">
        <v>432</v>
      </c>
      <c r="CO1" s="743"/>
      <c r="CP1" s="743"/>
      <c r="CQ1" s="743"/>
      <c r="CR1" s="743"/>
      <c r="CS1" s="743"/>
      <c r="CT1" s="743"/>
      <c r="CU1" s="743"/>
      <c r="CV1" s="743"/>
      <c r="CW1" s="743"/>
      <c r="CX1" s="743"/>
      <c r="CY1" s="743"/>
      <c r="CZ1" s="743"/>
      <c r="DA1" s="743"/>
      <c r="DB1" s="743"/>
      <c r="DC1" s="743"/>
      <c r="DD1" s="743"/>
      <c r="DE1" s="743"/>
      <c r="DF1" s="743"/>
      <c r="DG1" s="743"/>
      <c r="DH1" s="743"/>
      <c r="DI1" s="743"/>
      <c r="DJ1" s="743"/>
      <c r="DK1" s="743"/>
      <c r="DL1" s="743"/>
      <c r="DM1" s="743"/>
      <c r="DN1" s="743"/>
      <c r="DO1" s="743"/>
      <c r="DP1" s="743"/>
      <c r="DQ1" s="744"/>
      <c r="DR1" s="745" t="s">
        <v>437</v>
      </c>
      <c r="DS1" s="746"/>
      <c r="DT1" s="746"/>
      <c r="DU1" s="746"/>
      <c r="DV1" s="746"/>
      <c r="DW1" s="746"/>
      <c r="DX1" s="746"/>
      <c r="DY1" s="746"/>
      <c r="DZ1" s="746"/>
      <c r="EA1" s="746"/>
      <c r="EB1" s="746"/>
      <c r="EC1" s="746"/>
      <c r="ED1" s="746"/>
      <c r="EE1" s="746"/>
      <c r="EF1" s="746"/>
      <c r="EG1" s="746"/>
      <c r="EH1" s="746"/>
      <c r="EI1" s="746"/>
      <c r="EJ1" s="746"/>
      <c r="EK1" s="746"/>
      <c r="EL1" s="746"/>
      <c r="EM1" s="746"/>
      <c r="EN1" s="746"/>
      <c r="EO1" s="746"/>
      <c r="EP1" s="746"/>
      <c r="EQ1" s="746"/>
      <c r="ER1" s="746"/>
      <c r="ES1" s="746"/>
      <c r="ET1" s="746"/>
      <c r="EU1" s="746"/>
      <c r="EV1" s="747"/>
      <c r="EW1" s="748" t="s">
        <v>442</v>
      </c>
      <c r="EX1" s="749"/>
      <c r="EY1" s="749"/>
      <c r="EZ1" s="749"/>
      <c r="FA1" s="749"/>
      <c r="FB1" s="749"/>
      <c r="FC1" s="749"/>
      <c r="FD1" s="749"/>
      <c r="FE1" s="749"/>
      <c r="FF1" s="749"/>
      <c r="FG1" s="749"/>
      <c r="FH1" s="749"/>
      <c r="FI1" s="749"/>
      <c r="FJ1" s="749"/>
      <c r="FK1" s="749"/>
      <c r="FL1" s="749"/>
      <c r="FM1" s="749"/>
      <c r="FN1" s="749"/>
      <c r="FO1" s="749"/>
      <c r="FP1" s="749"/>
      <c r="FQ1" s="749"/>
      <c r="FR1" s="749"/>
      <c r="FS1" s="749"/>
      <c r="FT1" s="749"/>
      <c r="FU1" s="749"/>
      <c r="FV1" s="749"/>
      <c r="FW1" s="749"/>
      <c r="FX1" s="749"/>
      <c r="FY1" s="749"/>
      <c r="FZ1" s="750"/>
      <c r="GA1" s="751" t="s">
        <v>448</v>
      </c>
      <c r="GB1" s="752"/>
      <c r="GC1" s="752"/>
      <c r="GD1" s="752"/>
      <c r="GE1" s="752"/>
      <c r="GF1" s="752"/>
      <c r="GG1" s="752"/>
      <c r="GH1" s="752"/>
      <c r="GI1" s="752"/>
      <c r="GJ1" s="752"/>
      <c r="GK1" s="752"/>
      <c r="GL1" s="752"/>
      <c r="GM1" s="752"/>
      <c r="GN1" s="752"/>
      <c r="GO1" s="752"/>
      <c r="GP1" s="752"/>
      <c r="GQ1" s="752"/>
      <c r="GR1" s="752"/>
      <c r="GS1" s="752"/>
      <c r="GT1" s="752"/>
      <c r="GU1" s="752"/>
      <c r="GV1" s="752"/>
      <c r="GW1" s="752"/>
      <c r="GX1" s="752"/>
      <c r="GY1" s="752"/>
      <c r="GZ1" s="752"/>
      <c r="HA1" s="752"/>
      <c r="HB1" s="752"/>
      <c r="HC1" s="752"/>
      <c r="HD1" s="752"/>
      <c r="HE1" s="753"/>
      <c r="HF1" s="754" t="s">
        <v>453</v>
      </c>
      <c r="HG1" s="755"/>
      <c r="HH1" s="755"/>
      <c r="HI1" s="755"/>
      <c r="HJ1" s="755"/>
      <c r="HK1" s="755"/>
      <c r="HL1" s="755"/>
      <c r="HM1" s="755"/>
      <c r="HN1" s="755"/>
      <c r="HO1" s="755"/>
      <c r="HP1" s="755"/>
      <c r="HQ1" s="755"/>
      <c r="HR1" s="755"/>
      <c r="HS1" s="755"/>
      <c r="HT1" s="755"/>
      <c r="HU1" s="755"/>
      <c r="HV1" s="755"/>
      <c r="HW1" s="755"/>
      <c r="HX1" s="755"/>
      <c r="HY1" s="755"/>
      <c r="HZ1" s="755"/>
      <c r="IA1" s="755"/>
      <c r="IB1" s="755"/>
      <c r="IC1" s="755"/>
      <c r="ID1" s="755"/>
      <c r="IE1" s="755"/>
      <c r="IF1" s="755"/>
      <c r="IG1" s="755"/>
      <c r="IH1" s="755"/>
      <c r="II1" s="755"/>
      <c r="IJ1" s="756"/>
      <c r="IK1" s="757" t="s">
        <v>459</v>
      </c>
      <c r="IL1" s="758"/>
      <c r="IM1" s="758"/>
      <c r="IN1" s="758"/>
      <c r="IO1" s="758"/>
      <c r="IP1" s="758"/>
      <c r="IQ1" s="758"/>
      <c r="IR1" s="758"/>
      <c r="IS1" s="758"/>
      <c r="IT1" s="758"/>
      <c r="IU1" s="758"/>
      <c r="IV1" s="758"/>
      <c r="IW1" s="758"/>
      <c r="IX1" s="758"/>
      <c r="IY1" s="758"/>
      <c r="IZ1" s="758"/>
      <c r="JA1" s="758"/>
      <c r="JB1" s="758"/>
      <c r="JC1" s="758"/>
      <c r="JD1" s="758"/>
      <c r="JE1" s="758"/>
      <c r="JF1" s="758"/>
      <c r="JG1" s="758"/>
      <c r="JH1" s="758"/>
      <c r="JI1" s="758"/>
      <c r="JJ1" s="758"/>
      <c r="JK1" s="758"/>
      <c r="JL1" s="758"/>
      <c r="JM1" s="758"/>
      <c r="JN1" s="759"/>
      <c r="JO1" s="760" t="s">
        <v>464</v>
      </c>
      <c r="JP1" s="761"/>
      <c r="JQ1" s="761"/>
      <c r="JR1" s="761"/>
      <c r="JS1" s="761"/>
      <c r="JT1" s="761"/>
      <c r="JU1" s="761"/>
      <c r="JV1" s="761"/>
      <c r="JW1" s="761"/>
      <c r="JX1" s="761"/>
      <c r="JY1" s="761"/>
      <c r="JZ1" s="761"/>
      <c r="KA1" s="761"/>
      <c r="KB1" s="761"/>
      <c r="KC1" s="761"/>
      <c r="KD1" s="761"/>
      <c r="KE1" s="761"/>
      <c r="KF1" s="761"/>
      <c r="KG1" s="761"/>
      <c r="KH1" s="761"/>
      <c r="KI1" s="761"/>
      <c r="KJ1" s="761"/>
      <c r="KK1" s="761"/>
      <c r="KL1" s="761"/>
      <c r="KM1" s="761"/>
      <c r="KN1" s="761"/>
      <c r="KO1" s="761"/>
      <c r="KP1" s="761"/>
      <c r="KQ1" s="761"/>
      <c r="KR1" s="761"/>
      <c r="KS1" s="762"/>
      <c r="KT1" s="763" t="s">
        <v>469</v>
      </c>
      <c r="KU1" s="764"/>
      <c r="KV1" s="764"/>
      <c r="KW1" s="764"/>
      <c r="KX1" s="764"/>
      <c r="KY1" s="764"/>
      <c r="KZ1" s="764"/>
      <c r="LA1" s="764"/>
      <c r="LB1" s="764"/>
      <c r="LC1" s="764"/>
      <c r="LD1" s="764"/>
      <c r="LE1" s="764"/>
      <c r="LF1" s="764"/>
      <c r="LG1" s="764"/>
      <c r="LH1" s="764"/>
      <c r="LI1" s="764"/>
      <c r="LJ1" s="764"/>
      <c r="LK1" s="764"/>
      <c r="LL1" s="764"/>
      <c r="LM1" s="764"/>
      <c r="LN1" s="764"/>
      <c r="LO1" s="764"/>
      <c r="LP1" s="764"/>
      <c r="LQ1" s="764"/>
      <c r="LR1" s="764"/>
      <c r="LS1" s="764"/>
      <c r="LT1" s="764"/>
      <c r="LU1" s="764"/>
      <c r="LV1" s="764"/>
      <c r="LW1" s="765"/>
      <c r="LX1" s="730" t="s">
        <v>475</v>
      </c>
      <c r="LY1" s="731"/>
      <c r="LZ1" s="731"/>
      <c r="MA1" s="731"/>
      <c r="MB1" s="731"/>
      <c r="MC1" s="731"/>
      <c r="MD1" s="731"/>
      <c r="ME1" s="731"/>
      <c r="MF1" s="731"/>
      <c r="MG1" s="731"/>
      <c r="MH1" s="731"/>
      <c r="MI1" s="731"/>
      <c r="MJ1" s="731"/>
      <c r="MK1" s="731"/>
      <c r="ML1" s="731"/>
      <c r="MM1" s="731"/>
      <c r="MN1" s="731"/>
      <c r="MO1" s="731"/>
      <c r="MP1" s="731"/>
      <c r="MQ1" s="731"/>
      <c r="MR1" s="731"/>
      <c r="MS1" s="731"/>
      <c r="MT1" s="731"/>
      <c r="MU1" s="731"/>
      <c r="MV1" s="731"/>
      <c r="MW1" s="731"/>
      <c r="MX1" s="731"/>
      <c r="MY1" s="731"/>
      <c r="MZ1" s="731"/>
      <c r="NA1" s="731"/>
      <c r="NB1" s="732"/>
    </row>
    <row r="2" spans="1:575" s="461" customFormat="1" x14ac:dyDescent="0.25">
      <c r="A2" s="461" t="s">
        <v>336</v>
      </c>
      <c r="B2" s="461">
        <v>1</v>
      </c>
      <c r="C2" s="461">
        <v>2</v>
      </c>
      <c r="D2" s="461">
        <v>3</v>
      </c>
      <c r="E2" s="461">
        <v>4</v>
      </c>
      <c r="F2" s="461">
        <v>5</v>
      </c>
      <c r="G2" s="461">
        <v>6</v>
      </c>
      <c r="H2" s="461">
        <v>7</v>
      </c>
      <c r="I2" s="461">
        <v>8</v>
      </c>
      <c r="J2" s="461">
        <v>9</v>
      </c>
      <c r="K2" s="461">
        <v>10</v>
      </c>
      <c r="L2" s="461">
        <v>11</v>
      </c>
      <c r="M2" s="461">
        <v>12</v>
      </c>
      <c r="N2" s="461">
        <v>13</v>
      </c>
      <c r="O2" s="461">
        <v>14</v>
      </c>
      <c r="P2" s="461">
        <v>15</v>
      </c>
      <c r="Q2" s="461">
        <v>16</v>
      </c>
      <c r="R2" s="461">
        <v>17</v>
      </c>
      <c r="S2" s="461">
        <v>18</v>
      </c>
      <c r="T2" s="461">
        <v>19</v>
      </c>
      <c r="U2" s="461">
        <v>20</v>
      </c>
      <c r="V2" s="461">
        <v>21</v>
      </c>
      <c r="W2" s="461">
        <v>22</v>
      </c>
      <c r="X2" s="461">
        <v>23</v>
      </c>
      <c r="Y2" s="461">
        <v>24</v>
      </c>
      <c r="Z2" s="461">
        <v>25</v>
      </c>
      <c r="AA2" s="461">
        <v>26</v>
      </c>
      <c r="AB2" s="461">
        <v>27</v>
      </c>
      <c r="AC2" s="461">
        <v>28</v>
      </c>
      <c r="AD2" s="461">
        <v>29</v>
      </c>
      <c r="AE2" s="461">
        <v>30</v>
      </c>
      <c r="AF2" s="462">
        <v>31</v>
      </c>
      <c r="AG2" s="461">
        <v>1</v>
      </c>
      <c r="AH2" s="461">
        <v>2</v>
      </c>
      <c r="AI2" s="461">
        <v>3</v>
      </c>
      <c r="AJ2" s="461">
        <v>4</v>
      </c>
      <c r="AK2" s="461">
        <v>5</v>
      </c>
      <c r="AL2" s="461">
        <v>6</v>
      </c>
      <c r="AM2" s="461">
        <v>7</v>
      </c>
      <c r="AN2" s="461">
        <v>8</v>
      </c>
      <c r="AO2" s="461">
        <v>9</v>
      </c>
      <c r="AP2" s="461">
        <v>10</v>
      </c>
      <c r="AQ2" s="461">
        <v>11</v>
      </c>
      <c r="AR2" s="461">
        <v>12</v>
      </c>
      <c r="AS2" s="461">
        <v>13</v>
      </c>
      <c r="AT2" s="461">
        <v>14</v>
      </c>
      <c r="AU2" s="461">
        <v>15</v>
      </c>
      <c r="AV2" s="461">
        <v>16</v>
      </c>
      <c r="AW2" s="461">
        <v>17</v>
      </c>
      <c r="AX2" s="461">
        <v>18</v>
      </c>
      <c r="AY2" s="461">
        <v>19</v>
      </c>
      <c r="AZ2" s="461">
        <v>20</v>
      </c>
      <c r="BA2" s="461">
        <v>21</v>
      </c>
      <c r="BB2" s="461">
        <v>22</v>
      </c>
      <c r="BC2" s="461">
        <v>23</v>
      </c>
      <c r="BD2" s="461">
        <v>24</v>
      </c>
      <c r="BE2" s="461">
        <v>25</v>
      </c>
      <c r="BF2" s="461">
        <v>26</v>
      </c>
      <c r="BG2" s="461">
        <v>27</v>
      </c>
      <c r="BH2" s="461">
        <v>28</v>
      </c>
      <c r="BI2" s="461">
        <v>1</v>
      </c>
      <c r="BJ2" s="461">
        <v>2</v>
      </c>
      <c r="BK2" s="461">
        <v>3</v>
      </c>
      <c r="BL2" s="461">
        <v>4</v>
      </c>
      <c r="BM2" s="461">
        <v>5</v>
      </c>
      <c r="BN2" s="461">
        <v>6</v>
      </c>
      <c r="BO2" s="461">
        <v>7</v>
      </c>
      <c r="BP2" s="461">
        <v>8</v>
      </c>
      <c r="BQ2" s="461">
        <v>9</v>
      </c>
      <c r="BR2" s="461">
        <v>10</v>
      </c>
      <c r="BS2" s="461">
        <v>11</v>
      </c>
      <c r="BT2" s="461">
        <v>12</v>
      </c>
      <c r="BU2" s="461">
        <v>13</v>
      </c>
      <c r="BV2" s="461">
        <v>14</v>
      </c>
      <c r="BW2" s="461">
        <v>15</v>
      </c>
      <c r="BX2" s="461">
        <v>16</v>
      </c>
      <c r="BY2" s="461">
        <v>17</v>
      </c>
      <c r="BZ2" s="461">
        <v>18</v>
      </c>
      <c r="CA2" s="461">
        <v>19</v>
      </c>
      <c r="CB2" s="461">
        <v>20</v>
      </c>
      <c r="CC2" s="461">
        <v>21</v>
      </c>
      <c r="CD2" s="461">
        <v>22</v>
      </c>
      <c r="CE2" s="461">
        <v>23</v>
      </c>
      <c r="CF2" s="461">
        <v>24</v>
      </c>
      <c r="CG2" s="461">
        <v>25</v>
      </c>
      <c r="CH2" s="461">
        <v>26</v>
      </c>
      <c r="CI2" s="461">
        <v>27</v>
      </c>
      <c r="CJ2" s="461">
        <v>28</v>
      </c>
      <c r="CK2" s="461">
        <v>29</v>
      </c>
      <c r="CL2" s="461">
        <v>30</v>
      </c>
      <c r="CM2" s="461">
        <v>31</v>
      </c>
      <c r="CN2" s="461">
        <v>1</v>
      </c>
      <c r="CO2" s="461">
        <v>2</v>
      </c>
      <c r="CP2" s="461">
        <v>3</v>
      </c>
      <c r="CQ2" s="461">
        <v>4</v>
      </c>
      <c r="CR2" s="461">
        <v>5</v>
      </c>
      <c r="CS2" s="461">
        <v>6</v>
      </c>
      <c r="CT2" s="461">
        <v>7</v>
      </c>
      <c r="CU2" s="461">
        <v>8</v>
      </c>
      <c r="CV2" s="461">
        <v>9</v>
      </c>
      <c r="CW2" s="461">
        <v>10</v>
      </c>
      <c r="CX2" s="461">
        <v>11</v>
      </c>
      <c r="CY2" s="461">
        <v>12</v>
      </c>
      <c r="CZ2" s="461">
        <v>13</v>
      </c>
      <c r="DA2" s="461">
        <v>14</v>
      </c>
      <c r="DB2" s="461">
        <v>15</v>
      </c>
      <c r="DC2" s="461">
        <v>16</v>
      </c>
      <c r="DD2" s="461">
        <v>17</v>
      </c>
      <c r="DE2" s="461">
        <v>18</v>
      </c>
      <c r="DF2" s="461">
        <v>19</v>
      </c>
      <c r="DG2" s="461">
        <v>20</v>
      </c>
      <c r="DH2" s="461">
        <v>21</v>
      </c>
      <c r="DI2" s="461">
        <v>22</v>
      </c>
      <c r="DJ2" s="461">
        <v>23</v>
      </c>
      <c r="DK2" s="461">
        <v>24</v>
      </c>
      <c r="DL2" s="461">
        <v>25</v>
      </c>
      <c r="DM2" s="461">
        <v>26</v>
      </c>
      <c r="DN2" s="461">
        <v>27</v>
      </c>
      <c r="DO2" s="461">
        <v>28</v>
      </c>
      <c r="DP2" s="461">
        <v>29</v>
      </c>
      <c r="DQ2" s="461">
        <v>30</v>
      </c>
      <c r="DR2" s="461">
        <v>1</v>
      </c>
      <c r="DS2" s="463">
        <v>2</v>
      </c>
      <c r="DT2" s="461">
        <v>3</v>
      </c>
      <c r="DU2" s="461">
        <v>4</v>
      </c>
      <c r="DV2" s="461">
        <v>5</v>
      </c>
      <c r="DW2" s="461">
        <v>6</v>
      </c>
      <c r="DX2" s="461">
        <v>7</v>
      </c>
      <c r="DY2" s="461">
        <v>8</v>
      </c>
      <c r="DZ2" s="461">
        <v>9</v>
      </c>
      <c r="EA2" s="461">
        <v>10</v>
      </c>
      <c r="EB2" s="461">
        <v>11</v>
      </c>
      <c r="EC2" s="461">
        <v>12</v>
      </c>
      <c r="ED2" s="461">
        <v>13</v>
      </c>
      <c r="EE2" s="461">
        <v>14</v>
      </c>
      <c r="EF2" s="461">
        <v>15</v>
      </c>
      <c r="EG2" s="461">
        <v>16</v>
      </c>
      <c r="EH2" s="461">
        <v>17</v>
      </c>
      <c r="EI2" s="461">
        <v>18</v>
      </c>
      <c r="EJ2" s="461">
        <v>19</v>
      </c>
      <c r="EK2" s="461">
        <v>20</v>
      </c>
      <c r="EL2" s="461">
        <v>21</v>
      </c>
      <c r="EM2" s="461">
        <v>22</v>
      </c>
      <c r="EN2" s="461">
        <v>23</v>
      </c>
      <c r="EO2" s="461">
        <v>24</v>
      </c>
      <c r="EP2" s="461">
        <v>25</v>
      </c>
      <c r="EQ2" s="461">
        <v>26</v>
      </c>
      <c r="ER2" s="461">
        <v>27</v>
      </c>
      <c r="ES2" s="461">
        <v>28</v>
      </c>
      <c r="ET2" s="461">
        <v>29</v>
      </c>
      <c r="EU2" s="461">
        <v>30</v>
      </c>
      <c r="EV2" s="461">
        <v>31</v>
      </c>
      <c r="EW2" s="461">
        <v>1</v>
      </c>
      <c r="EX2" s="461">
        <v>2</v>
      </c>
      <c r="EY2" s="461">
        <v>3</v>
      </c>
      <c r="EZ2" s="461">
        <v>4</v>
      </c>
      <c r="FA2" s="461">
        <v>5</v>
      </c>
      <c r="FB2" s="461">
        <v>6</v>
      </c>
      <c r="FC2" s="461">
        <v>7</v>
      </c>
      <c r="FD2" s="461">
        <v>8</v>
      </c>
      <c r="FE2" s="461">
        <v>9</v>
      </c>
      <c r="FF2" s="461">
        <v>10</v>
      </c>
      <c r="FG2" s="461">
        <v>11</v>
      </c>
      <c r="FH2" s="461">
        <v>12</v>
      </c>
      <c r="FI2" s="461">
        <v>13</v>
      </c>
      <c r="FJ2" s="461">
        <v>14</v>
      </c>
      <c r="FK2" s="461">
        <v>15</v>
      </c>
      <c r="FL2" s="461">
        <v>16</v>
      </c>
      <c r="FM2" s="461">
        <v>17</v>
      </c>
      <c r="FN2" s="461">
        <v>18</v>
      </c>
      <c r="FO2" s="461">
        <v>19</v>
      </c>
      <c r="FP2" s="461">
        <v>20</v>
      </c>
      <c r="FQ2" s="461">
        <v>21</v>
      </c>
      <c r="FR2" s="461">
        <v>22</v>
      </c>
      <c r="FS2" s="461">
        <v>23</v>
      </c>
      <c r="FT2" s="461">
        <v>24</v>
      </c>
      <c r="FU2" s="461">
        <v>25</v>
      </c>
      <c r="FV2" s="461">
        <v>26</v>
      </c>
      <c r="FW2" s="461">
        <v>27</v>
      </c>
      <c r="FX2" s="461">
        <v>28</v>
      </c>
      <c r="FY2" s="461">
        <v>29</v>
      </c>
      <c r="FZ2" s="461">
        <v>30</v>
      </c>
      <c r="GA2" s="461">
        <v>1</v>
      </c>
      <c r="GB2" s="461">
        <v>2</v>
      </c>
      <c r="GC2" s="461">
        <v>3</v>
      </c>
      <c r="GD2" s="461">
        <v>4</v>
      </c>
      <c r="GE2" s="461">
        <v>5</v>
      </c>
      <c r="GF2" s="461">
        <v>6</v>
      </c>
      <c r="GG2" s="461">
        <v>7</v>
      </c>
      <c r="GH2" s="461">
        <v>8</v>
      </c>
      <c r="GI2" s="461">
        <v>9</v>
      </c>
      <c r="GJ2" s="461">
        <v>10</v>
      </c>
      <c r="GK2" s="461">
        <v>11</v>
      </c>
      <c r="GL2" s="461">
        <v>12</v>
      </c>
      <c r="GM2" s="461">
        <v>13</v>
      </c>
      <c r="GN2" s="461">
        <v>14</v>
      </c>
      <c r="GO2" s="461">
        <v>15</v>
      </c>
      <c r="GP2" s="461">
        <v>16</v>
      </c>
      <c r="GQ2" s="461">
        <v>17</v>
      </c>
      <c r="GR2" s="461">
        <v>18</v>
      </c>
      <c r="GS2" s="461">
        <v>19</v>
      </c>
      <c r="GT2" s="461">
        <v>20</v>
      </c>
      <c r="GU2" s="461">
        <v>21</v>
      </c>
      <c r="GV2" s="461">
        <v>22</v>
      </c>
      <c r="GW2" s="461">
        <v>23</v>
      </c>
      <c r="GX2" s="461">
        <v>24</v>
      </c>
      <c r="GY2" s="461">
        <v>25</v>
      </c>
      <c r="GZ2" s="461">
        <v>26</v>
      </c>
      <c r="HA2" s="461">
        <v>27</v>
      </c>
      <c r="HB2" s="461">
        <v>28</v>
      </c>
      <c r="HC2" s="461">
        <v>29</v>
      </c>
      <c r="HD2" s="461">
        <v>30</v>
      </c>
      <c r="HE2" s="461">
        <v>31</v>
      </c>
      <c r="HF2" s="461">
        <v>1</v>
      </c>
      <c r="HG2" s="461">
        <v>2</v>
      </c>
      <c r="HH2" s="461">
        <v>3</v>
      </c>
      <c r="HI2" s="461">
        <v>4</v>
      </c>
      <c r="HJ2" s="461">
        <v>5</v>
      </c>
      <c r="HK2" s="461">
        <v>6</v>
      </c>
      <c r="HL2" s="461">
        <v>7</v>
      </c>
      <c r="HM2" s="461">
        <v>8</v>
      </c>
      <c r="HN2" s="461">
        <v>9</v>
      </c>
      <c r="HO2" s="461">
        <v>10</v>
      </c>
      <c r="HP2" s="461">
        <v>11</v>
      </c>
      <c r="HQ2" s="461">
        <v>12</v>
      </c>
      <c r="HR2" s="461">
        <v>13</v>
      </c>
      <c r="HS2" s="461">
        <v>14</v>
      </c>
      <c r="HT2" s="461">
        <v>15</v>
      </c>
      <c r="HU2" s="461">
        <v>16</v>
      </c>
      <c r="HV2" s="461">
        <v>17</v>
      </c>
      <c r="HW2" s="461">
        <v>18</v>
      </c>
      <c r="HX2" s="461">
        <v>19</v>
      </c>
      <c r="HY2" s="461">
        <v>20</v>
      </c>
      <c r="HZ2" s="461">
        <v>21</v>
      </c>
      <c r="IA2" s="461">
        <v>22</v>
      </c>
      <c r="IB2" s="461">
        <v>23</v>
      </c>
      <c r="IC2" s="461">
        <v>24</v>
      </c>
      <c r="ID2" s="461">
        <v>25</v>
      </c>
      <c r="IE2" s="461">
        <v>26</v>
      </c>
      <c r="IF2" s="461">
        <v>27</v>
      </c>
      <c r="IG2" s="461">
        <v>28</v>
      </c>
      <c r="IH2" s="461">
        <v>29</v>
      </c>
      <c r="II2" s="461">
        <v>30</v>
      </c>
      <c r="IJ2" s="461">
        <v>31</v>
      </c>
      <c r="IK2" s="461">
        <v>1</v>
      </c>
      <c r="IL2" s="461">
        <v>2</v>
      </c>
      <c r="IM2" s="461">
        <v>3</v>
      </c>
      <c r="IN2" s="461">
        <v>4</v>
      </c>
      <c r="IO2" s="461">
        <v>5</v>
      </c>
      <c r="IP2" s="461">
        <v>6</v>
      </c>
      <c r="IQ2" s="461">
        <v>7</v>
      </c>
      <c r="IR2" s="461">
        <v>8</v>
      </c>
      <c r="IS2" s="461">
        <v>9</v>
      </c>
      <c r="IT2" s="461">
        <v>10</v>
      </c>
      <c r="IU2" s="461">
        <v>11</v>
      </c>
      <c r="IV2" s="461">
        <v>12</v>
      </c>
      <c r="IW2" s="461">
        <v>13</v>
      </c>
      <c r="IX2" s="461">
        <v>14</v>
      </c>
      <c r="IY2" s="461">
        <v>15</v>
      </c>
      <c r="IZ2" s="461">
        <v>16</v>
      </c>
      <c r="JA2" s="461">
        <v>17</v>
      </c>
      <c r="JB2" s="461">
        <v>18</v>
      </c>
      <c r="JC2" s="461">
        <v>19</v>
      </c>
      <c r="JD2" s="461">
        <v>20</v>
      </c>
      <c r="JE2" s="461">
        <v>21</v>
      </c>
      <c r="JF2" s="461">
        <v>22</v>
      </c>
      <c r="JG2" s="461">
        <v>23</v>
      </c>
      <c r="JH2" s="461">
        <v>24</v>
      </c>
      <c r="JI2" s="461">
        <v>25</v>
      </c>
      <c r="JJ2" s="461">
        <v>26</v>
      </c>
      <c r="JK2" s="461">
        <v>27</v>
      </c>
      <c r="JL2" s="461">
        <v>28</v>
      </c>
      <c r="JM2" s="461">
        <v>29</v>
      </c>
      <c r="JN2" s="461">
        <v>30</v>
      </c>
      <c r="JO2" s="461">
        <v>1</v>
      </c>
      <c r="JP2" s="461">
        <v>2</v>
      </c>
      <c r="JQ2" s="461">
        <v>3</v>
      </c>
      <c r="JR2" s="461">
        <v>4</v>
      </c>
      <c r="JS2" s="461">
        <v>5</v>
      </c>
      <c r="JT2" s="461">
        <v>6</v>
      </c>
      <c r="JU2" s="461">
        <v>7</v>
      </c>
      <c r="JV2" s="461">
        <v>8</v>
      </c>
      <c r="JW2" s="461">
        <v>9</v>
      </c>
      <c r="JX2" s="461">
        <v>10</v>
      </c>
      <c r="JY2" s="461">
        <v>11</v>
      </c>
      <c r="JZ2" s="461">
        <v>12</v>
      </c>
      <c r="KA2" s="461">
        <v>13</v>
      </c>
      <c r="KB2" s="461">
        <v>14</v>
      </c>
      <c r="KC2" s="461">
        <v>15</v>
      </c>
      <c r="KD2" s="461">
        <v>16</v>
      </c>
      <c r="KE2" s="461">
        <v>17</v>
      </c>
      <c r="KF2" s="461">
        <v>18</v>
      </c>
      <c r="KG2" s="461">
        <v>19</v>
      </c>
      <c r="KH2" s="461">
        <v>20</v>
      </c>
      <c r="KI2" s="461">
        <v>21</v>
      </c>
      <c r="KJ2" s="461">
        <v>22</v>
      </c>
      <c r="KK2" s="461">
        <v>23</v>
      </c>
      <c r="KL2" s="461">
        <v>24</v>
      </c>
      <c r="KM2" s="461">
        <v>25</v>
      </c>
      <c r="KN2" s="461">
        <v>26</v>
      </c>
      <c r="KO2" s="461">
        <v>27</v>
      </c>
      <c r="KP2" s="461">
        <v>28</v>
      </c>
      <c r="KQ2" s="461">
        <v>29</v>
      </c>
      <c r="KR2" s="461">
        <v>30</v>
      </c>
      <c r="KS2" s="461">
        <v>31</v>
      </c>
      <c r="KT2" s="461">
        <v>1</v>
      </c>
      <c r="KU2" s="461">
        <v>2</v>
      </c>
      <c r="KV2" s="461">
        <v>3</v>
      </c>
      <c r="KW2" s="461">
        <v>4</v>
      </c>
      <c r="KX2" s="461">
        <v>5</v>
      </c>
      <c r="KY2" s="461">
        <v>6</v>
      </c>
      <c r="KZ2" s="461">
        <v>7</v>
      </c>
      <c r="LA2" s="461">
        <v>8</v>
      </c>
      <c r="LB2" s="461">
        <v>9</v>
      </c>
      <c r="LC2" s="461">
        <v>10</v>
      </c>
      <c r="LD2" s="461">
        <v>11</v>
      </c>
      <c r="LE2" s="461">
        <v>12</v>
      </c>
      <c r="LF2" s="461">
        <v>13</v>
      </c>
      <c r="LG2" s="461">
        <v>14</v>
      </c>
      <c r="LH2" s="461">
        <v>15</v>
      </c>
      <c r="LI2" s="461">
        <v>16</v>
      </c>
      <c r="LJ2" s="461">
        <v>17</v>
      </c>
      <c r="LK2" s="461">
        <v>18</v>
      </c>
      <c r="LL2" s="461">
        <v>19</v>
      </c>
      <c r="LM2" s="461">
        <v>20</v>
      </c>
      <c r="LN2" s="461">
        <v>21</v>
      </c>
      <c r="LO2" s="461">
        <v>22</v>
      </c>
      <c r="LP2" s="461">
        <v>23</v>
      </c>
      <c r="LQ2" s="461">
        <v>24</v>
      </c>
      <c r="LR2" s="461">
        <v>25</v>
      </c>
      <c r="LS2" s="461">
        <v>26</v>
      </c>
      <c r="LT2" s="461">
        <v>27</v>
      </c>
      <c r="LU2" s="461">
        <v>28</v>
      </c>
      <c r="LV2" s="461">
        <v>29</v>
      </c>
      <c r="LW2" s="461">
        <v>30</v>
      </c>
      <c r="LX2" s="461">
        <v>1</v>
      </c>
      <c r="LY2" s="461">
        <v>2</v>
      </c>
      <c r="LZ2" s="461">
        <v>3</v>
      </c>
      <c r="MA2" s="461">
        <v>4</v>
      </c>
      <c r="MB2" s="461">
        <v>5</v>
      </c>
      <c r="MC2" s="461">
        <v>6</v>
      </c>
      <c r="MD2" s="461">
        <v>7</v>
      </c>
      <c r="ME2" s="461">
        <v>8</v>
      </c>
      <c r="MF2" s="461">
        <v>9</v>
      </c>
      <c r="MG2" s="461">
        <v>10</v>
      </c>
      <c r="MH2" s="461">
        <v>11</v>
      </c>
      <c r="MI2" s="461">
        <v>12</v>
      </c>
      <c r="MJ2" s="461">
        <v>13</v>
      </c>
      <c r="MK2" s="461">
        <v>14</v>
      </c>
      <c r="ML2" s="461">
        <v>15</v>
      </c>
      <c r="MM2" s="461">
        <v>16</v>
      </c>
      <c r="MN2" s="461">
        <v>17</v>
      </c>
      <c r="MO2" s="461">
        <v>18</v>
      </c>
      <c r="MP2" s="461">
        <v>19</v>
      </c>
      <c r="MQ2" s="461">
        <v>20</v>
      </c>
      <c r="MR2" s="461">
        <v>21</v>
      </c>
      <c r="MS2" s="461">
        <v>22</v>
      </c>
      <c r="MT2" s="461">
        <v>23</v>
      </c>
      <c r="MU2" s="461">
        <v>24</v>
      </c>
      <c r="MV2" s="461">
        <v>25</v>
      </c>
      <c r="MW2" s="461">
        <v>26</v>
      </c>
      <c r="MX2" s="461">
        <v>27</v>
      </c>
      <c r="MY2" s="461">
        <v>28</v>
      </c>
      <c r="MZ2" s="461">
        <v>29</v>
      </c>
      <c r="NA2" s="461">
        <v>30</v>
      </c>
      <c r="NB2" s="461">
        <v>31</v>
      </c>
    </row>
    <row r="3" spans="1:575" s="168" customFormat="1" x14ac:dyDescent="0.25">
      <c r="A3" s="96" t="s">
        <v>481</v>
      </c>
      <c r="B3" s="96">
        <v>8</v>
      </c>
      <c r="C3" s="96">
        <v>9.5</v>
      </c>
      <c r="D3" s="96">
        <v>10</v>
      </c>
      <c r="E3" s="96">
        <v>9</v>
      </c>
      <c r="F3" s="96">
        <v>8</v>
      </c>
      <c r="G3" s="96">
        <v>9</v>
      </c>
      <c r="H3" s="96">
        <v>9</v>
      </c>
      <c r="I3" s="414">
        <v>9</v>
      </c>
      <c r="J3" s="414">
        <v>8</v>
      </c>
      <c r="K3" s="414">
        <v>8</v>
      </c>
      <c r="L3" s="414">
        <v>8</v>
      </c>
      <c r="M3" s="414">
        <v>8.5</v>
      </c>
      <c r="N3" s="180">
        <v>8.25</v>
      </c>
      <c r="O3" s="96">
        <v>9</v>
      </c>
      <c r="P3" s="96">
        <v>9.75</v>
      </c>
      <c r="Q3" s="96">
        <v>9</v>
      </c>
      <c r="R3" s="96">
        <v>8.5</v>
      </c>
      <c r="S3" s="414">
        <v>8</v>
      </c>
      <c r="T3" s="96">
        <v>8</v>
      </c>
      <c r="U3" s="96">
        <v>8</v>
      </c>
      <c r="V3" s="96">
        <v>8.25</v>
      </c>
      <c r="W3" s="96">
        <v>8</v>
      </c>
      <c r="X3" s="96">
        <v>8</v>
      </c>
      <c r="Y3" s="414">
        <v>8</v>
      </c>
      <c r="Z3" s="414">
        <v>8</v>
      </c>
      <c r="AA3" s="414">
        <v>8</v>
      </c>
      <c r="AB3" s="414">
        <v>8</v>
      </c>
      <c r="AC3" s="96">
        <v>8</v>
      </c>
      <c r="AD3" s="96">
        <v>8</v>
      </c>
      <c r="AE3" s="186">
        <v>10.5</v>
      </c>
      <c r="AF3" s="192">
        <v>8.25</v>
      </c>
      <c r="AG3" s="96">
        <v>8</v>
      </c>
      <c r="AH3" s="96">
        <v>8.5</v>
      </c>
      <c r="AI3" s="96">
        <v>9.5</v>
      </c>
      <c r="AJ3" s="96">
        <v>8.25</v>
      </c>
      <c r="AK3" s="96">
        <v>8</v>
      </c>
      <c r="AL3" s="96">
        <v>8.25</v>
      </c>
      <c r="AM3" s="96">
        <v>8</v>
      </c>
      <c r="AN3" s="96">
        <v>8</v>
      </c>
      <c r="AO3" s="96">
        <v>8</v>
      </c>
      <c r="AP3" s="96">
        <v>8</v>
      </c>
      <c r="AQ3" s="96">
        <v>9</v>
      </c>
      <c r="AR3" s="180">
        <v>9.25</v>
      </c>
      <c r="AS3" s="96">
        <v>8.25</v>
      </c>
      <c r="AT3" s="96">
        <v>8</v>
      </c>
      <c r="AU3" s="414">
        <v>8</v>
      </c>
      <c r="AV3" s="180">
        <v>8.25</v>
      </c>
      <c r="AW3" s="206">
        <v>10.25</v>
      </c>
      <c r="AX3" s="180">
        <v>9.25</v>
      </c>
      <c r="AY3" s="180">
        <v>8.25</v>
      </c>
      <c r="AZ3" s="96">
        <v>9.75</v>
      </c>
      <c r="BA3" s="96">
        <v>8</v>
      </c>
      <c r="BB3" s="96">
        <v>8</v>
      </c>
      <c r="BC3" s="96">
        <v>8.25</v>
      </c>
      <c r="BD3" s="96">
        <v>8</v>
      </c>
      <c r="BE3" s="96">
        <v>8.75</v>
      </c>
      <c r="BF3" s="96">
        <v>9.75</v>
      </c>
      <c r="BG3" s="96">
        <v>8.5</v>
      </c>
      <c r="BH3" s="192">
        <v>8</v>
      </c>
      <c r="BI3" s="96">
        <v>8</v>
      </c>
      <c r="BJ3" s="180">
        <v>8.25</v>
      </c>
      <c r="BK3" s="180">
        <v>8.25</v>
      </c>
      <c r="BL3" s="180">
        <v>8.25</v>
      </c>
      <c r="BM3" s="180">
        <v>8.25</v>
      </c>
      <c r="BN3" s="180">
        <v>9.25</v>
      </c>
      <c r="BO3" s="96">
        <v>8</v>
      </c>
      <c r="BP3" s="96">
        <v>8</v>
      </c>
      <c r="BQ3" s="96">
        <v>8.25</v>
      </c>
      <c r="BR3" s="96">
        <v>8</v>
      </c>
      <c r="BS3" s="96">
        <v>8.5</v>
      </c>
      <c r="BT3" s="96">
        <v>8.25</v>
      </c>
      <c r="BU3" s="96">
        <v>9</v>
      </c>
      <c r="BV3" s="96">
        <v>8.75</v>
      </c>
      <c r="BW3" s="96">
        <v>9</v>
      </c>
      <c r="BX3" s="96">
        <v>8.75</v>
      </c>
      <c r="BY3" s="96">
        <v>8</v>
      </c>
      <c r="BZ3" s="96">
        <v>8.25</v>
      </c>
      <c r="CA3" s="96">
        <v>8</v>
      </c>
      <c r="CB3" s="96">
        <v>8.25</v>
      </c>
      <c r="CC3" s="96">
        <v>8</v>
      </c>
      <c r="CD3" s="96">
        <v>8.5</v>
      </c>
      <c r="CE3" s="96">
        <v>8.5</v>
      </c>
      <c r="CF3" s="414">
        <v>8.25</v>
      </c>
      <c r="CG3" s="96">
        <v>8.5</v>
      </c>
      <c r="CH3" s="96">
        <v>8</v>
      </c>
      <c r="CI3" s="96">
        <v>9</v>
      </c>
      <c r="CJ3" s="96">
        <v>8.5</v>
      </c>
      <c r="CK3" s="96">
        <v>8.25</v>
      </c>
      <c r="CL3" s="96">
        <v>8</v>
      </c>
      <c r="CM3" s="192">
        <v>8</v>
      </c>
      <c r="CN3" s="96">
        <v>8.25</v>
      </c>
      <c r="CO3" s="96">
        <v>8</v>
      </c>
      <c r="CP3" s="96">
        <v>9.25</v>
      </c>
      <c r="CQ3" s="96">
        <v>8.25</v>
      </c>
      <c r="CR3" s="96">
        <v>8</v>
      </c>
      <c r="CS3" s="96">
        <v>8</v>
      </c>
      <c r="CT3" s="96">
        <v>8</v>
      </c>
      <c r="CU3" s="96">
        <v>9</v>
      </c>
      <c r="CV3" s="96">
        <v>8.5</v>
      </c>
      <c r="CW3" s="96">
        <v>8</v>
      </c>
      <c r="CX3" s="96">
        <v>8</v>
      </c>
      <c r="CY3" s="96">
        <v>8.25</v>
      </c>
      <c r="CZ3" s="96">
        <v>8</v>
      </c>
      <c r="DA3" s="96">
        <v>8.5</v>
      </c>
      <c r="DB3" s="96">
        <v>8.25</v>
      </c>
      <c r="DC3" s="96">
        <v>9</v>
      </c>
      <c r="DD3" s="96">
        <v>8.5</v>
      </c>
      <c r="DE3" s="96">
        <v>8</v>
      </c>
      <c r="DF3" s="96">
        <v>8</v>
      </c>
      <c r="DG3" s="414">
        <v>8.5</v>
      </c>
      <c r="DH3" s="96">
        <v>8</v>
      </c>
      <c r="DI3" s="96">
        <v>9</v>
      </c>
      <c r="DJ3" s="96">
        <v>8</v>
      </c>
      <c r="DK3" s="96">
        <v>8</v>
      </c>
      <c r="DL3" s="96">
        <v>8</v>
      </c>
      <c r="DM3" s="414">
        <v>8.75</v>
      </c>
      <c r="DN3" s="96">
        <v>8</v>
      </c>
      <c r="DO3" s="96">
        <v>8.75</v>
      </c>
      <c r="DP3" s="96">
        <v>9</v>
      </c>
      <c r="DQ3" s="192">
        <v>8</v>
      </c>
      <c r="DR3" s="96">
        <v>8</v>
      </c>
      <c r="DS3" s="96">
        <v>8</v>
      </c>
      <c r="DT3" s="96">
        <v>8</v>
      </c>
      <c r="DU3" s="96">
        <v>8.25</v>
      </c>
      <c r="DV3" s="96">
        <v>8.5</v>
      </c>
      <c r="DW3" s="180">
        <v>8.75</v>
      </c>
      <c r="DX3" s="96">
        <v>8</v>
      </c>
      <c r="DY3" s="96">
        <v>8.8000000000000007</v>
      </c>
      <c r="DZ3" s="96">
        <v>8</v>
      </c>
      <c r="EA3" s="414">
        <v>8</v>
      </c>
      <c r="EB3" s="96">
        <v>8.5</v>
      </c>
      <c r="EC3" s="96">
        <v>8.5</v>
      </c>
      <c r="ED3" s="96">
        <v>8.25</v>
      </c>
      <c r="EE3" s="96">
        <v>8.5</v>
      </c>
      <c r="EF3" s="96">
        <v>8</v>
      </c>
      <c r="EG3" s="96">
        <v>8.5</v>
      </c>
      <c r="EH3" s="96">
        <v>8</v>
      </c>
      <c r="EI3" s="96">
        <v>8</v>
      </c>
      <c r="EJ3" s="96">
        <v>8</v>
      </c>
      <c r="EK3" s="96">
        <v>8.5</v>
      </c>
      <c r="EL3" s="96">
        <v>8</v>
      </c>
      <c r="EM3" s="168">
        <v>7.5</v>
      </c>
      <c r="EN3" s="96">
        <v>8</v>
      </c>
      <c r="EO3" s="96">
        <v>8.5</v>
      </c>
      <c r="EP3" s="96">
        <v>8</v>
      </c>
      <c r="EQ3" s="96">
        <v>8</v>
      </c>
      <c r="ER3" s="96">
        <v>8.5</v>
      </c>
      <c r="ES3" s="96">
        <v>9</v>
      </c>
      <c r="ET3" s="96">
        <v>8</v>
      </c>
      <c r="EU3" s="96">
        <v>8</v>
      </c>
      <c r="EV3" s="192">
        <v>8</v>
      </c>
      <c r="EW3" s="96">
        <v>8</v>
      </c>
      <c r="EX3" s="96">
        <v>8</v>
      </c>
      <c r="EY3" s="96">
        <v>8</v>
      </c>
      <c r="EZ3" s="96">
        <v>8</v>
      </c>
      <c r="FA3" s="96">
        <v>8</v>
      </c>
      <c r="FB3" s="96">
        <v>8</v>
      </c>
      <c r="FC3" s="96">
        <v>9.5</v>
      </c>
      <c r="FD3" s="96">
        <v>8.5</v>
      </c>
      <c r="FE3" s="96">
        <v>8.25</v>
      </c>
      <c r="FF3" s="96">
        <v>8</v>
      </c>
      <c r="FG3" s="96">
        <v>8.25</v>
      </c>
      <c r="FH3" s="96">
        <v>8.25</v>
      </c>
      <c r="FI3" s="96">
        <v>8.5</v>
      </c>
      <c r="FJ3" s="96">
        <v>8</v>
      </c>
      <c r="FK3" s="96">
        <v>8</v>
      </c>
      <c r="FL3" s="96">
        <v>8</v>
      </c>
      <c r="FM3" s="96">
        <v>8</v>
      </c>
      <c r="FN3" s="96">
        <v>8</v>
      </c>
      <c r="FO3" s="96">
        <v>9.5</v>
      </c>
      <c r="FP3" s="96">
        <v>9</v>
      </c>
      <c r="FQ3" s="96">
        <v>8</v>
      </c>
      <c r="FR3" s="96">
        <v>8</v>
      </c>
      <c r="FS3" s="96">
        <v>8</v>
      </c>
      <c r="FT3" s="96">
        <v>8</v>
      </c>
      <c r="FU3" s="96">
        <v>9</v>
      </c>
      <c r="FV3" s="96">
        <v>8</v>
      </c>
      <c r="FW3" s="96">
        <v>8</v>
      </c>
      <c r="FX3" s="96">
        <v>8.75</v>
      </c>
      <c r="FY3" s="96">
        <v>8.5</v>
      </c>
      <c r="FZ3" s="192">
        <v>9</v>
      </c>
      <c r="GA3" s="96">
        <v>8</v>
      </c>
      <c r="GB3" s="96">
        <v>8</v>
      </c>
      <c r="GC3" s="96">
        <v>8</v>
      </c>
      <c r="GD3" s="96">
        <v>8.25</v>
      </c>
      <c r="GE3" s="96">
        <v>8</v>
      </c>
      <c r="GF3" s="96">
        <v>8</v>
      </c>
      <c r="GG3" s="96">
        <v>8</v>
      </c>
      <c r="GH3" s="96">
        <v>8.25</v>
      </c>
      <c r="GI3" s="96">
        <v>8.5</v>
      </c>
      <c r="GJ3" s="96">
        <v>9</v>
      </c>
      <c r="GK3" s="96">
        <v>9.25</v>
      </c>
      <c r="GL3" s="96">
        <v>8</v>
      </c>
      <c r="GM3" s="96">
        <v>8.75</v>
      </c>
      <c r="GN3" s="96">
        <v>8</v>
      </c>
      <c r="GO3" s="96">
        <v>8.5</v>
      </c>
      <c r="GP3" s="96">
        <v>9</v>
      </c>
      <c r="GQ3" s="96">
        <v>9</v>
      </c>
      <c r="GR3" s="96">
        <v>9</v>
      </c>
      <c r="GS3" s="96">
        <v>8.75</v>
      </c>
      <c r="GT3" s="96">
        <v>8</v>
      </c>
      <c r="GU3" s="96">
        <v>8.75</v>
      </c>
      <c r="GV3" s="96">
        <v>9.5</v>
      </c>
      <c r="GW3" s="96">
        <v>9</v>
      </c>
      <c r="GX3" s="96">
        <v>8</v>
      </c>
      <c r="GY3" s="414">
        <v>9</v>
      </c>
      <c r="GZ3" s="96">
        <v>8.5</v>
      </c>
      <c r="HA3" s="414">
        <v>8</v>
      </c>
      <c r="HB3" s="414">
        <v>8</v>
      </c>
      <c r="HC3" s="414">
        <v>8</v>
      </c>
      <c r="HD3" s="414">
        <v>8</v>
      </c>
      <c r="HE3" s="192">
        <v>8</v>
      </c>
      <c r="HF3" s="414">
        <v>8</v>
      </c>
      <c r="HG3" s="414">
        <v>8</v>
      </c>
      <c r="HH3" s="96">
        <v>8.25</v>
      </c>
      <c r="HI3" s="414">
        <v>8.5</v>
      </c>
      <c r="HJ3" s="96">
        <v>8.25</v>
      </c>
      <c r="HK3" s="414">
        <v>8.5</v>
      </c>
      <c r="HL3" s="414">
        <v>8.5</v>
      </c>
      <c r="HM3" s="96">
        <v>8</v>
      </c>
      <c r="HN3" s="96">
        <v>8.5</v>
      </c>
      <c r="HO3" s="96">
        <v>8</v>
      </c>
      <c r="HP3" s="96">
        <v>8</v>
      </c>
      <c r="HQ3" s="96">
        <v>8</v>
      </c>
      <c r="HR3" s="96">
        <v>8</v>
      </c>
      <c r="HS3" s="96">
        <v>9</v>
      </c>
      <c r="HT3" s="96">
        <v>8</v>
      </c>
      <c r="HU3" s="96">
        <v>8</v>
      </c>
      <c r="HV3" s="96">
        <v>8</v>
      </c>
      <c r="HW3" s="96">
        <v>8</v>
      </c>
      <c r="HX3" s="96">
        <v>8</v>
      </c>
      <c r="HY3" s="96">
        <v>8</v>
      </c>
      <c r="HZ3" s="96">
        <v>9.25</v>
      </c>
      <c r="IA3" s="96">
        <v>8</v>
      </c>
      <c r="IB3" s="96">
        <v>8</v>
      </c>
      <c r="IC3" s="96">
        <v>8.25</v>
      </c>
      <c r="ID3" s="96">
        <v>8.5</v>
      </c>
      <c r="IE3" s="96">
        <v>8</v>
      </c>
      <c r="IF3" s="96">
        <v>8.25</v>
      </c>
      <c r="IG3" s="96">
        <v>8</v>
      </c>
      <c r="IH3" s="96">
        <v>8.25</v>
      </c>
      <c r="II3" s="96">
        <v>8</v>
      </c>
      <c r="IJ3" s="192">
        <v>9</v>
      </c>
      <c r="IK3" s="96">
        <v>8</v>
      </c>
      <c r="IL3" s="96">
        <v>8.25</v>
      </c>
      <c r="IM3" s="96">
        <v>8</v>
      </c>
      <c r="IN3" s="96">
        <v>8</v>
      </c>
      <c r="IO3" s="96">
        <v>8</v>
      </c>
      <c r="IP3" s="96">
        <v>9</v>
      </c>
      <c r="IQ3" s="96">
        <v>8.25</v>
      </c>
      <c r="IR3" s="96">
        <v>9.25</v>
      </c>
      <c r="IS3" s="96">
        <v>8</v>
      </c>
      <c r="IT3" s="96">
        <v>8.5</v>
      </c>
      <c r="IU3" s="96">
        <v>8.25</v>
      </c>
      <c r="IV3" s="96">
        <v>8</v>
      </c>
      <c r="IW3" s="96">
        <v>8.25</v>
      </c>
      <c r="IX3" s="96">
        <v>8.25</v>
      </c>
      <c r="IY3" s="96">
        <v>8.25</v>
      </c>
      <c r="IZ3" s="96">
        <v>8</v>
      </c>
      <c r="JA3" s="96">
        <v>8</v>
      </c>
      <c r="JB3" s="96">
        <v>8.25</v>
      </c>
      <c r="JC3" s="96">
        <v>8</v>
      </c>
      <c r="JD3" s="96">
        <v>8</v>
      </c>
      <c r="JE3" s="96">
        <v>8</v>
      </c>
      <c r="JF3" s="168">
        <v>8</v>
      </c>
      <c r="JG3" s="168">
        <v>8.25</v>
      </c>
      <c r="JH3" s="168">
        <v>8</v>
      </c>
      <c r="JI3" s="168">
        <v>8</v>
      </c>
      <c r="JJ3" s="168">
        <v>9.75</v>
      </c>
      <c r="JK3" s="168">
        <v>8.5</v>
      </c>
      <c r="JL3" s="168">
        <v>8</v>
      </c>
      <c r="JM3" s="168">
        <v>9</v>
      </c>
      <c r="JN3" s="170">
        <v>8.5</v>
      </c>
      <c r="JO3" s="168">
        <v>9.25</v>
      </c>
      <c r="JP3" s="168">
        <v>8.5</v>
      </c>
      <c r="JQ3" s="168">
        <v>8.5</v>
      </c>
      <c r="JR3" s="168">
        <v>9</v>
      </c>
      <c r="JS3" s="168">
        <v>9.75</v>
      </c>
      <c r="JT3" s="168">
        <v>9</v>
      </c>
      <c r="JU3" s="168">
        <v>8.5</v>
      </c>
      <c r="JV3" s="168">
        <v>8.25</v>
      </c>
      <c r="JW3" s="168">
        <v>8</v>
      </c>
      <c r="JX3" s="168">
        <v>8.5</v>
      </c>
      <c r="JY3" s="168">
        <v>9</v>
      </c>
      <c r="JZ3" s="168">
        <v>9.5</v>
      </c>
      <c r="KA3" s="168">
        <v>9.5</v>
      </c>
      <c r="KB3" s="168">
        <v>9</v>
      </c>
      <c r="KC3" s="168">
        <v>9.5</v>
      </c>
      <c r="KD3" s="168">
        <v>8</v>
      </c>
      <c r="KE3" s="168">
        <v>8.5</v>
      </c>
      <c r="KF3" s="168">
        <v>8.25</v>
      </c>
      <c r="KG3" s="168">
        <v>9</v>
      </c>
      <c r="KH3" s="168">
        <v>9.5</v>
      </c>
      <c r="KI3" s="168">
        <v>8</v>
      </c>
      <c r="KJ3" s="168">
        <v>8.5</v>
      </c>
      <c r="KK3" s="168">
        <v>8</v>
      </c>
      <c r="KL3" s="168">
        <v>8</v>
      </c>
      <c r="KM3" s="168">
        <v>8.25</v>
      </c>
      <c r="KN3" s="168">
        <v>8.25</v>
      </c>
      <c r="KO3" s="168">
        <v>8</v>
      </c>
      <c r="KP3" s="168">
        <v>8.5</v>
      </c>
      <c r="KQ3" s="168">
        <v>8</v>
      </c>
      <c r="KR3" s="168">
        <v>8</v>
      </c>
      <c r="KS3" s="170">
        <v>8</v>
      </c>
      <c r="KT3" s="168">
        <v>9</v>
      </c>
      <c r="KU3" s="168">
        <v>8.5</v>
      </c>
      <c r="KV3" s="168">
        <v>9.75</v>
      </c>
      <c r="KW3" s="168">
        <v>8</v>
      </c>
      <c r="KX3" s="168">
        <v>8</v>
      </c>
      <c r="KY3" s="168">
        <v>8.25</v>
      </c>
      <c r="KZ3" s="168">
        <v>9.25</v>
      </c>
      <c r="LA3" s="168">
        <v>8</v>
      </c>
      <c r="LB3" s="168">
        <v>8.5</v>
      </c>
      <c r="LC3" s="168">
        <v>9.5</v>
      </c>
      <c r="LD3" s="168">
        <v>8.25</v>
      </c>
      <c r="LE3" s="168">
        <v>8.5</v>
      </c>
      <c r="LF3" s="168">
        <v>8</v>
      </c>
      <c r="LG3" s="168">
        <v>8.75</v>
      </c>
      <c r="LH3" s="168">
        <v>8.25</v>
      </c>
      <c r="LI3" s="168">
        <v>8</v>
      </c>
      <c r="LJ3" s="168">
        <v>9.5</v>
      </c>
      <c r="LK3" s="168">
        <v>8.5</v>
      </c>
      <c r="LL3" s="168">
        <v>8</v>
      </c>
      <c r="LM3" s="168">
        <v>8</v>
      </c>
      <c r="LN3" s="168">
        <v>8.5</v>
      </c>
      <c r="LO3" s="168">
        <v>8.75</v>
      </c>
      <c r="LP3" s="168">
        <v>9</v>
      </c>
      <c r="LQ3" s="168">
        <v>9.5</v>
      </c>
      <c r="LR3" s="168">
        <v>8</v>
      </c>
      <c r="LS3" s="168">
        <v>9.25</v>
      </c>
      <c r="LT3" s="168">
        <v>8</v>
      </c>
      <c r="LU3" s="168">
        <v>8</v>
      </c>
      <c r="LV3" s="168">
        <v>9.75</v>
      </c>
      <c r="LW3" s="170">
        <v>8</v>
      </c>
      <c r="LX3" s="168">
        <v>8</v>
      </c>
      <c r="LY3" s="168">
        <v>8</v>
      </c>
      <c r="LZ3" s="168">
        <v>8</v>
      </c>
      <c r="MA3" s="168">
        <v>8</v>
      </c>
      <c r="MB3" s="168">
        <v>8</v>
      </c>
      <c r="MC3" s="168">
        <v>8</v>
      </c>
      <c r="MD3" s="168">
        <v>8</v>
      </c>
      <c r="ME3" s="168">
        <v>10</v>
      </c>
      <c r="MF3" s="168">
        <v>8.5</v>
      </c>
      <c r="MG3" s="168">
        <v>9</v>
      </c>
      <c r="MH3" s="168">
        <v>8.5</v>
      </c>
      <c r="MI3" s="168">
        <v>8</v>
      </c>
      <c r="MJ3" s="168">
        <v>8.25</v>
      </c>
      <c r="MK3" s="168">
        <v>9.25</v>
      </c>
      <c r="ML3" s="168">
        <v>8</v>
      </c>
      <c r="MM3" s="168">
        <v>8</v>
      </c>
      <c r="MN3" s="168">
        <v>8.75</v>
      </c>
      <c r="MO3" s="168">
        <v>8</v>
      </c>
      <c r="MP3" s="168">
        <v>9</v>
      </c>
      <c r="MQ3" s="168">
        <v>9</v>
      </c>
      <c r="MR3" s="168">
        <v>8.5</v>
      </c>
      <c r="MS3" s="168">
        <v>8.75</v>
      </c>
      <c r="MT3" s="168">
        <v>8.75</v>
      </c>
      <c r="MU3" s="168">
        <v>8.5</v>
      </c>
      <c r="MV3" s="168">
        <v>8.25</v>
      </c>
      <c r="MW3" s="168">
        <v>8.5</v>
      </c>
      <c r="MX3" s="168">
        <v>9</v>
      </c>
      <c r="MY3" s="168">
        <v>8</v>
      </c>
      <c r="MZ3" s="168">
        <v>8.5</v>
      </c>
      <c r="NA3" s="168">
        <v>8</v>
      </c>
      <c r="NB3" s="170">
        <v>8</v>
      </c>
      <c r="NC3" s="168">
        <v>10</v>
      </c>
      <c r="ND3" s="168">
        <v>9.25</v>
      </c>
      <c r="NE3" s="168">
        <v>9.25</v>
      </c>
    </row>
    <row r="4" spans="1:575" s="168" customFormat="1" x14ac:dyDescent="0.25">
      <c r="A4" s="97" t="s">
        <v>482</v>
      </c>
      <c r="B4" s="97">
        <v>112</v>
      </c>
      <c r="C4" s="97">
        <v>112</v>
      </c>
      <c r="D4" s="97">
        <v>112</v>
      </c>
      <c r="E4" s="97">
        <v>112</v>
      </c>
      <c r="F4" s="97">
        <v>112</v>
      </c>
      <c r="G4" s="97">
        <v>112</v>
      </c>
      <c r="H4" s="415">
        <v>112</v>
      </c>
      <c r="I4" s="415">
        <v>128</v>
      </c>
      <c r="J4" s="415">
        <v>112</v>
      </c>
      <c r="K4" s="415">
        <v>114</v>
      </c>
      <c r="L4" s="415">
        <v>112</v>
      </c>
      <c r="M4" s="415">
        <v>112</v>
      </c>
      <c r="N4" s="97">
        <v>112</v>
      </c>
      <c r="O4" s="97">
        <v>114</v>
      </c>
      <c r="P4" s="97">
        <v>112</v>
      </c>
      <c r="Q4" s="97">
        <v>112</v>
      </c>
      <c r="R4" s="415">
        <v>112</v>
      </c>
      <c r="S4" s="97">
        <v>112</v>
      </c>
      <c r="T4" s="97">
        <v>112</v>
      </c>
      <c r="U4" s="97">
        <v>104</v>
      </c>
      <c r="V4" s="97">
        <v>112</v>
      </c>
      <c r="W4" s="97">
        <v>128</v>
      </c>
      <c r="X4" s="97">
        <v>100</v>
      </c>
      <c r="Y4" s="97">
        <v>102</v>
      </c>
      <c r="Z4" s="97">
        <v>106</v>
      </c>
      <c r="AA4" s="97">
        <v>106</v>
      </c>
      <c r="AB4" s="97">
        <v>112</v>
      </c>
      <c r="AC4" s="97">
        <v>104</v>
      </c>
      <c r="AD4" s="97">
        <v>118</v>
      </c>
      <c r="AE4" s="191">
        <v>100</v>
      </c>
      <c r="AF4" s="202">
        <v>118</v>
      </c>
      <c r="AG4" s="97">
        <v>112</v>
      </c>
      <c r="AH4" s="97">
        <v>104</v>
      </c>
      <c r="AI4" s="97">
        <v>116</v>
      </c>
      <c r="AJ4" s="97">
        <v>118</v>
      </c>
      <c r="AK4" s="97">
        <v>136</v>
      </c>
      <c r="AL4" s="97">
        <v>104</v>
      </c>
      <c r="AM4" s="97">
        <v>110</v>
      </c>
      <c r="AN4" s="97">
        <v>118</v>
      </c>
      <c r="AO4" s="97">
        <v>112</v>
      </c>
      <c r="AP4" s="415">
        <v>116</v>
      </c>
      <c r="AQ4" s="97">
        <v>104</v>
      </c>
      <c r="AR4" s="97">
        <v>112</v>
      </c>
      <c r="AS4" s="97">
        <v>112</v>
      </c>
      <c r="AT4" s="97">
        <v>100</v>
      </c>
      <c r="AU4" s="97">
        <v>120</v>
      </c>
      <c r="AV4" s="97">
        <v>118</v>
      </c>
      <c r="AW4" s="97">
        <v>112</v>
      </c>
      <c r="AX4" s="415">
        <v>112</v>
      </c>
      <c r="AY4" s="415">
        <v>112</v>
      </c>
      <c r="AZ4" s="97">
        <v>104</v>
      </c>
      <c r="BA4" s="97">
        <v>120</v>
      </c>
      <c r="BB4" s="97">
        <v>112</v>
      </c>
      <c r="BC4" s="97">
        <v>112</v>
      </c>
      <c r="BD4" s="97">
        <v>104</v>
      </c>
      <c r="BE4" s="97">
        <v>106</v>
      </c>
      <c r="BF4" s="97">
        <v>106</v>
      </c>
      <c r="BG4" s="97">
        <v>112</v>
      </c>
      <c r="BH4" s="202">
        <v>112</v>
      </c>
      <c r="BI4" s="415">
        <v>118</v>
      </c>
      <c r="BJ4" s="97">
        <v>128</v>
      </c>
      <c r="BK4" s="97">
        <v>120</v>
      </c>
      <c r="BL4" s="97">
        <v>120</v>
      </c>
      <c r="BM4" s="97">
        <v>116</v>
      </c>
      <c r="BN4" s="97">
        <v>122</v>
      </c>
      <c r="BO4" s="97">
        <v>128</v>
      </c>
      <c r="BP4" s="415">
        <v>104</v>
      </c>
      <c r="BQ4" s="97">
        <v>129</v>
      </c>
      <c r="BR4" s="97">
        <v>104</v>
      </c>
      <c r="BS4" s="97">
        <v>110</v>
      </c>
      <c r="BT4" s="97">
        <v>112</v>
      </c>
      <c r="BU4" s="97">
        <v>106</v>
      </c>
      <c r="BV4" s="97">
        <v>104</v>
      </c>
      <c r="BW4" s="97">
        <v>122</v>
      </c>
      <c r="BX4" s="97">
        <v>106</v>
      </c>
      <c r="BY4" s="97">
        <v>170</v>
      </c>
      <c r="BZ4" s="97">
        <v>106</v>
      </c>
      <c r="CA4" s="97">
        <v>148</v>
      </c>
      <c r="CB4" s="97">
        <v>102</v>
      </c>
      <c r="CC4" s="97">
        <v>102</v>
      </c>
      <c r="CD4" s="97">
        <v>106</v>
      </c>
      <c r="CE4" s="415">
        <v>112</v>
      </c>
      <c r="CF4" s="415">
        <v>122</v>
      </c>
      <c r="CG4" s="415">
        <v>120</v>
      </c>
      <c r="CH4" s="97">
        <v>104</v>
      </c>
      <c r="CI4" s="97">
        <v>106</v>
      </c>
      <c r="CJ4" s="97">
        <v>114</v>
      </c>
      <c r="CK4" s="97">
        <v>122</v>
      </c>
      <c r="CL4" s="97">
        <v>100</v>
      </c>
      <c r="CM4" s="202">
        <v>120</v>
      </c>
      <c r="CN4" s="97">
        <v>100</v>
      </c>
      <c r="CO4" s="97">
        <v>138</v>
      </c>
      <c r="CP4" s="97">
        <v>108</v>
      </c>
      <c r="CQ4" s="97">
        <v>128</v>
      </c>
      <c r="CR4" s="97">
        <v>104</v>
      </c>
      <c r="CS4" s="97">
        <v>106</v>
      </c>
      <c r="CT4" s="97">
        <v>104</v>
      </c>
      <c r="CU4" s="97">
        <v>104</v>
      </c>
      <c r="CV4" s="97">
        <v>116</v>
      </c>
      <c r="CW4" s="415">
        <v>112</v>
      </c>
      <c r="CX4" s="97">
        <v>106</v>
      </c>
      <c r="CY4" s="97">
        <v>100</v>
      </c>
      <c r="CZ4" s="97">
        <v>114</v>
      </c>
      <c r="DA4" s="97">
        <v>104</v>
      </c>
      <c r="DB4" s="97">
        <v>112</v>
      </c>
      <c r="DC4" s="97">
        <v>112</v>
      </c>
      <c r="DD4" s="97">
        <v>106</v>
      </c>
      <c r="DE4" s="97">
        <v>106</v>
      </c>
      <c r="DF4" s="97">
        <v>122</v>
      </c>
      <c r="DG4" s="97">
        <v>106</v>
      </c>
      <c r="DH4" s="97">
        <v>100</v>
      </c>
      <c r="DI4" s="97">
        <v>114</v>
      </c>
      <c r="DJ4" s="97">
        <v>122</v>
      </c>
      <c r="DK4" s="97">
        <v>120</v>
      </c>
      <c r="DL4" s="97">
        <v>110</v>
      </c>
      <c r="DM4" s="97">
        <v>106</v>
      </c>
      <c r="DN4" s="97">
        <v>108</v>
      </c>
      <c r="DO4" s="97">
        <v>106</v>
      </c>
      <c r="DP4" s="97">
        <v>120</v>
      </c>
      <c r="DQ4" s="202">
        <v>116</v>
      </c>
      <c r="DR4" s="97">
        <v>118</v>
      </c>
      <c r="DS4" s="97">
        <v>122</v>
      </c>
      <c r="DT4" s="97">
        <v>106</v>
      </c>
      <c r="DU4" s="97">
        <v>102</v>
      </c>
      <c r="DV4" s="97">
        <v>106</v>
      </c>
      <c r="DW4" s="97">
        <v>100</v>
      </c>
      <c r="DX4" s="415">
        <v>108</v>
      </c>
      <c r="DY4" s="97">
        <v>114</v>
      </c>
      <c r="DZ4" s="415">
        <v>116</v>
      </c>
      <c r="EA4" s="97">
        <v>128</v>
      </c>
      <c r="EB4" s="97">
        <v>122</v>
      </c>
      <c r="EC4" s="97">
        <v>124</v>
      </c>
      <c r="ED4" s="97">
        <v>106</v>
      </c>
      <c r="EE4" s="97">
        <v>100</v>
      </c>
      <c r="EF4" s="97">
        <v>102</v>
      </c>
      <c r="EG4" s="97">
        <v>100</v>
      </c>
      <c r="EH4" s="97">
        <v>100</v>
      </c>
      <c r="EI4" s="97">
        <v>106</v>
      </c>
      <c r="EJ4" s="97">
        <v>104</v>
      </c>
      <c r="EK4" s="97">
        <v>100</v>
      </c>
      <c r="EL4" s="97">
        <v>100</v>
      </c>
      <c r="EM4" s="97">
        <v>100</v>
      </c>
      <c r="EN4" s="97">
        <v>106</v>
      </c>
      <c r="EO4" s="97">
        <v>106</v>
      </c>
      <c r="EP4" s="97">
        <v>104</v>
      </c>
      <c r="EQ4" s="97">
        <v>112</v>
      </c>
      <c r="ER4" s="97">
        <v>116</v>
      </c>
      <c r="ES4" s="97">
        <v>136</v>
      </c>
      <c r="ET4" s="97">
        <v>102</v>
      </c>
      <c r="EU4" s="97">
        <v>120</v>
      </c>
      <c r="EV4" s="202">
        <v>114</v>
      </c>
      <c r="EW4" s="415">
        <v>106</v>
      </c>
      <c r="EX4" s="415">
        <v>108</v>
      </c>
      <c r="EY4" s="97">
        <v>104</v>
      </c>
      <c r="EZ4" s="97">
        <v>116</v>
      </c>
      <c r="FA4" s="415">
        <f>88+16</f>
        <v>104</v>
      </c>
      <c r="FB4" s="97">
        <v>106</v>
      </c>
      <c r="FC4" s="97">
        <v>106</v>
      </c>
      <c r="FD4" s="97">
        <v>120</v>
      </c>
      <c r="FE4" s="97">
        <v>100</v>
      </c>
      <c r="FF4" s="415">
        <v>128</v>
      </c>
      <c r="FG4" s="97">
        <v>108</v>
      </c>
      <c r="FH4" s="97">
        <v>134</v>
      </c>
      <c r="FI4" s="97">
        <v>106</v>
      </c>
      <c r="FJ4" s="97">
        <v>112</v>
      </c>
      <c r="FK4" s="415">
        <v>114</v>
      </c>
      <c r="FL4" s="415">
        <v>116</v>
      </c>
      <c r="FM4" s="415">
        <v>132</v>
      </c>
      <c r="FN4" s="415">
        <v>104</v>
      </c>
      <c r="FO4" s="415">
        <v>112</v>
      </c>
      <c r="FP4" s="415">
        <v>102</v>
      </c>
      <c r="FQ4" s="415">
        <v>128</v>
      </c>
      <c r="FR4" s="97">
        <v>104</v>
      </c>
      <c r="FS4" s="97">
        <v>106</v>
      </c>
      <c r="FT4" s="415">
        <v>136</v>
      </c>
      <c r="FU4" s="415">
        <v>112</v>
      </c>
      <c r="FV4" s="97">
        <v>106</v>
      </c>
      <c r="FW4" s="415">
        <v>112</v>
      </c>
      <c r="FX4" s="415">
        <v>116</v>
      </c>
      <c r="FY4" s="415">
        <v>112</v>
      </c>
      <c r="FZ4" s="202">
        <v>106</v>
      </c>
      <c r="GA4" s="97">
        <v>106</v>
      </c>
      <c r="GB4" s="97">
        <v>110</v>
      </c>
      <c r="GC4" s="97">
        <v>112</v>
      </c>
      <c r="GD4" s="97">
        <v>104</v>
      </c>
      <c r="GE4" s="97">
        <v>104</v>
      </c>
      <c r="GF4" s="415">
        <v>126</v>
      </c>
      <c r="GG4" s="97">
        <v>110</v>
      </c>
      <c r="GH4" s="415">
        <v>128</v>
      </c>
      <c r="GI4" s="415">
        <v>108</v>
      </c>
      <c r="GJ4" s="415">
        <v>133</v>
      </c>
      <c r="GK4" s="415">
        <v>160</v>
      </c>
      <c r="GL4" s="97">
        <v>142</v>
      </c>
      <c r="GM4" s="97">
        <v>134</v>
      </c>
      <c r="GN4" s="97">
        <v>136</v>
      </c>
      <c r="GO4" s="97">
        <v>118</v>
      </c>
      <c r="GP4" s="415">
        <v>112</v>
      </c>
      <c r="GQ4" s="97">
        <v>122</v>
      </c>
      <c r="GR4" s="97">
        <v>142</v>
      </c>
      <c r="GS4" s="97">
        <v>134</v>
      </c>
      <c r="GT4" s="415">
        <v>136</v>
      </c>
      <c r="GU4" s="97">
        <v>136</v>
      </c>
      <c r="GV4" s="415">
        <v>136</v>
      </c>
      <c r="GW4" s="97">
        <v>112</v>
      </c>
      <c r="GX4" s="415">
        <v>154</v>
      </c>
      <c r="GY4" s="415">
        <v>164</v>
      </c>
      <c r="GZ4" s="415">
        <v>112</v>
      </c>
      <c r="HA4" s="97">
        <v>168</v>
      </c>
      <c r="HB4" s="97">
        <v>152</v>
      </c>
      <c r="HC4" s="97">
        <v>112</v>
      </c>
      <c r="HD4" s="97">
        <v>104</v>
      </c>
      <c r="HE4" s="202">
        <v>106</v>
      </c>
      <c r="HF4" s="97">
        <v>104</v>
      </c>
      <c r="HG4" s="97">
        <v>104</v>
      </c>
      <c r="HH4" s="97">
        <v>112</v>
      </c>
      <c r="HI4" s="97">
        <v>120</v>
      </c>
      <c r="HJ4" s="97">
        <v>106</v>
      </c>
      <c r="HK4" s="97">
        <v>100</v>
      </c>
      <c r="HL4" s="97">
        <v>108</v>
      </c>
      <c r="HM4" s="97">
        <v>110</v>
      </c>
      <c r="HN4" s="97">
        <v>104</v>
      </c>
      <c r="HO4" s="97">
        <v>104</v>
      </c>
      <c r="HP4" s="97">
        <v>104</v>
      </c>
      <c r="HQ4" s="97">
        <v>116</v>
      </c>
      <c r="HR4" s="97">
        <v>120</v>
      </c>
      <c r="HS4" s="97">
        <v>104</v>
      </c>
      <c r="HT4" s="97">
        <v>112</v>
      </c>
      <c r="HU4" s="97">
        <v>124</v>
      </c>
      <c r="HV4" s="97">
        <v>120</v>
      </c>
      <c r="HW4" s="97">
        <v>120</v>
      </c>
      <c r="HX4" s="97">
        <v>136</v>
      </c>
      <c r="HY4" s="97">
        <v>112</v>
      </c>
      <c r="HZ4" s="97">
        <v>104</v>
      </c>
      <c r="IA4" s="97">
        <v>104</v>
      </c>
      <c r="IB4" s="97">
        <v>106</v>
      </c>
      <c r="IC4" s="97">
        <v>120</v>
      </c>
      <c r="ID4" s="97">
        <v>130</v>
      </c>
      <c r="IE4" s="415">
        <v>112</v>
      </c>
      <c r="IF4" s="97">
        <v>152</v>
      </c>
      <c r="IG4" s="97">
        <v>152</v>
      </c>
      <c r="IH4" s="97">
        <v>106</v>
      </c>
      <c r="II4" s="97">
        <v>116</v>
      </c>
      <c r="IJ4" s="202">
        <v>128</v>
      </c>
      <c r="IK4" s="97">
        <v>120</v>
      </c>
      <c r="IL4" s="471">
        <v>116</v>
      </c>
      <c r="IM4" s="97">
        <v>104</v>
      </c>
      <c r="IN4" s="97">
        <v>120</v>
      </c>
      <c r="IO4" s="97">
        <v>128</v>
      </c>
      <c r="IP4" s="97">
        <v>128</v>
      </c>
      <c r="IQ4" s="97">
        <v>112</v>
      </c>
      <c r="IR4" s="97">
        <v>120</v>
      </c>
      <c r="IS4" s="97">
        <v>104</v>
      </c>
      <c r="IT4" s="97">
        <v>130</v>
      </c>
      <c r="IU4" s="97">
        <v>112</v>
      </c>
      <c r="IV4" s="484">
        <v>122</v>
      </c>
      <c r="IW4" s="488">
        <v>144</v>
      </c>
      <c r="IX4" s="488">
        <v>146</v>
      </c>
      <c r="IY4" s="97">
        <v>120</v>
      </c>
      <c r="IZ4" s="97">
        <v>120</v>
      </c>
      <c r="JA4" s="97">
        <v>128</v>
      </c>
      <c r="JB4" s="97">
        <v>120</v>
      </c>
      <c r="JC4" s="488">
        <v>144</v>
      </c>
      <c r="JD4" s="488">
        <v>124</v>
      </c>
      <c r="JE4" s="168">
        <v>106</v>
      </c>
      <c r="JF4" s="168">
        <v>122</v>
      </c>
      <c r="JG4" s="168">
        <v>104</v>
      </c>
      <c r="JH4" s="168">
        <v>112</v>
      </c>
      <c r="JI4" s="168">
        <v>116</v>
      </c>
      <c r="JJ4" s="168">
        <v>106</v>
      </c>
      <c r="JK4" s="168">
        <v>112</v>
      </c>
      <c r="JL4" s="168">
        <v>106</v>
      </c>
      <c r="JM4" s="168">
        <v>114</v>
      </c>
      <c r="JN4" s="170">
        <v>114</v>
      </c>
      <c r="JO4" s="168">
        <f>122+16</f>
        <v>138</v>
      </c>
      <c r="JP4" s="168">
        <v>112</v>
      </c>
      <c r="JQ4" s="168">
        <v>106</v>
      </c>
      <c r="JR4" s="168">
        <v>112</v>
      </c>
      <c r="JS4" s="168">
        <v>112</v>
      </c>
      <c r="JT4" s="168">
        <v>112</v>
      </c>
      <c r="JU4" s="168">
        <v>122</v>
      </c>
      <c r="JV4" s="168">
        <v>126</v>
      </c>
      <c r="JW4" s="168">
        <v>100</v>
      </c>
      <c r="JX4" s="168">
        <v>128</v>
      </c>
      <c r="JY4" s="168">
        <v>122</v>
      </c>
      <c r="JZ4" s="168">
        <v>112</v>
      </c>
      <c r="KA4" s="168">
        <v>100</v>
      </c>
      <c r="KB4" s="168">
        <v>148</v>
      </c>
      <c r="KC4" s="168">
        <v>100</v>
      </c>
      <c r="KD4" s="168">
        <v>114</v>
      </c>
      <c r="KE4" s="168">
        <v>100</v>
      </c>
      <c r="KF4" s="168">
        <v>112</v>
      </c>
      <c r="KG4" s="168">
        <v>106</v>
      </c>
      <c r="KH4" s="168">
        <v>120</v>
      </c>
      <c r="KI4" s="168">
        <v>128</v>
      </c>
      <c r="KJ4" s="168">
        <v>114</v>
      </c>
      <c r="KK4" s="168">
        <v>104</v>
      </c>
      <c r="KL4" s="168">
        <v>112</v>
      </c>
      <c r="KM4" s="168">
        <v>116</v>
      </c>
      <c r="KN4" s="168">
        <v>100</v>
      </c>
      <c r="KO4" s="168">
        <v>112</v>
      </c>
      <c r="KP4" s="168">
        <v>108</v>
      </c>
      <c r="KQ4" s="168">
        <v>132</v>
      </c>
      <c r="KR4" s="168">
        <v>104</v>
      </c>
      <c r="KS4" s="170">
        <v>110</v>
      </c>
      <c r="KT4" s="168">
        <v>104</v>
      </c>
      <c r="KU4" s="168">
        <v>106</v>
      </c>
      <c r="KV4" s="168">
        <v>114</v>
      </c>
      <c r="KW4" s="168">
        <v>110</v>
      </c>
      <c r="KX4" s="168">
        <v>112</v>
      </c>
      <c r="KY4" s="168">
        <v>112</v>
      </c>
      <c r="KZ4" s="168">
        <v>112</v>
      </c>
      <c r="LA4" s="168">
        <v>120</v>
      </c>
      <c r="LB4" s="168">
        <v>164</v>
      </c>
      <c r="LC4" s="168">
        <v>104</v>
      </c>
      <c r="LD4" s="168">
        <v>122</v>
      </c>
      <c r="LE4" s="168">
        <v>100</v>
      </c>
      <c r="LF4" s="168">
        <v>110</v>
      </c>
      <c r="LG4" s="168">
        <v>110</v>
      </c>
      <c r="LH4" s="168">
        <v>114</v>
      </c>
      <c r="LI4" s="168">
        <v>112</v>
      </c>
      <c r="LJ4" s="168">
        <v>116</v>
      </c>
      <c r="LK4" s="168">
        <v>110</v>
      </c>
      <c r="LL4" s="168">
        <v>106</v>
      </c>
      <c r="LM4" s="168">
        <v>112</v>
      </c>
      <c r="LN4" s="168">
        <v>112</v>
      </c>
      <c r="LO4" s="168">
        <v>104</v>
      </c>
      <c r="LP4" s="168">
        <v>112</v>
      </c>
      <c r="LQ4" s="168">
        <v>104</v>
      </c>
      <c r="LR4" s="168">
        <v>104</v>
      </c>
      <c r="LS4" s="168">
        <v>104</v>
      </c>
      <c r="LT4" s="168">
        <v>104</v>
      </c>
      <c r="LU4" s="168">
        <v>104</v>
      </c>
      <c r="LV4" s="168">
        <v>106</v>
      </c>
      <c r="LW4" s="170">
        <v>104</v>
      </c>
      <c r="LX4" s="168">
        <v>100</v>
      </c>
      <c r="LY4" s="168">
        <v>136</v>
      </c>
      <c r="LZ4" s="168">
        <v>112</v>
      </c>
      <c r="MA4" s="168">
        <v>100</v>
      </c>
      <c r="MB4" s="168">
        <v>112</v>
      </c>
      <c r="MC4" s="168">
        <v>112</v>
      </c>
      <c r="MD4" s="168">
        <v>106</v>
      </c>
      <c r="ME4" s="168">
        <v>128</v>
      </c>
      <c r="MF4" s="168">
        <v>112</v>
      </c>
      <c r="MG4" s="168">
        <v>146</v>
      </c>
      <c r="MH4" s="168">
        <v>104</v>
      </c>
      <c r="MI4" s="168">
        <v>104</v>
      </c>
      <c r="MJ4" s="168">
        <v>154</v>
      </c>
      <c r="MK4" s="168">
        <v>104</v>
      </c>
      <c r="ML4" s="168">
        <v>122</v>
      </c>
      <c r="MM4" s="168">
        <v>104</v>
      </c>
      <c r="MN4" s="168">
        <v>112</v>
      </c>
      <c r="MO4" s="168">
        <v>104</v>
      </c>
      <c r="MP4" s="168">
        <v>122</v>
      </c>
      <c r="MQ4" s="168">
        <v>106</v>
      </c>
      <c r="MR4" s="168">
        <v>128</v>
      </c>
      <c r="MS4" s="168">
        <v>104</v>
      </c>
      <c r="MT4" s="168">
        <v>104</v>
      </c>
      <c r="MU4" s="168">
        <v>104</v>
      </c>
      <c r="MV4" s="168">
        <v>104</v>
      </c>
      <c r="MW4" s="168">
        <v>126</v>
      </c>
      <c r="MX4" s="168">
        <v>120</v>
      </c>
      <c r="MY4" s="168">
        <v>110</v>
      </c>
      <c r="MZ4" s="168">
        <v>112</v>
      </c>
      <c r="NA4" s="168">
        <v>112</v>
      </c>
      <c r="NB4" s="170">
        <v>112</v>
      </c>
      <c r="NC4" s="168">
        <v>116</v>
      </c>
      <c r="ND4" s="168">
        <v>106</v>
      </c>
    </row>
    <row r="5" spans="1:575" s="168" customFormat="1" x14ac:dyDescent="0.25">
      <c r="A5" s="98" t="s">
        <v>483</v>
      </c>
      <c r="B5" s="98">
        <v>5</v>
      </c>
      <c r="C5" s="98">
        <v>5</v>
      </c>
      <c r="D5" s="98">
        <v>5</v>
      </c>
      <c r="E5" s="98">
        <v>5.5</v>
      </c>
      <c r="F5" s="98">
        <v>5</v>
      </c>
      <c r="G5" s="98">
        <v>6</v>
      </c>
      <c r="H5" s="416">
        <v>5</v>
      </c>
      <c r="I5" s="416">
        <v>6</v>
      </c>
      <c r="J5" s="416">
        <v>5</v>
      </c>
      <c r="K5" s="416">
        <v>5</v>
      </c>
      <c r="L5" s="416">
        <v>5</v>
      </c>
      <c r="M5" s="98">
        <v>5</v>
      </c>
      <c r="N5" s="98">
        <v>6</v>
      </c>
      <c r="O5" s="98">
        <v>5</v>
      </c>
      <c r="P5" s="98">
        <v>5.5</v>
      </c>
      <c r="Q5" s="98">
        <v>5</v>
      </c>
      <c r="R5" s="416">
        <v>5</v>
      </c>
      <c r="S5" s="98">
        <v>5</v>
      </c>
      <c r="T5" s="98">
        <v>5</v>
      </c>
      <c r="U5" s="98">
        <v>5</v>
      </c>
      <c r="V5" s="416">
        <v>7</v>
      </c>
      <c r="W5" s="98">
        <v>5.5</v>
      </c>
      <c r="X5" s="416">
        <v>5</v>
      </c>
      <c r="Y5" s="416">
        <v>5</v>
      </c>
      <c r="Z5" s="416">
        <v>5.5</v>
      </c>
      <c r="AA5" s="416">
        <v>5</v>
      </c>
      <c r="AB5" s="98">
        <v>5</v>
      </c>
      <c r="AC5" s="98">
        <v>5.5</v>
      </c>
      <c r="AD5" s="98">
        <v>5</v>
      </c>
      <c r="AE5" s="416">
        <v>5</v>
      </c>
      <c r="AF5" s="201">
        <v>5</v>
      </c>
      <c r="AG5" s="416">
        <v>5</v>
      </c>
      <c r="AH5" s="416">
        <v>6</v>
      </c>
      <c r="AI5" s="98">
        <v>5</v>
      </c>
      <c r="AJ5" s="416">
        <v>5</v>
      </c>
      <c r="AK5" s="416">
        <v>6</v>
      </c>
      <c r="AL5" s="416">
        <v>6</v>
      </c>
      <c r="AM5" s="416">
        <v>5</v>
      </c>
      <c r="AN5" s="416">
        <v>5</v>
      </c>
      <c r="AO5" s="416">
        <v>5</v>
      </c>
      <c r="AP5" s="416">
        <v>5</v>
      </c>
      <c r="AQ5" s="98">
        <v>5.5</v>
      </c>
      <c r="AR5" s="98">
        <v>5</v>
      </c>
      <c r="AS5" s="98">
        <v>5</v>
      </c>
      <c r="AT5" s="98">
        <v>5</v>
      </c>
      <c r="AU5" s="416">
        <v>5.5</v>
      </c>
      <c r="AV5" s="98">
        <v>5</v>
      </c>
      <c r="AW5" s="98">
        <v>8</v>
      </c>
      <c r="AX5" s="416">
        <v>5</v>
      </c>
      <c r="AY5" s="416">
        <v>5</v>
      </c>
      <c r="AZ5" s="416">
        <v>5</v>
      </c>
      <c r="BA5" s="416">
        <v>7</v>
      </c>
      <c r="BB5" s="98">
        <v>7.5</v>
      </c>
      <c r="BC5" s="416">
        <v>5</v>
      </c>
      <c r="BD5" s="98">
        <v>7</v>
      </c>
      <c r="BE5" s="416">
        <v>5</v>
      </c>
      <c r="BF5" s="416">
        <v>5</v>
      </c>
      <c r="BG5" s="416">
        <v>5</v>
      </c>
      <c r="BH5" s="201">
        <v>5</v>
      </c>
      <c r="BI5" s="416">
        <v>6</v>
      </c>
      <c r="BJ5" s="98">
        <v>5</v>
      </c>
      <c r="BK5" s="98">
        <v>6.5</v>
      </c>
      <c r="BL5" s="98">
        <v>5</v>
      </c>
      <c r="BM5" s="98">
        <v>5</v>
      </c>
      <c r="BN5" s="98">
        <v>5.5</v>
      </c>
      <c r="BO5" s="416">
        <v>5.5</v>
      </c>
      <c r="BP5" s="416">
        <v>5.5</v>
      </c>
      <c r="BQ5" s="98">
        <v>6</v>
      </c>
      <c r="BR5" s="98">
        <v>6</v>
      </c>
      <c r="BS5" s="98">
        <v>7</v>
      </c>
      <c r="BT5" s="98">
        <v>5</v>
      </c>
      <c r="BU5" s="98">
        <v>6</v>
      </c>
      <c r="BV5" s="98">
        <v>7</v>
      </c>
      <c r="BW5" s="98">
        <v>5.5</v>
      </c>
      <c r="BX5" s="98">
        <v>9</v>
      </c>
      <c r="BY5" s="98">
        <v>7</v>
      </c>
      <c r="BZ5" s="98">
        <v>5</v>
      </c>
      <c r="CA5" s="98">
        <v>5</v>
      </c>
      <c r="CB5" s="98">
        <v>5</v>
      </c>
      <c r="CC5" s="98">
        <v>5</v>
      </c>
      <c r="CD5" s="98">
        <v>7.5</v>
      </c>
      <c r="CE5" s="98">
        <v>6</v>
      </c>
      <c r="CF5" s="98">
        <v>6</v>
      </c>
      <c r="CG5" s="98">
        <v>5</v>
      </c>
      <c r="CH5" s="98">
        <v>5.5</v>
      </c>
      <c r="CI5" s="98">
        <v>7</v>
      </c>
      <c r="CJ5" s="98">
        <v>5</v>
      </c>
      <c r="CK5" s="98">
        <v>6</v>
      </c>
      <c r="CL5" s="98">
        <v>5</v>
      </c>
      <c r="CM5" s="201">
        <v>7</v>
      </c>
      <c r="CN5" s="98">
        <v>9</v>
      </c>
      <c r="CO5" s="98">
        <v>5.5</v>
      </c>
      <c r="CP5" s="98">
        <v>5</v>
      </c>
      <c r="CQ5" s="416">
        <v>7</v>
      </c>
      <c r="CR5" s="416">
        <v>6.5</v>
      </c>
      <c r="CS5" s="98">
        <v>6</v>
      </c>
      <c r="CT5" s="98">
        <v>8</v>
      </c>
      <c r="CU5" s="416">
        <v>5.5</v>
      </c>
      <c r="CV5" s="98">
        <v>6.5</v>
      </c>
      <c r="CW5" s="98">
        <v>5.5</v>
      </c>
      <c r="CX5" s="98">
        <v>5</v>
      </c>
      <c r="CY5" s="98">
        <v>5</v>
      </c>
      <c r="CZ5" s="98">
        <v>9</v>
      </c>
      <c r="DA5" s="240">
        <v>5</v>
      </c>
      <c r="DB5" s="240">
        <v>5</v>
      </c>
      <c r="DC5" s="240">
        <v>5</v>
      </c>
      <c r="DD5" s="98">
        <v>5</v>
      </c>
      <c r="DE5" s="98">
        <v>5</v>
      </c>
      <c r="DF5" s="98">
        <v>6</v>
      </c>
      <c r="DG5" s="416">
        <v>5</v>
      </c>
      <c r="DH5" s="98">
        <v>6.5</v>
      </c>
      <c r="DI5" s="98">
        <v>7</v>
      </c>
      <c r="DJ5" s="98">
        <v>5</v>
      </c>
      <c r="DK5" s="98">
        <v>5</v>
      </c>
      <c r="DL5" s="98">
        <v>5</v>
      </c>
      <c r="DM5" s="98">
        <v>6.5</v>
      </c>
      <c r="DN5" s="98">
        <v>6</v>
      </c>
      <c r="DO5" s="98">
        <v>5</v>
      </c>
      <c r="DP5" s="98">
        <v>5</v>
      </c>
      <c r="DQ5" s="201">
        <v>5.5</v>
      </c>
      <c r="DR5" s="98">
        <v>5.5</v>
      </c>
      <c r="DS5" s="98">
        <v>7.5</v>
      </c>
      <c r="DT5" s="98">
        <v>5</v>
      </c>
      <c r="DU5" s="98">
        <v>6</v>
      </c>
      <c r="DV5" s="98">
        <v>5</v>
      </c>
      <c r="DW5" s="98">
        <v>5</v>
      </c>
      <c r="DX5" s="98">
        <v>5</v>
      </c>
      <c r="DY5" s="98">
        <v>5</v>
      </c>
      <c r="DZ5" s="98">
        <v>6.5</v>
      </c>
      <c r="EA5" s="98">
        <v>5.5</v>
      </c>
      <c r="EB5" s="98">
        <v>6</v>
      </c>
      <c r="EC5" s="98">
        <v>5</v>
      </c>
      <c r="ED5" s="98">
        <v>5.5</v>
      </c>
      <c r="EE5" s="98">
        <v>5</v>
      </c>
      <c r="EF5" s="98">
        <v>5</v>
      </c>
      <c r="EG5" s="98">
        <v>6</v>
      </c>
      <c r="EH5" s="98">
        <v>5.5</v>
      </c>
      <c r="EI5" s="98">
        <v>5</v>
      </c>
      <c r="EJ5" s="98">
        <v>5</v>
      </c>
      <c r="EK5" s="98">
        <v>6.5</v>
      </c>
      <c r="EL5" s="98">
        <v>5</v>
      </c>
      <c r="EM5" s="98">
        <v>5</v>
      </c>
      <c r="EN5" s="98">
        <v>5</v>
      </c>
      <c r="EO5" s="98">
        <v>5.5</v>
      </c>
      <c r="EP5" s="98">
        <v>5.5</v>
      </c>
      <c r="EQ5" s="98">
        <v>5.5</v>
      </c>
      <c r="ER5" s="98">
        <v>5</v>
      </c>
      <c r="ES5" s="98">
        <v>5</v>
      </c>
      <c r="ET5" s="98">
        <v>5.5</v>
      </c>
      <c r="EU5" s="98">
        <v>5.5</v>
      </c>
      <c r="EV5" s="201">
        <v>5</v>
      </c>
      <c r="EW5" s="98">
        <v>5</v>
      </c>
      <c r="EX5" s="416">
        <v>6</v>
      </c>
      <c r="EY5" s="416">
        <v>5.5</v>
      </c>
      <c r="EZ5" s="98">
        <v>7</v>
      </c>
      <c r="FA5" s="416">
        <v>5</v>
      </c>
      <c r="FB5" s="98">
        <v>5</v>
      </c>
      <c r="FC5" s="416">
        <v>5.5</v>
      </c>
      <c r="FD5" s="98">
        <v>5</v>
      </c>
      <c r="FE5" s="98">
        <v>6.5</v>
      </c>
      <c r="FF5" s="416">
        <v>5.5</v>
      </c>
      <c r="FG5" s="98">
        <v>6</v>
      </c>
      <c r="FH5" s="98">
        <v>5</v>
      </c>
      <c r="FI5" s="98">
        <v>6</v>
      </c>
      <c r="FJ5" s="98">
        <v>5</v>
      </c>
      <c r="FK5" s="416">
        <v>5</v>
      </c>
      <c r="FL5" s="416">
        <v>5</v>
      </c>
      <c r="FM5" s="416">
        <v>5</v>
      </c>
      <c r="FN5" s="416">
        <v>5</v>
      </c>
      <c r="FO5" s="416">
        <v>5</v>
      </c>
      <c r="FP5" s="416">
        <v>5</v>
      </c>
      <c r="FQ5" s="98">
        <v>6</v>
      </c>
      <c r="FR5" s="98">
        <v>5</v>
      </c>
      <c r="FS5" s="98">
        <v>6</v>
      </c>
      <c r="FT5" s="416">
        <v>5.5</v>
      </c>
      <c r="FU5" s="98">
        <v>7</v>
      </c>
      <c r="FV5" s="98">
        <v>5</v>
      </c>
      <c r="FW5" s="98">
        <v>5</v>
      </c>
      <c r="FX5" s="416">
        <v>5.5</v>
      </c>
      <c r="FY5" s="416">
        <v>5</v>
      </c>
      <c r="FZ5" s="201">
        <v>5</v>
      </c>
      <c r="GA5" s="98">
        <v>5</v>
      </c>
      <c r="GB5" s="98">
        <v>5</v>
      </c>
      <c r="GC5" s="98">
        <v>5</v>
      </c>
      <c r="GD5" s="98">
        <v>5</v>
      </c>
      <c r="GE5" s="98">
        <v>6.5</v>
      </c>
      <c r="GF5" s="416">
        <v>5</v>
      </c>
      <c r="GG5" s="98">
        <v>6.5</v>
      </c>
      <c r="GH5" s="98">
        <v>6</v>
      </c>
      <c r="GI5" s="98">
        <v>6.5</v>
      </c>
      <c r="GJ5" s="416">
        <v>5</v>
      </c>
      <c r="GK5" s="416">
        <v>5</v>
      </c>
      <c r="GL5" s="98">
        <v>5</v>
      </c>
      <c r="GM5" s="98">
        <v>6.5</v>
      </c>
      <c r="GN5" s="98">
        <v>7.5</v>
      </c>
      <c r="GO5" s="98">
        <v>5</v>
      </c>
      <c r="GP5" s="416">
        <v>5</v>
      </c>
      <c r="GQ5" s="98">
        <v>6</v>
      </c>
      <c r="GR5" s="98">
        <v>7</v>
      </c>
      <c r="GS5" s="416">
        <v>5</v>
      </c>
      <c r="GT5" s="416">
        <v>5</v>
      </c>
      <c r="GU5" s="98">
        <v>5.5</v>
      </c>
      <c r="GV5" s="416">
        <v>5</v>
      </c>
      <c r="GW5" s="98">
        <v>7.5</v>
      </c>
      <c r="GX5" s="416">
        <v>7.5</v>
      </c>
      <c r="GY5" s="416">
        <v>7.5</v>
      </c>
      <c r="GZ5" s="416">
        <v>6</v>
      </c>
      <c r="HA5" s="416">
        <v>5</v>
      </c>
      <c r="HB5" s="98">
        <v>5.5</v>
      </c>
      <c r="HC5" s="98">
        <v>5</v>
      </c>
      <c r="HD5" s="98">
        <v>5</v>
      </c>
      <c r="HE5" s="201">
        <v>5.5</v>
      </c>
      <c r="HF5" s="416">
        <v>6</v>
      </c>
      <c r="HG5" s="98">
        <v>5.5</v>
      </c>
      <c r="HH5" s="98">
        <v>5</v>
      </c>
      <c r="HI5" s="98">
        <v>5</v>
      </c>
      <c r="HJ5" s="416">
        <v>5</v>
      </c>
      <c r="HK5" s="416">
        <v>5</v>
      </c>
      <c r="HL5" s="98">
        <v>5</v>
      </c>
      <c r="HM5" s="98">
        <v>5.5</v>
      </c>
      <c r="HN5" s="98">
        <v>5</v>
      </c>
      <c r="HO5" s="98">
        <v>5.5</v>
      </c>
      <c r="HP5" s="98">
        <v>5</v>
      </c>
      <c r="HQ5" s="98">
        <v>8.5</v>
      </c>
      <c r="HR5" s="98">
        <v>5</v>
      </c>
      <c r="HS5" s="98">
        <v>7</v>
      </c>
      <c r="HT5" s="98">
        <v>5</v>
      </c>
      <c r="HU5" s="98">
        <v>5</v>
      </c>
      <c r="HV5" s="98">
        <v>5</v>
      </c>
      <c r="HW5" s="98">
        <v>5</v>
      </c>
      <c r="HX5" s="98">
        <v>5</v>
      </c>
      <c r="HY5" s="98">
        <v>5</v>
      </c>
      <c r="HZ5" s="98">
        <v>5</v>
      </c>
      <c r="IA5" s="416">
        <v>6</v>
      </c>
      <c r="IB5" s="98">
        <v>5</v>
      </c>
      <c r="IC5" s="98">
        <v>5</v>
      </c>
      <c r="ID5" s="416">
        <v>6</v>
      </c>
      <c r="IE5" s="98">
        <v>5</v>
      </c>
      <c r="IF5" s="98">
        <v>5.5</v>
      </c>
      <c r="IG5" s="98">
        <v>5</v>
      </c>
      <c r="IH5" s="98">
        <v>5</v>
      </c>
      <c r="II5" s="98">
        <v>5</v>
      </c>
      <c r="IJ5" s="201">
        <v>5</v>
      </c>
      <c r="IK5" s="98">
        <v>5</v>
      </c>
      <c r="IL5" s="472">
        <v>5</v>
      </c>
      <c r="IM5" s="98">
        <v>5</v>
      </c>
      <c r="IN5" s="98">
        <v>5</v>
      </c>
      <c r="IO5" s="98">
        <v>5.5</v>
      </c>
      <c r="IP5" s="472">
        <v>5</v>
      </c>
      <c r="IQ5" s="472">
        <v>5</v>
      </c>
      <c r="IR5" s="98">
        <v>7</v>
      </c>
      <c r="IS5" s="98">
        <v>6</v>
      </c>
      <c r="IT5" s="472">
        <v>5</v>
      </c>
      <c r="IU5" s="472">
        <v>5</v>
      </c>
      <c r="IV5" s="98">
        <v>7</v>
      </c>
      <c r="IW5" s="98">
        <v>7</v>
      </c>
      <c r="IX5" s="472">
        <v>5</v>
      </c>
      <c r="IY5" s="472">
        <v>5</v>
      </c>
      <c r="IZ5" s="472">
        <v>5.5</v>
      </c>
      <c r="JA5" s="472">
        <v>5</v>
      </c>
      <c r="JB5" s="98">
        <v>6.5</v>
      </c>
      <c r="JC5" s="472">
        <v>5</v>
      </c>
      <c r="JD5" s="472">
        <v>5</v>
      </c>
      <c r="JE5" s="168">
        <v>5</v>
      </c>
      <c r="JF5" s="168">
        <v>5</v>
      </c>
      <c r="JG5" s="502">
        <v>7</v>
      </c>
      <c r="JH5" s="168">
        <v>5</v>
      </c>
      <c r="JI5" s="168">
        <v>5</v>
      </c>
      <c r="JJ5" s="168">
        <v>5</v>
      </c>
      <c r="JK5" s="168">
        <v>7</v>
      </c>
      <c r="JL5" s="168">
        <v>5</v>
      </c>
      <c r="JM5" s="168">
        <v>5</v>
      </c>
      <c r="JN5" s="170">
        <v>5</v>
      </c>
      <c r="JO5" s="168">
        <v>5</v>
      </c>
      <c r="JP5" s="168">
        <v>5</v>
      </c>
      <c r="JQ5" s="168">
        <v>6</v>
      </c>
      <c r="JR5" s="168">
        <v>5</v>
      </c>
      <c r="JS5" s="168">
        <v>5</v>
      </c>
      <c r="JT5" s="168">
        <v>5</v>
      </c>
      <c r="JU5" s="168">
        <v>6.5</v>
      </c>
      <c r="JV5" s="168">
        <v>5</v>
      </c>
      <c r="JW5" s="168">
        <v>7.5</v>
      </c>
      <c r="JX5" s="168">
        <v>5</v>
      </c>
      <c r="JY5" s="168">
        <v>7</v>
      </c>
      <c r="JZ5" s="168">
        <v>5</v>
      </c>
      <c r="KA5" s="168">
        <v>5</v>
      </c>
      <c r="KB5" s="168">
        <v>5.5</v>
      </c>
      <c r="KC5" s="168">
        <v>5</v>
      </c>
      <c r="KD5" s="168">
        <v>5</v>
      </c>
      <c r="KE5" s="168">
        <v>5.5</v>
      </c>
      <c r="KF5" s="168">
        <v>7.5</v>
      </c>
      <c r="KG5" s="168">
        <v>6</v>
      </c>
      <c r="KH5" s="168">
        <v>5.5</v>
      </c>
      <c r="KI5" s="168">
        <v>6.5</v>
      </c>
      <c r="KJ5" s="168">
        <v>7.5</v>
      </c>
      <c r="KK5" s="168">
        <v>5</v>
      </c>
      <c r="KL5" s="168">
        <v>6.5</v>
      </c>
      <c r="KM5" s="168">
        <v>5.5</v>
      </c>
      <c r="KN5" s="168">
        <v>5</v>
      </c>
      <c r="KO5" s="168">
        <v>5.5</v>
      </c>
      <c r="KP5" s="168">
        <v>5</v>
      </c>
      <c r="KQ5" s="168">
        <v>6.5</v>
      </c>
      <c r="KR5" s="168">
        <v>7</v>
      </c>
      <c r="KS5" s="170">
        <v>5</v>
      </c>
      <c r="KT5" s="168">
        <v>7</v>
      </c>
      <c r="KU5" s="168">
        <v>5.5</v>
      </c>
      <c r="KV5" s="168">
        <v>5</v>
      </c>
      <c r="KW5" s="168">
        <v>5</v>
      </c>
      <c r="KX5" s="168">
        <v>5</v>
      </c>
      <c r="KY5" s="168">
        <v>5</v>
      </c>
      <c r="KZ5" s="168">
        <v>5.5</v>
      </c>
      <c r="LA5" s="168">
        <v>5</v>
      </c>
      <c r="LB5" s="168">
        <v>5</v>
      </c>
      <c r="LC5" s="168">
        <v>5</v>
      </c>
      <c r="LD5" s="168">
        <v>6.5</v>
      </c>
      <c r="LE5" s="168">
        <v>5</v>
      </c>
      <c r="LF5" s="168">
        <v>7.5</v>
      </c>
      <c r="LG5" s="168">
        <v>6</v>
      </c>
      <c r="LH5" s="168">
        <v>7</v>
      </c>
      <c r="LI5" s="168">
        <v>5</v>
      </c>
      <c r="LJ5" s="168">
        <v>5</v>
      </c>
      <c r="LK5" s="168">
        <v>5</v>
      </c>
      <c r="LL5" s="168">
        <v>5</v>
      </c>
      <c r="LM5" s="168">
        <v>5</v>
      </c>
      <c r="LN5" s="168">
        <v>5</v>
      </c>
      <c r="LO5" s="168">
        <v>5</v>
      </c>
      <c r="LP5" s="168">
        <v>5</v>
      </c>
      <c r="LQ5" s="168">
        <v>5</v>
      </c>
      <c r="LR5" s="168">
        <v>5.5</v>
      </c>
      <c r="LS5" s="168">
        <v>5</v>
      </c>
      <c r="LT5" s="168">
        <v>5</v>
      </c>
      <c r="LU5" s="168">
        <v>5</v>
      </c>
      <c r="LV5" s="168">
        <v>5</v>
      </c>
      <c r="LW5" s="170">
        <v>5</v>
      </c>
      <c r="LX5" s="168">
        <v>5.5</v>
      </c>
      <c r="LY5" s="168">
        <v>5</v>
      </c>
      <c r="LZ5" s="168">
        <v>5.5</v>
      </c>
      <c r="MA5" s="168">
        <v>6</v>
      </c>
      <c r="MB5" s="168">
        <v>5</v>
      </c>
      <c r="MC5" s="168">
        <v>5</v>
      </c>
      <c r="MD5" s="168">
        <v>6</v>
      </c>
      <c r="ME5" s="168">
        <v>5.5</v>
      </c>
      <c r="MF5" s="168">
        <v>5</v>
      </c>
      <c r="MG5" s="168">
        <v>5</v>
      </c>
      <c r="MH5" s="168">
        <v>5</v>
      </c>
      <c r="MI5" s="168">
        <v>5</v>
      </c>
      <c r="MJ5" s="168">
        <v>5</v>
      </c>
      <c r="MK5" s="168">
        <v>7</v>
      </c>
      <c r="ML5" s="168">
        <v>5</v>
      </c>
      <c r="MM5" s="168">
        <v>6.5</v>
      </c>
      <c r="MN5" s="168">
        <v>6.5</v>
      </c>
      <c r="MO5" s="168">
        <v>5.5</v>
      </c>
      <c r="MP5" s="168">
        <v>7</v>
      </c>
      <c r="MQ5" s="168">
        <v>9.5</v>
      </c>
      <c r="MR5" s="168">
        <v>5.5</v>
      </c>
      <c r="MS5" s="168">
        <v>5</v>
      </c>
      <c r="MT5" s="168">
        <v>6</v>
      </c>
      <c r="MU5" s="168">
        <v>5</v>
      </c>
      <c r="MV5" s="168">
        <v>5.5</v>
      </c>
      <c r="MW5" s="168">
        <v>5.5</v>
      </c>
      <c r="MX5" s="168">
        <v>5</v>
      </c>
      <c r="MY5" s="168">
        <v>5</v>
      </c>
      <c r="MZ5" s="168">
        <v>5</v>
      </c>
      <c r="NA5" s="168">
        <v>5</v>
      </c>
      <c r="NB5" s="170">
        <v>5</v>
      </c>
      <c r="NC5" s="168">
        <v>5</v>
      </c>
      <c r="ND5" s="168">
        <v>7</v>
      </c>
    </row>
    <row r="6" spans="1:575" s="168" customFormat="1" x14ac:dyDescent="0.25">
      <c r="A6" s="99" t="s">
        <v>484</v>
      </c>
      <c r="B6" s="99">
        <v>5</v>
      </c>
      <c r="C6" s="99">
        <v>5.5</v>
      </c>
      <c r="D6" s="99">
        <v>5</v>
      </c>
      <c r="E6" s="99">
        <v>5</v>
      </c>
      <c r="F6" s="99">
        <v>5.5</v>
      </c>
      <c r="G6" s="99">
        <v>5</v>
      </c>
      <c r="H6" s="417">
        <v>5</v>
      </c>
      <c r="I6" s="417">
        <v>5</v>
      </c>
      <c r="J6" s="417">
        <v>5.5</v>
      </c>
      <c r="K6" s="417">
        <v>5</v>
      </c>
      <c r="L6" s="417">
        <v>5</v>
      </c>
      <c r="M6" s="99">
        <v>5</v>
      </c>
      <c r="N6" s="99">
        <v>5</v>
      </c>
      <c r="O6" s="99">
        <v>5</v>
      </c>
      <c r="P6" s="99">
        <v>5</v>
      </c>
      <c r="Q6" s="99">
        <v>6</v>
      </c>
      <c r="R6" s="417">
        <v>5</v>
      </c>
      <c r="S6" s="99">
        <v>5</v>
      </c>
      <c r="T6" s="99">
        <v>5</v>
      </c>
      <c r="U6" s="99">
        <v>5</v>
      </c>
      <c r="V6" s="417">
        <v>5</v>
      </c>
      <c r="W6" s="99">
        <v>5</v>
      </c>
      <c r="X6" s="417">
        <v>5</v>
      </c>
      <c r="Y6" s="417">
        <v>5</v>
      </c>
      <c r="Z6" s="417">
        <v>5</v>
      </c>
      <c r="AA6" s="417">
        <v>5</v>
      </c>
      <c r="AB6" s="99">
        <v>5</v>
      </c>
      <c r="AC6" s="99">
        <v>5.5</v>
      </c>
      <c r="AD6" s="99">
        <v>5</v>
      </c>
      <c r="AE6" s="417">
        <v>5</v>
      </c>
      <c r="AF6" s="200">
        <v>5</v>
      </c>
      <c r="AG6" s="417">
        <v>5</v>
      </c>
      <c r="AH6" s="417">
        <v>5</v>
      </c>
      <c r="AI6" s="99">
        <v>7</v>
      </c>
      <c r="AJ6" s="417">
        <v>5</v>
      </c>
      <c r="AK6" s="417">
        <v>5</v>
      </c>
      <c r="AL6" s="417">
        <v>5</v>
      </c>
      <c r="AM6" s="417">
        <v>5</v>
      </c>
      <c r="AN6" s="417">
        <v>6</v>
      </c>
      <c r="AO6" s="417">
        <v>5</v>
      </c>
      <c r="AP6" s="417">
        <v>6</v>
      </c>
      <c r="AQ6" s="99">
        <v>7</v>
      </c>
      <c r="AR6" s="99">
        <v>5</v>
      </c>
      <c r="AS6" s="99">
        <v>5</v>
      </c>
      <c r="AT6" s="99">
        <v>5</v>
      </c>
      <c r="AU6" s="417">
        <v>5</v>
      </c>
      <c r="AV6" s="99">
        <v>6.5</v>
      </c>
      <c r="AW6" s="417">
        <v>5</v>
      </c>
      <c r="AX6" s="417">
        <v>5</v>
      </c>
      <c r="AY6" s="417">
        <v>5</v>
      </c>
      <c r="AZ6" s="417">
        <v>5</v>
      </c>
      <c r="BA6" s="417">
        <v>5</v>
      </c>
      <c r="BB6" s="99">
        <v>5.5</v>
      </c>
      <c r="BC6" s="99">
        <v>6</v>
      </c>
      <c r="BD6" s="99">
        <v>6</v>
      </c>
      <c r="BE6" s="417">
        <v>5</v>
      </c>
      <c r="BF6" s="417">
        <v>5.5</v>
      </c>
      <c r="BG6" s="99">
        <v>6</v>
      </c>
      <c r="BH6" s="200">
        <v>5</v>
      </c>
      <c r="BI6" s="99">
        <v>6</v>
      </c>
      <c r="BJ6" s="99">
        <v>5</v>
      </c>
      <c r="BK6" s="99">
        <v>6</v>
      </c>
      <c r="BL6" s="99">
        <v>7</v>
      </c>
      <c r="BM6" s="99">
        <v>5</v>
      </c>
      <c r="BN6" s="99">
        <v>5.5</v>
      </c>
      <c r="BO6" s="417">
        <v>5</v>
      </c>
      <c r="BP6" s="417">
        <v>5</v>
      </c>
      <c r="BQ6" s="417">
        <v>5</v>
      </c>
      <c r="BR6" s="417">
        <v>5</v>
      </c>
      <c r="BS6" s="417">
        <v>5</v>
      </c>
      <c r="BT6" s="417">
        <v>6</v>
      </c>
      <c r="BU6" s="417">
        <v>7</v>
      </c>
      <c r="BV6" s="99">
        <v>5</v>
      </c>
      <c r="BW6" s="99">
        <v>5.5</v>
      </c>
      <c r="BX6" s="99">
        <v>5</v>
      </c>
      <c r="BY6" s="99">
        <v>5</v>
      </c>
      <c r="BZ6" s="99">
        <v>6</v>
      </c>
      <c r="CA6" s="99">
        <v>5</v>
      </c>
      <c r="CB6" s="99">
        <v>5</v>
      </c>
      <c r="CC6" s="99">
        <v>5</v>
      </c>
      <c r="CD6" s="99">
        <v>6.5</v>
      </c>
      <c r="CE6" s="99">
        <v>5</v>
      </c>
      <c r="CF6" s="99">
        <v>5</v>
      </c>
      <c r="CG6" s="99">
        <v>6</v>
      </c>
      <c r="CH6" s="99">
        <v>5</v>
      </c>
      <c r="CI6" s="99">
        <v>5</v>
      </c>
      <c r="CJ6" s="99">
        <v>5</v>
      </c>
      <c r="CK6" s="99">
        <v>5.5</v>
      </c>
      <c r="CL6" s="99">
        <v>5</v>
      </c>
      <c r="CM6" s="200">
        <v>5</v>
      </c>
      <c r="CN6" s="99">
        <v>6</v>
      </c>
      <c r="CO6" s="99">
        <v>5</v>
      </c>
      <c r="CP6" s="99">
        <v>5.5</v>
      </c>
      <c r="CQ6" s="417">
        <v>6</v>
      </c>
      <c r="CR6" s="99">
        <v>5</v>
      </c>
      <c r="CS6" s="99">
        <v>6</v>
      </c>
      <c r="CT6" s="99">
        <v>5</v>
      </c>
      <c r="CU6" s="417">
        <v>5.5</v>
      </c>
      <c r="CV6" s="99">
        <v>5</v>
      </c>
      <c r="CW6" s="417">
        <v>5.5</v>
      </c>
      <c r="CX6" s="99">
        <v>6</v>
      </c>
      <c r="CY6" s="99">
        <v>5.5</v>
      </c>
      <c r="CZ6" s="99">
        <v>5</v>
      </c>
      <c r="DA6" s="99">
        <v>5</v>
      </c>
      <c r="DB6" s="99">
        <v>5</v>
      </c>
      <c r="DC6" s="99">
        <v>7</v>
      </c>
      <c r="DD6" s="99">
        <v>5</v>
      </c>
      <c r="DE6" s="99">
        <v>5.5</v>
      </c>
      <c r="DF6" s="99">
        <v>5</v>
      </c>
      <c r="DG6" s="417">
        <v>5</v>
      </c>
      <c r="DH6" s="99">
        <v>7</v>
      </c>
      <c r="DI6" s="99">
        <v>7</v>
      </c>
      <c r="DJ6" s="99">
        <v>5</v>
      </c>
      <c r="DK6" s="99">
        <v>5</v>
      </c>
      <c r="DL6" s="99">
        <v>5</v>
      </c>
      <c r="DM6" s="99">
        <v>6</v>
      </c>
      <c r="DN6" s="99">
        <v>6</v>
      </c>
      <c r="DO6" s="99">
        <v>5</v>
      </c>
      <c r="DP6" s="99">
        <v>5</v>
      </c>
      <c r="DQ6" s="200">
        <v>5</v>
      </c>
      <c r="DR6" s="99">
        <v>6</v>
      </c>
      <c r="DS6" s="99">
        <v>5</v>
      </c>
      <c r="DT6" s="99">
        <v>5</v>
      </c>
      <c r="DU6" s="99">
        <v>8</v>
      </c>
      <c r="DV6" s="99">
        <v>5</v>
      </c>
      <c r="DW6" s="99">
        <v>5</v>
      </c>
      <c r="DX6" s="99">
        <v>5</v>
      </c>
      <c r="DY6" s="99">
        <v>5</v>
      </c>
      <c r="DZ6" s="417">
        <v>5</v>
      </c>
      <c r="EA6" s="417">
        <v>5</v>
      </c>
      <c r="EB6" s="99">
        <v>6</v>
      </c>
      <c r="EC6" s="99">
        <v>5</v>
      </c>
      <c r="ED6" s="99">
        <v>5</v>
      </c>
      <c r="EE6" s="99">
        <v>5</v>
      </c>
      <c r="EF6" s="99">
        <v>5</v>
      </c>
      <c r="EG6" s="99">
        <v>6</v>
      </c>
      <c r="EH6" s="99">
        <v>5</v>
      </c>
      <c r="EI6" s="99">
        <v>5.5</v>
      </c>
      <c r="EJ6" s="99">
        <v>5</v>
      </c>
      <c r="EK6" s="99">
        <v>5</v>
      </c>
      <c r="EL6" s="99">
        <v>5</v>
      </c>
      <c r="EM6" s="99">
        <v>5</v>
      </c>
      <c r="EN6" s="99">
        <v>5</v>
      </c>
      <c r="EO6" s="99">
        <v>5.5</v>
      </c>
      <c r="EP6" s="99">
        <v>5.5</v>
      </c>
      <c r="EQ6" s="99">
        <v>5.5</v>
      </c>
      <c r="ER6" s="99">
        <v>6</v>
      </c>
      <c r="ES6" s="99">
        <v>5</v>
      </c>
      <c r="ET6" s="99">
        <v>6</v>
      </c>
      <c r="EU6" s="99">
        <v>5</v>
      </c>
      <c r="EV6" s="200">
        <v>5</v>
      </c>
      <c r="EW6" s="417">
        <v>5</v>
      </c>
      <c r="EX6" s="417">
        <v>5.5</v>
      </c>
      <c r="EY6" s="417">
        <v>5</v>
      </c>
      <c r="EZ6" s="99">
        <v>6</v>
      </c>
      <c r="FA6" s="417">
        <v>6</v>
      </c>
      <c r="FB6" s="99">
        <v>7</v>
      </c>
      <c r="FC6" s="417">
        <v>5.5</v>
      </c>
      <c r="FD6" s="417">
        <v>6</v>
      </c>
      <c r="FE6" s="417">
        <v>5</v>
      </c>
      <c r="FF6" s="417">
        <v>5.5</v>
      </c>
      <c r="FG6" s="99">
        <v>5</v>
      </c>
      <c r="FH6" s="417">
        <v>6</v>
      </c>
      <c r="FI6" s="417">
        <v>6</v>
      </c>
      <c r="FJ6" s="417">
        <v>6</v>
      </c>
      <c r="FK6" s="417">
        <v>6</v>
      </c>
      <c r="FL6" s="99">
        <v>5</v>
      </c>
      <c r="FM6" s="99">
        <v>5</v>
      </c>
      <c r="FN6" s="99">
        <v>5</v>
      </c>
      <c r="FO6" s="99">
        <v>6</v>
      </c>
      <c r="FP6" s="99">
        <v>5</v>
      </c>
      <c r="FQ6" s="417">
        <v>5</v>
      </c>
      <c r="FR6" s="99">
        <v>5.5</v>
      </c>
      <c r="FS6" s="99">
        <v>6.5</v>
      </c>
      <c r="FT6" s="417">
        <v>7.5</v>
      </c>
      <c r="FU6" s="99">
        <v>6</v>
      </c>
      <c r="FV6" s="99">
        <v>6.5</v>
      </c>
      <c r="FW6" s="417">
        <v>5</v>
      </c>
      <c r="FX6" s="417">
        <v>7.5</v>
      </c>
      <c r="FY6" s="417">
        <v>7</v>
      </c>
      <c r="FZ6" s="200">
        <v>5</v>
      </c>
      <c r="GA6" s="99">
        <v>6</v>
      </c>
      <c r="GB6" s="99">
        <v>6</v>
      </c>
      <c r="GC6" s="99">
        <v>6</v>
      </c>
      <c r="GD6" s="99">
        <v>6.5</v>
      </c>
      <c r="GE6" s="417">
        <v>5</v>
      </c>
      <c r="GF6" s="417">
        <v>5</v>
      </c>
      <c r="GG6" s="99">
        <v>5</v>
      </c>
      <c r="GH6" s="99">
        <v>5</v>
      </c>
      <c r="GI6" s="99">
        <v>5</v>
      </c>
      <c r="GJ6" s="417">
        <v>5</v>
      </c>
      <c r="GK6" s="417">
        <v>5</v>
      </c>
      <c r="GL6" s="99">
        <v>5</v>
      </c>
      <c r="GM6" s="99">
        <v>6</v>
      </c>
      <c r="GN6" s="99">
        <v>5</v>
      </c>
      <c r="GO6" s="99">
        <v>5</v>
      </c>
      <c r="GP6" s="417">
        <v>5</v>
      </c>
      <c r="GQ6" s="99">
        <v>6</v>
      </c>
      <c r="GR6" s="99">
        <v>5</v>
      </c>
      <c r="GS6" s="99">
        <v>5</v>
      </c>
      <c r="GT6" s="417">
        <v>5</v>
      </c>
      <c r="GU6" s="99">
        <v>5.5</v>
      </c>
      <c r="GV6" s="417">
        <v>5</v>
      </c>
      <c r="GW6" s="99">
        <v>6</v>
      </c>
      <c r="GX6" s="417">
        <v>5</v>
      </c>
      <c r="GY6" s="417">
        <v>5</v>
      </c>
      <c r="GZ6" s="417">
        <v>5</v>
      </c>
      <c r="HA6" s="417">
        <v>5</v>
      </c>
      <c r="HB6" s="99">
        <v>5.5</v>
      </c>
      <c r="HC6" s="99">
        <v>5</v>
      </c>
      <c r="HD6" s="99">
        <v>5</v>
      </c>
      <c r="HE6" s="200">
        <v>5</v>
      </c>
      <c r="HF6" s="417">
        <v>5</v>
      </c>
      <c r="HG6" s="99">
        <v>5.5</v>
      </c>
      <c r="HH6" s="99">
        <v>6</v>
      </c>
      <c r="HI6" s="99">
        <v>7</v>
      </c>
      <c r="HJ6" s="417">
        <v>5</v>
      </c>
      <c r="HK6" s="417">
        <v>5</v>
      </c>
      <c r="HL6" s="99">
        <v>5</v>
      </c>
      <c r="HM6" s="99">
        <v>7.5</v>
      </c>
      <c r="HN6" s="99">
        <v>5</v>
      </c>
      <c r="HO6" s="99">
        <v>6.5</v>
      </c>
      <c r="HP6" s="99">
        <v>7</v>
      </c>
      <c r="HQ6" s="99">
        <v>6</v>
      </c>
      <c r="HR6" s="99">
        <v>5.5</v>
      </c>
      <c r="HS6" s="99">
        <v>5</v>
      </c>
      <c r="HT6" s="99">
        <v>5</v>
      </c>
      <c r="HU6" s="99">
        <v>5</v>
      </c>
      <c r="HV6" s="99">
        <v>5</v>
      </c>
      <c r="HW6" s="99">
        <v>5</v>
      </c>
      <c r="HX6" s="99">
        <v>5</v>
      </c>
      <c r="HY6" s="99">
        <v>5</v>
      </c>
      <c r="HZ6" s="99">
        <v>5.5</v>
      </c>
      <c r="IA6" s="99">
        <v>6</v>
      </c>
      <c r="IB6" s="99">
        <v>6</v>
      </c>
      <c r="IC6" s="99">
        <v>5</v>
      </c>
      <c r="ID6" s="99">
        <v>5</v>
      </c>
      <c r="IE6" s="417">
        <v>5</v>
      </c>
      <c r="IF6" s="99">
        <v>5</v>
      </c>
      <c r="IG6" s="99">
        <v>5</v>
      </c>
      <c r="IH6" s="99">
        <v>5</v>
      </c>
      <c r="II6" s="99">
        <v>5</v>
      </c>
      <c r="IJ6" s="200">
        <v>5</v>
      </c>
      <c r="IK6" s="99">
        <v>5</v>
      </c>
      <c r="IL6" s="473">
        <v>5</v>
      </c>
      <c r="IM6" s="99">
        <v>7</v>
      </c>
      <c r="IN6" s="99">
        <v>7</v>
      </c>
      <c r="IO6" s="99">
        <v>5.5</v>
      </c>
      <c r="IP6" s="99">
        <v>5.5</v>
      </c>
      <c r="IQ6" s="99">
        <v>5</v>
      </c>
      <c r="IR6" s="473">
        <v>5</v>
      </c>
      <c r="IS6" s="473">
        <v>5</v>
      </c>
      <c r="IT6" s="473">
        <v>5</v>
      </c>
      <c r="IU6" s="473">
        <v>5</v>
      </c>
      <c r="IV6" s="99">
        <v>7</v>
      </c>
      <c r="IW6" s="473">
        <v>5</v>
      </c>
      <c r="IX6" s="473">
        <v>5</v>
      </c>
      <c r="IY6" s="473">
        <v>5</v>
      </c>
      <c r="IZ6" s="473">
        <v>6</v>
      </c>
      <c r="JA6" s="473">
        <v>5</v>
      </c>
      <c r="JB6" s="99">
        <v>5</v>
      </c>
      <c r="JC6" s="473">
        <v>5</v>
      </c>
      <c r="JD6" s="473">
        <v>5.5</v>
      </c>
      <c r="JE6" s="168">
        <v>5</v>
      </c>
      <c r="JF6" s="168">
        <v>5.5</v>
      </c>
      <c r="JG6" s="168">
        <v>7</v>
      </c>
      <c r="JH6" s="168">
        <v>5</v>
      </c>
      <c r="JI6" s="168">
        <v>6</v>
      </c>
      <c r="JJ6" s="168">
        <v>5</v>
      </c>
      <c r="JK6" s="168">
        <v>5</v>
      </c>
      <c r="JL6" s="168">
        <v>5</v>
      </c>
      <c r="JM6" s="168">
        <v>5</v>
      </c>
      <c r="JN6" s="170">
        <v>5.5</v>
      </c>
      <c r="JO6" s="168">
        <v>6</v>
      </c>
      <c r="JP6" s="168">
        <v>5</v>
      </c>
      <c r="JQ6" s="168">
        <v>6</v>
      </c>
      <c r="JR6" s="168">
        <v>5</v>
      </c>
      <c r="JS6" s="168">
        <v>6</v>
      </c>
      <c r="JT6" s="168">
        <v>6</v>
      </c>
      <c r="JU6" s="168">
        <v>5</v>
      </c>
      <c r="JV6" s="168">
        <v>5</v>
      </c>
      <c r="JW6" s="168">
        <v>5.5</v>
      </c>
      <c r="JX6" s="168">
        <v>5</v>
      </c>
      <c r="JY6" s="168">
        <v>5</v>
      </c>
      <c r="JZ6" s="168">
        <v>6</v>
      </c>
      <c r="KA6" s="168">
        <v>5</v>
      </c>
      <c r="KB6" s="168">
        <v>5.5</v>
      </c>
      <c r="KC6" s="168">
        <v>5</v>
      </c>
      <c r="KD6" s="168">
        <v>5</v>
      </c>
      <c r="KE6" s="168">
        <v>5.5</v>
      </c>
      <c r="KF6" s="168">
        <v>5</v>
      </c>
      <c r="KG6" s="168">
        <v>5</v>
      </c>
      <c r="KH6" s="168">
        <v>5</v>
      </c>
      <c r="KI6" s="168">
        <v>5</v>
      </c>
      <c r="KJ6" s="168">
        <v>6</v>
      </c>
      <c r="KK6" s="168">
        <v>5</v>
      </c>
      <c r="KL6" s="168">
        <v>5</v>
      </c>
      <c r="KM6" s="168">
        <v>5</v>
      </c>
      <c r="KN6" s="168">
        <v>5.5</v>
      </c>
      <c r="KO6" s="168">
        <v>5</v>
      </c>
      <c r="KP6" s="168">
        <v>5</v>
      </c>
      <c r="KQ6" s="168">
        <v>5</v>
      </c>
      <c r="KR6" s="168">
        <v>5</v>
      </c>
      <c r="KS6" s="170">
        <v>5</v>
      </c>
      <c r="KT6" s="168">
        <v>5</v>
      </c>
      <c r="KU6" s="168">
        <v>5.5</v>
      </c>
      <c r="KV6" s="168">
        <v>5</v>
      </c>
      <c r="KW6" s="168">
        <v>5</v>
      </c>
      <c r="KX6" s="168">
        <v>5</v>
      </c>
      <c r="KY6" s="168">
        <v>5</v>
      </c>
      <c r="KZ6" s="168">
        <v>5.5</v>
      </c>
      <c r="LA6" s="168">
        <v>5</v>
      </c>
      <c r="LB6" s="534">
        <v>5</v>
      </c>
      <c r="LC6" s="168">
        <v>5</v>
      </c>
      <c r="LD6" s="168">
        <v>5</v>
      </c>
      <c r="LE6" s="168">
        <v>5.5</v>
      </c>
      <c r="LF6" s="168">
        <v>5</v>
      </c>
      <c r="LG6" s="168">
        <v>5</v>
      </c>
      <c r="LH6" s="168">
        <v>5</v>
      </c>
      <c r="LI6" s="168">
        <v>5</v>
      </c>
      <c r="LJ6" s="168">
        <v>5</v>
      </c>
      <c r="LK6" s="168">
        <v>5</v>
      </c>
      <c r="LL6" s="168">
        <v>5</v>
      </c>
      <c r="LM6" s="168">
        <v>5</v>
      </c>
      <c r="LN6" s="168">
        <v>5</v>
      </c>
      <c r="LO6" s="168">
        <v>5</v>
      </c>
      <c r="LP6" s="168">
        <v>5</v>
      </c>
      <c r="LQ6" s="168">
        <v>6</v>
      </c>
      <c r="LR6" s="168">
        <v>5</v>
      </c>
      <c r="LS6" s="168">
        <v>5</v>
      </c>
      <c r="LT6" s="168">
        <v>5</v>
      </c>
      <c r="LU6" s="168">
        <v>5</v>
      </c>
      <c r="LV6" s="168">
        <v>5</v>
      </c>
      <c r="LW6" s="170">
        <v>5</v>
      </c>
      <c r="LX6" s="168">
        <v>5</v>
      </c>
      <c r="LY6" s="168">
        <v>5</v>
      </c>
      <c r="LZ6" s="168">
        <v>5</v>
      </c>
      <c r="MA6" s="168">
        <v>6</v>
      </c>
      <c r="MB6" s="168">
        <v>5</v>
      </c>
      <c r="MC6" s="168">
        <v>5</v>
      </c>
      <c r="MD6" s="168">
        <v>5</v>
      </c>
      <c r="ME6" s="168">
        <v>5</v>
      </c>
      <c r="MF6" s="168">
        <v>5</v>
      </c>
      <c r="MG6" s="168">
        <v>5</v>
      </c>
      <c r="MH6" s="168">
        <v>5</v>
      </c>
      <c r="MI6" s="168">
        <v>5</v>
      </c>
      <c r="MJ6" s="168">
        <v>5</v>
      </c>
      <c r="MK6" s="168">
        <v>5</v>
      </c>
      <c r="ML6" s="168">
        <v>5</v>
      </c>
      <c r="MM6" s="168">
        <v>5</v>
      </c>
      <c r="MN6" s="168">
        <v>6</v>
      </c>
      <c r="MO6" s="534">
        <v>6</v>
      </c>
      <c r="MP6" s="168">
        <v>6</v>
      </c>
      <c r="MQ6" s="168">
        <v>5</v>
      </c>
      <c r="MR6" s="168">
        <v>5</v>
      </c>
      <c r="MS6" s="168">
        <v>7</v>
      </c>
      <c r="MT6" s="168">
        <v>6</v>
      </c>
      <c r="MU6" s="168">
        <v>5</v>
      </c>
      <c r="MV6" s="168">
        <v>5</v>
      </c>
      <c r="MW6" s="168">
        <v>5</v>
      </c>
      <c r="MX6" s="168">
        <v>5</v>
      </c>
      <c r="MY6" s="168">
        <v>5</v>
      </c>
      <c r="MZ6" s="168">
        <v>5</v>
      </c>
      <c r="NA6" s="168">
        <v>5.5</v>
      </c>
      <c r="NB6" s="170">
        <v>5</v>
      </c>
      <c r="NC6" s="168">
        <v>5</v>
      </c>
      <c r="ND6" s="168">
        <v>5</v>
      </c>
    </row>
    <row r="7" spans="1:575" s="168" customFormat="1" x14ac:dyDescent="0.25">
      <c r="A7" s="100" t="s">
        <v>485</v>
      </c>
      <c r="B7" s="100"/>
      <c r="C7" s="100"/>
      <c r="D7" s="100"/>
      <c r="F7" s="100"/>
      <c r="G7" s="100"/>
      <c r="I7" s="418"/>
      <c r="K7" s="418"/>
      <c r="M7" s="418"/>
      <c r="Y7" s="418"/>
      <c r="AB7" s="418"/>
      <c r="AE7" s="169"/>
      <c r="AF7" s="170"/>
      <c r="AG7" s="418"/>
      <c r="AH7" s="418"/>
      <c r="AI7" s="418"/>
      <c r="AJ7" s="418"/>
      <c r="AL7" s="418"/>
      <c r="AM7" s="418"/>
      <c r="AQ7" s="418"/>
      <c r="AS7" s="418"/>
      <c r="AT7" s="418"/>
      <c r="AV7" s="418"/>
      <c r="AW7" s="418"/>
      <c r="AZ7" s="418"/>
      <c r="BD7" s="418"/>
      <c r="BF7" s="418"/>
      <c r="BG7" s="418"/>
      <c r="BH7" s="211"/>
      <c r="BI7" s="418"/>
      <c r="BJ7" s="418"/>
      <c r="BK7" s="418"/>
      <c r="BL7" s="418"/>
      <c r="BM7" s="418"/>
      <c r="BN7" s="418"/>
      <c r="BO7" s="418"/>
      <c r="BP7" s="418"/>
      <c r="BQ7" s="418"/>
      <c r="BR7" s="418"/>
      <c r="BS7" s="418"/>
      <c r="BT7" s="418"/>
      <c r="BU7" s="418"/>
      <c r="BV7" s="418"/>
      <c r="BW7" s="418"/>
      <c r="BX7" s="418"/>
      <c r="BY7" s="418"/>
      <c r="BZ7" s="418"/>
      <c r="CA7" s="418"/>
      <c r="CB7" s="418"/>
      <c r="CC7" s="418"/>
      <c r="CD7" s="418"/>
      <c r="CE7" s="418"/>
      <c r="CF7" s="418"/>
      <c r="CG7" s="418"/>
      <c r="CH7" s="418"/>
      <c r="CI7" s="418"/>
      <c r="CJ7" s="418"/>
      <c r="CK7" s="418"/>
      <c r="CL7" s="418"/>
      <c r="CM7" s="211"/>
      <c r="CN7" s="418"/>
      <c r="CO7" s="418"/>
      <c r="CP7" s="418"/>
      <c r="CQ7" s="418"/>
      <c r="CR7" s="418"/>
      <c r="CS7" s="418"/>
      <c r="CT7" s="418"/>
      <c r="CU7" s="418"/>
      <c r="CV7" s="418"/>
      <c r="CW7" s="418"/>
      <c r="CX7" s="418"/>
      <c r="CY7" s="418"/>
      <c r="CZ7" s="418"/>
      <c r="DA7" s="418"/>
      <c r="DB7" s="418"/>
      <c r="DC7" s="418"/>
      <c r="DD7" s="418"/>
      <c r="DE7" s="418"/>
      <c r="DF7" s="418"/>
      <c r="DG7" s="418"/>
      <c r="DH7" s="418"/>
      <c r="DI7" s="418"/>
      <c r="DJ7" s="418"/>
      <c r="DK7" s="418"/>
      <c r="DL7" s="418"/>
      <c r="DM7" s="418"/>
      <c r="DN7" s="418"/>
      <c r="DO7" s="418"/>
      <c r="DP7" s="418"/>
      <c r="DQ7" s="211"/>
      <c r="DR7" s="418"/>
      <c r="DS7" s="418"/>
      <c r="DT7" s="418"/>
      <c r="DU7" s="418"/>
      <c r="DV7" s="418"/>
      <c r="DW7" s="418"/>
      <c r="DX7" s="418"/>
      <c r="DY7" s="418"/>
      <c r="DZ7" s="418"/>
      <c r="EA7" s="418"/>
      <c r="EB7" s="418"/>
      <c r="EC7" s="418"/>
      <c r="ED7" s="418"/>
      <c r="EV7" s="170"/>
      <c r="FU7" s="100"/>
      <c r="FZ7" s="170"/>
      <c r="HE7" s="211"/>
      <c r="HK7" s="100"/>
      <c r="IG7" s="100"/>
      <c r="IJ7" s="211"/>
      <c r="IR7" s="100"/>
      <c r="IT7" s="100"/>
      <c r="IU7" s="100"/>
      <c r="IV7" s="100"/>
      <c r="IW7" s="100"/>
      <c r="IX7" s="100"/>
      <c r="IY7" s="100"/>
      <c r="IZ7" s="100"/>
      <c r="JA7" s="100"/>
      <c r="JB7" s="100"/>
      <c r="JC7" s="100"/>
      <c r="JD7" s="100"/>
      <c r="JE7" s="100"/>
      <c r="JF7" s="494"/>
      <c r="JG7" s="494"/>
      <c r="JH7" s="494"/>
      <c r="JI7" s="494"/>
      <c r="JJ7" s="494"/>
      <c r="JK7" s="494"/>
      <c r="JL7" s="494"/>
      <c r="JN7" s="211"/>
      <c r="JO7" s="494"/>
      <c r="JP7" s="494"/>
      <c r="JQ7" s="519"/>
      <c r="JR7" s="519"/>
      <c r="JS7" s="519"/>
      <c r="JT7" s="519"/>
      <c r="JU7" s="519"/>
      <c r="JV7" s="519"/>
      <c r="JW7" s="519"/>
      <c r="JX7" s="519"/>
      <c r="JY7" s="519"/>
      <c r="JZ7" s="519"/>
      <c r="KA7" s="519"/>
      <c r="KB7" s="519"/>
      <c r="KC7" s="533"/>
      <c r="KD7" s="533"/>
      <c r="KE7" s="533"/>
      <c r="KF7" s="533"/>
      <c r="KG7" s="533"/>
      <c r="KH7" s="533"/>
      <c r="KI7" s="533"/>
      <c r="KJ7" s="533"/>
      <c r="KK7" s="533"/>
      <c r="KL7" s="533"/>
      <c r="KM7" s="533"/>
      <c r="KN7" s="533"/>
      <c r="KO7" s="533"/>
      <c r="KP7" s="533"/>
      <c r="KQ7" s="533"/>
      <c r="KR7" s="533"/>
      <c r="KS7" s="556"/>
      <c r="KT7" s="100"/>
      <c r="KU7" s="533"/>
      <c r="KV7" s="533"/>
      <c r="KW7" s="533"/>
      <c r="KX7" s="533"/>
      <c r="KY7" s="533"/>
      <c r="KZ7" s="533"/>
      <c r="LA7" s="533"/>
      <c r="LB7" s="533"/>
      <c r="LC7" s="533"/>
      <c r="LD7" s="533"/>
      <c r="LE7" s="533"/>
      <c r="LF7" s="533"/>
      <c r="LG7" s="533"/>
      <c r="LH7" s="533"/>
      <c r="LI7" s="533"/>
      <c r="LJ7" s="533"/>
      <c r="LK7" s="534"/>
      <c r="LL7" s="533"/>
      <c r="LM7" s="534"/>
      <c r="LN7" s="533"/>
      <c r="LP7" s="533"/>
      <c r="LQ7" s="533"/>
      <c r="LR7" s="533"/>
      <c r="LS7" s="533"/>
      <c r="LT7" s="534"/>
      <c r="LU7" s="533"/>
      <c r="LV7" s="533"/>
      <c r="LW7" s="556"/>
      <c r="LX7" s="533"/>
      <c r="LY7" s="533"/>
      <c r="LZ7" s="533"/>
      <c r="MA7" s="533"/>
      <c r="MB7" s="533"/>
      <c r="MC7" s="533"/>
      <c r="MD7" s="533"/>
      <c r="ME7" s="534"/>
      <c r="MF7" s="533"/>
      <c r="MG7" s="533"/>
      <c r="MH7" s="570"/>
      <c r="MI7" s="570"/>
      <c r="MJ7" s="533"/>
      <c r="MK7" s="533"/>
      <c r="ML7" s="593"/>
      <c r="MM7" s="593"/>
      <c r="MN7" s="593"/>
      <c r="MO7" s="593"/>
      <c r="MP7" s="593"/>
      <c r="MQ7" s="593"/>
      <c r="MR7" s="533"/>
      <c r="MS7" s="533"/>
      <c r="MT7" s="533"/>
      <c r="MU7" s="533"/>
      <c r="MV7" s="533"/>
      <c r="MW7" s="533"/>
      <c r="MX7" s="533"/>
      <c r="MY7" s="533"/>
      <c r="MZ7" s="533"/>
      <c r="NA7" s="533"/>
      <c r="NB7" s="556"/>
      <c r="NC7" s="534" t="s">
        <v>1979</v>
      </c>
      <c r="ND7" s="534" t="s">
        <v>1979</v>
      </c>
      <c r="NE7" s="534"/>
      <c r="NF7" s="534"/>
      <c r="NG7" s="534"/>
      <c r="NH7" s="534"/>
      <c r="NI7" s="534"/>
      <c r="NJ7" s="534"/>
      <c r="NK7" s="534"/>
      <c r="NL7" s="534"/>
      <c r="NM7" s="534"/>
      <c r="NN7" s="534"/>
      <c r="NO7" s="534"/>
      <c r="NP7" s="534"/>
      <c r="NQ7" s="534"/>
      <c r="NR7" s="534"/>
      <c r="NS7" s="534"/>
      <c r="NT7" s="534"/>
      <c r="NU7" s="534"/>
      <c r="NV7" s="534"/>
      <c r="NW7" s="534"/>
      <c r="NX7" s="534"/>
      <c r="NY7" s="534"/>
      <c r="NZ7" s="534"/>
      <c r="OA7" s="534"/>
      <c r="OB7" s="534"/>
      <c r="OC7" s="534"/>
      <c r="OD7" s="534"/>
      <c r="OE7" s="534"/>
      <c r="OF7" s="534"/>
      <c r="OG7" s="534"/>
      <c r="OH7" s="534"/>
      <c r="OI7" s="534"/>
      <c r="OJ7" s="534"/>
      <c r="OK7" s="534"/>
      <c r="OL7" s="534"/>
      <c r="OM7" s="534"/>
      <c r="ON7" s="534"/>
      <c r="OO7" s="534"/>
      <c r="OP7" s="534"/>
      <c r="OQ7" s="534"/>
      <c r="OR7" s="534"/>
      <c r="OS7" s="534"/>
      <c r="OT7" s="534"/>
      <c r="OU7" s="534"/>
      <c r="OV7" s="534"/>
      <c r="OW7" s="534"/>
      <c r="OX7" s="534"/>
      <c r="OY7" s="534"/>
      <c r="OZ7" s="534"/>
      <c r="PA7" s="534"/>
      <c r="PB7" s="534"/>
      <c r="PC7" s="534"/>
      <c r="PD7" s="534"/>
      <c r="PE7" s="534"/>
      <c r="PW7" s="534"/>
      <c r="QV7" s="534"/>
      <c r="RA7" s="534"/>
      <c r="SF7" s="534"/>
      <c r="SL7" s="534"/>
      <c r="TH7" s="534"/>
      <c r="TK7" s="534"/>
      <c r="TS7" s="534"/>
      <c r="TU7" s="534"/>
      <c r="TV7" s="534"/>
      <c r="TW7" s="534"/>
      <c r="TX7" s="534"/>
      <c r="TY7" s="534"/>
      <c r="TZ7" s="534"/>
      <c r="UA7" s="534"/>
      <c r="UB7" s="534"/>
      <c r="UC7" s="534"/>
      <c r="UD7" s="534"/>
      <c r="UE7" s="534"/>
      <c r="UF7" s="534"/>
      <c r="UG7" s="534"/>
      <c r="UH7" s="534"/>
      <c r="UI7" s="534"/>
      <c r="UJ7" s="534"/>
      <c r="UK7" s="534"/>
      <c r="UL7" s="534"/>
      <c r="UM7" s="534"/>
      <c r="UO7" s="534"/>
      <c r="UP7" s="534"/>
      <c r="UQ7" s="534"/>
      <c r="UR7" s="534"/>
      <c r="US7" s="534"/>
      <c r="UT7" s="534"/>
      <c r="UU7" s="534"/>
      <c r="UV7" s="534"/>
      <c r="UW7" s="534"/>
      <c r="UX7" s="534"/>
      <c r="UY7" s="534"/>
      <c r="UZ7" s="534"/>
      <c r="VA7" s="534"/>
      <c r="VB7" s="534"/>
      <c r="VC7" s="534"/>
    </row>
    <row r="8" spans="1:575" s="168" customFormat="1" x14ac:dyDescent="0.25">
      <c r="A8" s="101" t="s">
        <v>486</v>
      </c>
      <c r="B8" s="101"/>
      <c r="D8" s="101"/>
      <c r="F8" s="101"/>
      <c r="I8" s="419"/>
      <c r="K8" s="419"/>
      <c r="M8" s="419"/>
      <c r="Y8" s="419"/>
      <c r="AB8" s="419"/>
      <c r="AF8" s="170"/>
      <c r="AG8" s="419"/>
      <c r="AH8" s="419"/>
      <c r="AI8" s="419"/>
      <c r="AJ8" s="419"/>
      <c r="AL8" s="419"/>
      <c r="AM8" s="419"/>
      <c r="AQ8" s="419"/>
      <c r="AS8" s="419"/>
      <c r="AT8" s="419"/>
      <c r="AV8" s="419"/>
      <c r="AW8" s="419"/>
      <c r="BD8" s="419"/>
      <c r="BF8" s="419"/>
      <c r="BG8" s="419"/>
      <c r="BH8" s="170"/>
      <c r="BI8" s="419"/>
      <c r="BJ8" s="419"/>
      <c r="BK8" s="419"/>
      <c r="BL8" s="419"/>
      <c r="BM8" s="419"/>
      <c r="BN8" s="419"/>
      <c r="BO8" s="419"/>
      <c r="BP8" s="419"/>
      <c r="BQ8" s="419"/>
      <c r="BR8" s="419"/>
      <c r="BS8" s="419"/>
      <c r="BT8" s="419"/>
      <c r="BU8" s="419"/>
      <c r="BV8" s="419"/>
      <c r="BW8" s="419"/>
      <c r="BX8" s="419"/>
      <c r="BY8" s="419"/>
      <c r="BZ8" s="419"/>
      <c r="CA8" s="419"/>
      <c r="CB8" s="419"/>
      <c r="CC8" s="419"/>
      <c r="CD8" s="419"/>
      <c r="CE8" s="419"/>
      <c r="CF8" s="419"/>
      <c r="CG8" s="419"/>
      <c r="CH8" s="419"/>
      <c r="CI8" s="419"/>
      <c r="CJ8" s="419"/>
      <c r="CK8" s="419"/>
      <c r="CL8" s="419"/>
      <c r="CM8" s="198"/>
      <c r="CN8" s="419"/>
      <c r="CO8" s="419"/>
      <c r="CP8" s="419"/>
      <c r="CQ8" s="419"/>
      <c r="CR8" s="419"/>
      <c r="CS8" s="419"/>
      <c r="CT8" s="419"/>
      <c r="CU8" s="419"/>
      <c r="CV8" s="419"/>
      <c r="CW8" s="419"/>
      <c r="CX8" s="419"/>
      <c r="CY8" s="419"/>
      <c r="CZ8" s="419"/>
      <c r="DA8" s="419"/>
      <c r="DB8" s="419"/>
      <c r="DC8" s="419"/>
      <c r="DD8" s="419"/>
      <c r="DE8" s="419"/>
      <c r="DF8" s="419"/>
      <c r="DG8" s="419"/>
      <c r="DH8" s="419"/>
      <c r="DI8" s="419"/>
      <c r="DJ8" s="419"/>
      <c r="DK8" s="419"/>
      <c r="DL8" s="419"/>
      <c r="DM8" s="419"/>
      <c r="DN8" s="419"/>
      <c r="DO8" s="419"/>
      <c r="DP8" s="419"/>
      <c r="DQ8" s="198"/>
      <c r="DR8" s="419"/>
      <c r="DS8" s="419"/>
      <c r="DT8" s="419"/>
      <c r="DU8" s="419"/>
      <c r="DV8" s="419"/>
      <c r="DW8" s="419"/>
      <c r="DX8" s="419"/>
      <c r="DY8" s="419"/>
      <c r="DZ8" s="101"/>
      <c r="EA8" s="419"/>
      <c r="EB8" s="419"/>
      <c r="ED8" s="419"/>
      <c r="EV8" s="170"/>
      <c r="FZ8" s="170"/>
      <c r="HE8" s="198"/>
      <c r="IG8" s="101"/>
      <c r="IJ8" s="198"/>
      <c r="IR8" s="101"/>
      <c r="IT8" s="101"/>
      <c r="IU8" s="101"/>
      <c r="IV8" s="101"/>
      <c r="IW8" s="101"/>
      <c r="IX8" s="101"/>
      <c r="IY8" s="101"/>
      <c r="IZ8" s="101"/>
      <c r="JA8" s="101"/>
      <c r="JB8" s="101"/>
      <c r="JC8" s="101"/>
      <c r="JD8" s="101"/>
      <c r="JE8" s="101"/>
      <c r="JF8" s="495"/>
      <c r="JG8" s="495"/>
      <c r="JH8" s="495"/>
      <c r="JI8" s="495"/>
      <c r="JJ8" s="495"/>
      <c r="JK8" s="495"/>
      <c r="JL8" s="495"/>
      <c r="JN8" s="198"/>
      <c r="JO8" s="495"/>
      <c r="JP8" s="495"/>
      <c r="JQ8" s="520"/>
      <c r="JR8" s="520"/>
      <c r="JS8" s="520"/>
      <c r="JT8" s="520"/>
      <c r="JU8" s="520"/>
      <c r="JV8" s="520"/>
      <c r="JW8" s="520"/>
      <c r="JX8" s="520"/>
      <c r="JY8" s="520"/>
      <c r="JZ8" s="520"/>
      <c r="KA8" s="520"/>
      <c r="KB8" s="520"/>
      <c r="KC8" s="535"/>
      <c r="KD8" s="535"/>
      <c r="KE8" s="535"/>
      <c r="KF8" s="535"/>
      <c r="KG8" s="535"/>
      <c r="KH8" s="535"/>
      <c r="KI8" s="535"/>
      <c r="KJ8" s="535"/>
      <c r="KK8" s="535"/>
      <c r="KL8" s="535"/>
      <c r="KM8" s="535"/>
      <c r="KN8" s="535"/>
      <c r="KO8" s="535"/>
      <c r="KP8" s="535"/>
      <c r="KQ8" s="535"/>
      <c r="KR8" s="535"/>
      <c r="KS8" s="557"/>
      <c r="KT8" s="101"/>
      <c r="KU8" s="535"/>
      <c r="KV8" s="535"/>
      <c r="KW8" s="535"/>
      <c r="KX8" s="535"/>
      <c r="KY8" s="535"/>
      <c r="KZ8" s="535"/>
      <c r="LA8" s="535"/>
      <c r="LB8" s="535"/>
      <c r="LC8" s="535"/>
      <c r="LD8" s="535"/>
      <c r="LE8" s="535"/>
      <c r="LF8" s="535"/>
      <c r="LG8" s="535"/>
      <c r="LH8" s="535"/>
      <c r="LI8" s="535"/>
      <c r="LJ8" s="535"/>
      <c r="LK8" s="534"/>
      <c r="LL8" s="535"/>
      <c r="LM8" s="534"/>
      <c r="LN8" s="535"/>
      <c r="LP8" s="535"/>
      <c r="LQ8" s="535"/>
      <c r="LR8" s="535"/>
      <c r="LS8" s="535"/>
      <c r="LT8" s="534"/>
      <c r="LU8" s="535"/>
      <c r="LV8" s="535"/>
      <c r="LW8" s="557"/>
      <c r="LX8" s="535"/>
      <c r="LY8" s="535"/>
      <c r="LZ8" s="535"/>
      <c r="MA8" s="535"/>
      <c r="MB8" s="535"/>
      <c r="MC8" s="535"/>
      <c r="MD8" s="535"/>
      <c r="ME8" s="535"/>
      <c r="MF8" s="535"/>
      <c r="MG8" s="535"/>
      <c r="MH8" s="571"/>
      <c r="MI8" s="571"/>
      <c r="MJ8" s="535"/>
      <c r="MK8" s="535"/>
      <c r="ML8" s="594"/>
      <c r="MM8" s="594"/>
      <c r="MN8" s="594"/>
      <c r="MO8" s="594"/>
      <c r="MP8" s="594"/>
      <c r="MQ8" s="535"/>
      <c r="MR8" s="535"/>
      <c r="MS8" s="535"/>
      <c r="MT8" s="535"/>
      <c r="MU8" s="535"/>
      <c r="MV8" s="535"/>
      <c r="MW8" s="535"/>
      <c r="MX8" s="535"/>
      <c r="MY8" s="535"/>
      <c r="MZ8" s="535"/>
      <c r="NA8" s="535"/>
      <c r="NB8" s="557"/>
      <c r="NC8" s="534" t="s">
        <v>1979</v>
      </c>
      <c r="ND8" s="534" t="s">
        <v>1979</v>
      </c>
      <c r="NE8" s="534"/>
      <c r="NF8" s="534"/>
      <c r="NG8" s="534"/>
      <c r="NH8" s="534"/>
      <c r="NI8" s="534"/>
      <c r="NJ8" s="534"/>
      <c r="NK8" s="534"/>
      <c r="NL8" s="534"/>
      <c r="NM8" s="534"/>
      <c r="NN8" s="534"/>
      <c r="NO8" s="534"/>
      <c r="NP8" s="534"/>
      <c r="NQ8" s="534"/>
      <c r="NR8" s="534"/>
      <c r="NS8" s="534"/>
      <c r="NT8" s="534"/>
      <c r="NU8" s="534"/>
      <c r="NV8" s="534"/>
      <c r="NW8" s="534"/>
      <c r="NX8" s="534"/>
      <c r="NY8" s="534"/>
      <c r="NZ8" s="534"/>
      <c r="OA8" s="534"/>
      <c r="OB8" s="534"/>
      <c r="OC8" s="534"/>
      <c r="OD8" s="534"/>
      <c r="OE8" s="534"/>
      <c r="OF8" s="534"/>
      <c r="OG8" s="534"/>
      <c r="OH8" s="534"/>
      <c r="OI8" s="534"/>
      <c r="OJ8" s="534"/>
      <c r="OK8" s="534"/>
      <c r="OL8" s="534"/>
      <c r="OM8" s="534"/>
      <c r="ON8" s="534"/>
      <c r="OO8" s="534"/>
      <c r="OP8" s="534"/>
      <c r="OQ8" s="534"/>
      <c r="OR8" s="534"/>
      <c r="OS8" s="534"/>
      <c r="OT8" s="534"/>
      <c r="OU8" s="534"/>
      <c r="OV8" s="534"/>
      <c r="OW8" s="534"/>
      <c r="OX8" s="534"/>
      <c r="OY8" s="534"/>
      <c r="OZ8" s="534"/>
      <c r="PA8" s="534"/>
      <c r="PB8" s="534"/>
      <c r="PC8" s="534"/>
      <c r="PE8" s="534"/>
      <c r="PW8" s="534"/>
      <c r="RA8" s="534"/>
      <c r="SF8" s="534"/>
      <c r="TH8" s="534"/>
      <c r="TK8" s="534"/>
      <c r="TS8" s="534"/>
      <c r="TU8" s="534"/>
      <c r="TV8" s="534"/>
      <c r="TW8" s="534"/>
      <c r="TX8" s="534"/>
      <c r="TY8" s="534"/>
      <c r="TZ8" s="534"/>
      <c r="UA8" s="534"/>
      <c r="UB8" s="534"/>
      <c r="UC8" s="534"/>
      <c r="UD8" s="534"/>
      <c r="UE8" s="534"/>
      <c r="UF8" s="534"/>
      <c r="UG8" s="534"/>
      <c r="UH8" s="534"/>
      <c r="UI8" s="534"/>
      <c r="UJ8" s="534"/>
      <c r="UK8" s="534"/>
      <c r="UL8" s="534"/>
      <c r="UM8" s="534"/>
      <c r="UO8" s="534"/>
      <c r="UP8" s="534"/>
      <c r="UQ8" s="534"/>
      <c r="UR8" s="534"/>
      <c r="US8" s="534"/>
      <c r="UT8" s="534"/>
      <c r="UU8" s="534"/>
      <c r="UV8" s="534"/>
      <c r="UW8" s="534"/>
      <c r="UX8" s="534"/>
      <c r="UY8" s="534"/>
      <c r="UZ8" s="534"/>
      <c r="VA8" s="534"/>
      <c r="VB8" s="534"/>
      <c r="VC8" s="534"/>
    </row>
    <row r="9" spans="1:575" s="168" customFormat="1" x14ac:dyDescent="0.25">
      <c r="A9" s="102" t="s">
        <v>487</v>
      </c>
      <c r="AE9" s="169"/>
      <c r="AF9" s="170"/>
      <c r="AG9" s="171"/>
      <c r="BH9" s="170"/>
      <c r="CM9" s="170"/>
      <c r="DQ9" s="170"/>
      <c r="EV9" s="170"/>
      <c r="FZ9" s="170"/>
      <c r="HE9" s="170"/>
      <c r="HS9" s="420" t="s">
        <v>488</v>
      </c>
      <c r="IJ9" s="170"/>
      <c r="JN9" s="170"/>
      <c r="KS9" s="170"/>
      <c r="LW9" s="566"/>
      <c r="LX9" s="567" t="s">
        <v>1863</v>
      </c>
      <c r="LY9" s="565" t="s">
        <v>420</v>
      </c>
      <c r="NB9" s="170"/>
    </row>
    <row r="10" spans="1:575" s="461" customFormat="1" x14ac:dyDescent="0.25">
      <c r="B10" s="461">
        <v>1</v>
      </c>
      <c r="C10" s="461">
        <v>2</v>
      </c>
      <c r="D10" s="461">
        <v>3</v>
      </c>
      <c r="E10" s="461">
        <v>4</v>
      </c>
      <c r="F10" s="461">
        <v>5</v>
      </c>
      <c r="G10" s="461">
        <v>6</v>
      </c>
      <c r="H10" s="461">
        <v>7</v>
      </c>
      <c r="I10" s="461">
        <v>8</v>
      </c>
      <c r="J10" s="461">
        <v>9</v>
      </c>
      <c r="K10" s="461">
        <v>10</v>
      </c>
      <c r="L10" s="461">
        <v>11</v>
      </c>
      <c r="M10" s="461">
        <v>12</v>
      </c>
      <c r="N10" s="461">
        <v>13</v>
      </c>
      <c r="O10" s="461">
        <v>14</v>
      </c>
      <c r="P10" s="461">
        <v>15</v>
      </c>
      <c r="Q10" s="461">
        <v>16</v>
      </c>
      <c r="R10" s="461">
        <v>17</v>
      </c>
      <c r="S10" s="461">
        <v>18</v>
      </c>
      <c r="T10" s="461">
        <v>19</v>
      </c>
      <c r="U10" s="461">
        <v>20</v>
      </c>
      <c r="V10" s="461">
        <v>21</v>
      </c>
      <c r="W10" s="461">
        <v>22</v>
      </c>
      <c r="X10" s="461">
        <v>23</v>
      </c>
      <c r="Y10" s="461">
        <v>24</v>
      </c>
      <c r="Z10" s="461">
        <v>25</v>
      </c>
      <c r="AA10" s="461">
        <v>26</v>
      </c>
      <c r="AB10" s="461">
        <v>27</v>
      </c>
      <c r="AC10" s="461">
        <v>28</v>
      </c>
      <c r="AD10" s="461">
        <v>29</v>
      </c>
      <c r="AE10" s="461">
        <v>30</v>
      </c>
      <c r="AF10" s="462">
        <v>31</v>
      </c>
      <c r="AG10" s="461">
        <v>1</v>
      </c>
      <c r="AH10" s="461">
        <v>2</v>
      </c>
      <c r="AI10" s="461">
        <v>3</v>
      </c>
      <c r="AJ10" s="461">
        <v>4</v>
      </c>
      <c r="AK10" s="461">
        <v>5</v>
      </c>
      <c r="AL10" s="461">
        <v>6</v>
      </c>
      <c r="AM10" s="461">
        <v>7</v>
      </c>
      <c r="AN10" s="461">
        <v>8</v>
      </c>
      <c r="AO10" s="461">
        <v>9</v>
      </c>
      <c r="AP10" s="461">
        <v>10</v>
      </c>
      <c r="AQ10" s="461">
        <v>11</v>
      </c>
      <c r="AR10" s="461">
        <v>12</v>
      </c>
      <c r="AS10" s="461">
        <v>13</v>
      </c>
      <c r="AT10" s="461">
        <v>14</v>
      </c>
      <c r="AU10" s="461">
        <v>15</v>
      </c>
      <c r="AV10" s="461">
        <v>16</v>
      </c>
      <c r="AW10" s="461">
        <v>17</v>
      </c>
      <c r="AX10" s="461">
        <v>18</v>
      </c>
      <c r="AY10" s="461">
        <v>19</v>
      </c>
      <c r="AZ10" s="461">
        <v>20</v>
      </c>
      <c r="BA10" s="461">
        <v>21</v>
      </c>
      <c r="BB10" s="461">
        <v>22</v>
      </c>
      <c r="BC10" s="461">
        <v>23</v>
      </c>
      <c r="BD10" s="461">
        <v>24</v>
      </c>
      <c r="BE10" s="461">
        <v>25</v>
      </c>
      <c r="BF10" s="461">
        <v>26</v>
      </c>
      <c r="BG10" s="461">
        <v>27</v>
      </c>
      <c r="BH10" s="461">
        <v>28</v>
      </c>
      <c r="BI10" s="461">
        <v>1</v>
      </c>
      <c r="BJ10" s="461">
        <v>2</v>
      </c>
      <c r="BK10" s="461">
        <v>3</v>
      </c>
      <c r="BL10" s="461">
        <v>4</v>
      </c>
      <c r="BM10" s="461">
        <v>5</v>
      </c>
      <c r="BN10" s="461">
        <v>6</v>
      </c>
      <c r="BO10" s="461">
        <v>7</v>
      </c>
      <c r="BP10" s="461">
        <v>8</v>
      </c>
      <c r="BQ10" s="461">
        <v>9</v>
      </c>
      <c r="BR10" s="461">
        <v>10</v>
      </c>
      <c r="BS10" s="461">
        <v>11</v>
      </c>
      <c r="BT10" s="461">
        <v>12</v>
      </c>
      <c r="BU10" s="461">
        <v>13</v>
      </c>
      <c r="BV10" s="461">
        <v>14</v>
      </c>
      <c r="BW10" s="461">
        <v>15</v>
      </c>
      <c r="BX10" s="461">
        <v>16</v>
      </c>
      <c r="BY10" s="461">
        <v>17</v>
      </c>
      <c r="BZ10" s="461">
        <v>18</v>
      </c>
      <c r="CA10" s="461">
        <v>19</v>
      </c>
      <c r="CB10" s="461">
        <v>20</v>
      </c>
      <c r="CC10" s="461">
        <v>21</v>
      </c>
      <c r="CD10" s="461">
        <v>22</v>
      </c>
      <c r="CE10" s="461">
        <v>23</v>
      </c>
      <c r="CF10" s="461">
        <v>24</v>
      </c>
      <c r="CG10" s="461">
        <v>25</v>
      </c>
      <c r="CH10" s="461">
        <v>26</v>
      </c>
      <c r="CI10" s="461">
        <v>27</v>
      </c>
      <c r="CJ10" s="461">
        <v>28</v>
      </c>
      <c r="CK10" s="461">
        <v>29</v>
      </c>
      <c r="CL10" s="461">
        <v>30</v>
      </c>
      <c r="CM10" s="461">
        <v>31</v>
      </c>
      <c r="CN10" s="461">
        <v>1</v>
      </c>
      <c r="CO10" s="461">
        <v>2</v>
      </c>
      <c r="CP10" s="461">
        <v>3</v>
      </c>
      <c r="CQ10" s="461">
        <v>4</v>
      </c>
      <c r="CR10" s="461">
        <v>5</v>
      </c>
      <c r="CS10" s="461">
        <v>6</v>
      </c>
      <c r="CT10" s="461">
        <v>7</v>
      </c>
      <c r="CU10" s="461">
        <v>8</v>
      </c>
      <c r="CV10" s="461">
        <v>9</v>
      </c>
      <c r="CW10" s="461">
        <v>10</v>
      </c>
      <c r="CX10" s="461">
        <v>11</v>
      </c>
      <c r="CY10" s="461">
        <v>12</v>
      </c>
      <c r="CZ10" s="461">
        <v>13</v>
      </c>
      <c r="DA10" s="461">
        <v>14</v>
      </c>
      <c r="DB10" s="461">
        <v>15</v>
      </c>
      <c r="DC10" s="461">
        <v>16</v>
      </c>
      <c r="DD10" s="461">
        <v>17</v>
      </c>
      <c r="DE10" s="461">
        <v>18</v>
      </c>
      <c r="DF10" s="461">
        <v>19</v>
      </c>
      <c r="DG10" s="461">
        <v>20</v>
      </c>
      <c r="DH10" s="461">
        <v>21</v>
      </c>
      <c r="DI10" s="461">
        <v>22</v>
      </c>
      <c r="DJ10" s="461">
        <v>23</v>
      </c>
      <c r="DK10" s="461">
        <v>24</v>
      </c>
      <c r="DL10" s="461">
        <v>25</v>
      </c>
      <c r="DM10" s="461">
        <v>26</v>
      </c>
      <c r="DN10" s="461">
        <v>27</v>
      </c>
      <c r="DO10" s="461">
        <v>28</v>
      </c>
      <c r="DP10" s="461">
        <v>29</v>
      </c>
      <c r="DQ10" s="461">
        <v>30</v>
      </c>
      <c r="DR10" s="461">
        <v>1</v>
      </c>
      <c r="DS10" s="463">
        <v>2</v>
      </c>
      <c r="DT10" s="461">
        <v>3</v>
      </c>
      <c r="DU10" s="461">
        <v>4</v>
      </c>
      <c r="DV10" s="461">
        <v>5</v>
      </c>
      <c r="DW10" s="461">
        <v>6</v>
      </c>
      <c r="DX10" s="461">
        <v>7</v>
      </c>
      <c r="DY10" s="461">
        <v>8</v>
      </c>
      <c r="DZ10" s="461">
        <v>9</v>
      </c>
      <c r="EA10" s="461">
        <v>10</v>
      </c>
      <c r="EB10" s="461">
        <v>11</v>
      </c>
      <c r="EC10" s="461">
        <v>12</v>
      </c>
      <c r="ED10" s="461">
        <v>13</v>
      </c>
      <c r="EE10" s="461">
        <v>14</v>
      </c>
      <c r="EF10" s="461">
        <v>15</v>
      </c>
      <c r="EG10" s="461">
        <v>16</v>
      </c>
      <c r="EH10" s="461">
        <v>17</v>
      </c>
      <c r="EI10" s="461">
        <v>18</v>
      </c>
      <c r="EJ10" s="461">
        <v>19</v>
      </c>
      <c r="EK10" s="461">
        <v>20</v>
      </c>
      <c r="EL10" s="461">
        <v>21</v>
      </c>
      <c r="EM10" s="461">
        <v>22</v>
      </c>
      <c r="EN10" s="461">
        <v>23</v>
      </c>
      <c r="EO10" s="461">
        <v>24</v>
      </c>
      <c r="EP10" s="461">
        <v>25</v>
      </c>
      <c r="EQ10" s="461">
        <v>26</v>
      </c>
      <c r="ER10" s="461">
        <v>27</v>
      </c>
      <c r="ES10" s="461">
        <v>28</v>
      </c>
      <c r="ET10" s="461">
        <v>29</v>
      </c>
      <c r="EU10" s="461">
        <v>30</v>
      </c>
      <c r="EV10" s="461">
        <v>31</v>
      </c>
      <c r="EW10" s="461">
        <v>1</v>
      </c>
      <c r="EX10" s="461">
        <v>2</v>
      </c>
      <c r="EY10" s="461">
        <v>3</v>
      </c>
      <c r="EZ10" s="461">
        <v>4</v>
      </c>
      <c r="FA10" s="461">
        <v>5</v>
      </c>
      <c r="FB10" s="461">
        <v>6</v>
      </c>
      <c r="FC10" s="461">
        <v>7</v>
      </c>
      <c r="FD10" s="461">
        <v>8</v>
      </c>
      <c r="FE10" s="461">
        <v>9</v>
      </c>
      <c r="FF10" s="461">
        <v>10</v>
      </c>
      <c r="FG10" s="461">
        <v>11</v>
      </c>
      <c r="FH10" s="461">
        <v>12</v>
      </c>
      <c r="FI10" s="461">
        <v>13</v>
      </c>
      <c r="FJ10" s="461">
        <v>14</v>
      </c>
      <c r="FK10" s="461">
        <v>15</v>
      </c>
      <c r="FL10" s="461">
        <v>16</v>
      </c>
      <c r="FM10" s="461">
        <v>17</v>
      </c>
      <c r="FN10" s="461">
        <v>18</v>
      </c>
      <c r="FO10" s="461">
        <v>19</v>
      </c>
      <c r="FP10" s="461">
        <v>20</v>
      </c>
      <c r="FQ10" s="461">
        <v>21</v>
      </c>
      <c r="FR10" s="461">
        <v>22</v>
      </c>
      <c r="FS10" s="461">
        <v>23</v>
      </c>
      <c r="FT10" s="461">
        <v>24</v>
      </c>
      <c r="FU10" s="461">
        <v>25</v>
      </c>
      <c r="FV10" s="461">
        <v>26</v>
      </c>
      <c r="FW10" s="461">
        <v>27</v>
      </c>
      <c r="FX10" s="461">
        <v>28</v>
      </c>
      <c r="FY10" s="461">
        <v>29</v>
      </c>
      <c r="FZ10" s="461">
        <v>30</v>
      </c>
      <c r="GA10" s="461">
        <v>1</v>
      </c>
      <c r="GB10" s="461">
        <v>2</v>
      </c>
      <c r="GC10" s="461">
        <v>3</v>
      </c>
      <c r="GD10" s="461">
        <v>4</v>
      </c>
      <c r="GE10" s="461">
        <v>5</v>
      </c>
      <c r="GF10" s="461">
        <v>6</v>
      </c>
      <c r="GG10" s="461">
        <v>7</v>
      </c>
      <c r="GH10" s="461">
        <v>8</v>
      </c>
      <c r="GI10" s="461">
        <v>9</v>
      </c>
      <c r="GJ10" s="461">
        <v>10</v>
      </c>
      <c r="GK10" s="461">
        <v>11</v>
      </c>
      <c r="GL10" s="461">
        <v>12</v>
      </c>
      <c r="GM10" s="461">
        <v>13</v>
      </c>
      <c r="GN10" s="461">
        <v>14</v>
      </c>
      <c r="GO10" s="461">
        <v>15</v>
      </c>
      <c r="GP10" s="461">
        <v>16</v>
      </c>
      <c r="GQ10" s="461">
        <v>17</v>
      </c>
      <c r="GR10" s="461">
        <v>18</v>
      </c>
      <c r="GS10" s="461">
        <v>19</v>
      </c>
      <c r="GT10" s="461">
        <v>20</v>
      </c>
      <c r="GU10" s="461">
        <v>21</v>
      </c>
      <c r="GV10" s="461">
        <v>22</v>
      </c>
      <c r="GW10" s="461">
        <v>23</v>
      </c>
      <c r="GX10" s="461">
        <v>24</v>
      </c>
      <c r="GY10" s="461">
        <v>25</v>
      </c>
      <c r="GZ10" s="461">
        <v>26</v>
      </c>
      <c r="HA10" s="461">
        <v>27</v>
      </c>
      <c r="HB10" s="461">
        <v>28</v>
      </c>
      <c r="HC10" s="461">
        <v>29</v>
      </c>
      <c r="HD10" s="461">
        <v>30</v>
      </c>
      <c r="HE10" s="461">
        <v>31</v>
      </c>
      <c r="HF10" s="461">
        <v>1</v>
      </c>
      <c r="HG10" s="461">
        <v>2</v>
      </c>
      <c r="HH10" s="461">
        <v>3</v>
      </c>
      <c r="HI10" s="461">
        <v>4</v>
      </c>
      <c r="HJ10" s="461">
        <v>5</v>
      </c>
      <c r="HK10" s="461">
        <v>6</v>
      </c>
      <c r="HL10" s="461">
        <v>7</v>
      </c>
      <c r="HM10" s="461">
        <v>8</v>
      </c>
      <c r="HN10" s="461">
        <v>9</v>
      </c>
      <c r="HO10" s="461">
        <v>10</v>
      </c>
      <c r="HP10" s="461">
        <v>11</v>
      </c>
      <c r="HQ10" s="461">
        <v>12</v>
      </c>
      <c r="HR10" s="461">
        <v>13</v>
      </c>
      <c r="HS10" s="461">
        <v>14</v>
      </c>
      <c r="HT10" s="461">
        <v>15</v>
      </c>
      <c r="HU10" s="461">
        <v>16</v>
      </c>
      <c r="HV10" s="461">
        <v>17</v>
      </c>
      <c r="HW10" s="461">
        <v>18</v>
      </c>
      <c r="HX10" s="461">
        <v>19</v>
      </c>
      <c r="HY10" s="461">
        <v>20</v>
      </c>
      <c r="HZ10" s="461">
        <v>21</v>
      </c>
      <c r="IA10" s="461">
        <v>22</v>
      </c>
      <c r="IB10" s="461">
        <v>23</v>
      </c>
      <c r="IC10" s="461">
        <v>24</v>
      </c>
      <c r="ID10" s="461">
        <v>25</v>
      </c>
      <c r="IE10" s="461">
        <v>26</v>
      </c>
      <c r="IF10" s="461">
        <v>27</v>
      </c>
      <c r="IG10" s="461">
        <v>28</v>
      </c>
      <c r="IH10" s="461">
        <v>29</v>
      </c>
      <c r="II10" s="461">
        <v>30</v>
      </c>
      <c r="IJ10" s="461">
        <v>31</v>
      </c>
      <c r="IK10" s="461">
        <v>1</v>
      </c>
      <c r="IL10" s="461">
        <v>2</v>
      </c>
      <c r="IM10" s="461">
        <v>3</v>
      </c>
      <c r="IN10" s="461">
        <v>4</v>
      </c>
      <c r="IO10" s="461">
        <v>5</v>
      </c>
      <c r="IP10" s="461">
        <v>6</v>
      </c>
      <c r="IQ10" s="461">
        <v>7</v>
      </c>
      <c r="IR10" s="461">
        <v>8</v>
      </c>
      <c r="IS10" s="461">
        <v>9</v>
      </c>
      <c r="IT10" s="461">
        <v>10</v>
      </c>
      <c r="IU10" s="461">
        <v>11</v>
      </c>
      <c r="IV10" s="461">
        <v>12</v>
      </c>
      <c r="IW10" s="461">
        <v>13</v>
      </c>
      <c r="IX10" s="461">
        <v>14</v>
      </c>
      <c r="IY10" s="461">
        <v>15</v>
      </c>
      <c r="IZ10" s="461">
        <v>16</v>
      </c>
      <c r="JA10" s="461">
        <v>17</v>
      </c>
      <c r="JB10" s="461">
        <v>18</v>
      </c>
      <c r="JC10" s="461">
        <v>19</v>
      </c>
      <c r="JD10" s="461">
        <v>20</v>
      </c>
      <c r="JE10" s="461">
        <v>21</v>
      </c>
      <c r="JF10" s="461">
        <v>22</v>
      </c>
      <c r="JG10" s="461">
        <v>23</v>
      </c>
      <c r="JH10" s="461">
        <v>24</v>
      </c>
      <c r="JI10" s="461">
        <v>25</v>
      </c>
      <c r="JJ10" s="461">
        <v>26</v>
      </c>
      <c r="JK10" s="461">
        <v>27</v>
      </c>
      <c r="JL10" s="461">
        <v>28</v>
      </c>
      <c r="JM10" s="461">
        <v>29</v>
      </c>
      <c r="JN10" s="461">
        <v>30</v>
      </c>
      <c r="JO10" s="461">
        <v>1</v>
      </c>
      <c r="JP10" s="461">
        <v>2</v>
      </c>
      <c r="JQ10" s="461">
        <v>3</v>
      </c>
      <c r="JR10" s="461">
        <v>4</v>
      </c>
      <c r="JS10" s="461">
        <v>5</v>
      </c>
      <c r="JT10" s="461">
        <v>6</v>
      </c>
      <c r="JU10" s="461">
        <v>7</v>
      </c>
      <c r="JV10" s="461">
        <v>8</v>
      </c>
      <c r="JW10" s="461">
        <v>9</v>
      </c>
      <c r="JX10" s="461">
        <v>10</v>
      </c>
      <c r="JY10" s="461">
        <v>11</v>
      </c>
      <c r="JZ10" s="461">
        <v>12</v>
      </c>
      <c r="KA10" s="461">
        <v>13</v>
      </c>
      <c r="KB10" s="461">
        <v>14</v>
      </c>
      <c r="KC10" s="461">
        <v>15</v>
      </c>
      <c r="KD10" s="461">
        <v>16</v>
      </c>
      <c r="KE10" s="461">
        <v>17</v>
      </c>
      <c r="KF10" s="461">
        <v>18</v>
      </c>
      <c r="KG10" s="461">
        <v>19</v>
      </c>
      <c r="KH10" s="461">
        <v>20</v>
      </c>
      <c r="KI10" s="461">
        <v>21</v>
      </c>
      <c r="KJ10" s="461">
        <v>22</v>
      </c>
      <c r="KK10" s="461">
        <v>23</v>
      </c>
      <c r="KL10" s="461">
        <v>24</v>
      </c>
      <c r="KM10" s="461">
        <v>25</v>
      </c>
      <c r="KN10" s="461">
        <v>26</v>
      </c>
      <c r="KO10" s="461">
        <v>27</v>
      </c>
      <c r="KP10" s="461">
        <v>28</v>
      </c>
      <c r="KQ10" s="461">
        <v>29</v>
      </c>
      <c r="KR10" s="461">
        <v>30</v>
      </c>
      <c r="KS10" s="461">
        <v>31</v>
      </c>
      <c r="KT10" s="461">
        <v>1</v>
      </c>
      <c r="KU10" s="461">
        <v>2</v>
      </c>
      <c r="KV10" s="461">
        <v>3</v>
      </c>
      <c r="KW10" s="461">
        <v>4</v>
      </c>
      <c r="KX10" s="461">
        <v>5</v>
      </c>
      <c r="KY10" s="461">
        <v>6</v>
      </c>
      <c r="KZ10" s="461">
        <v>7</v>
      </c>
      <c r="LA10" s="461">
        <v>8</v>
      </c>
      <c r="LB10" s="461">
        <v>9</v>
      </c>
      <c r="LC10" s="461">
        <v>10</v>
      </c>
      <c r="LD10" s="461">
        <v>11</v>
      </c>
      <c r="LE10" s="461">
        <v>12</v>
      </c>
      <c r="LF10" s="461">
        <v>13</v>
      </c>
      <c r="LG10" s="461">
        <v>14</v>
      </c>
      <c r="LH10" s="461">
        <v>15</v>
      </c>
      <c r="LI10" s="461">
        <v>16</v>
      </c>
      <c r="LJ10" s="461">
        <v>17</v>
      </c>
      <c r="LK10" s="461">
        <v>18</v>
      </c>
      <c r="LL10" s="461">
        <v>19</v>
      </c>
      <c r="LM10" s="461">
        <v>20</v>
      </c>
      <c r="LN10" s="461">
        <v>21</v>
      </c>
      <c r="LO10" s="461">
        <v>22</v>
      </c>
      <c r="LP10" s="461">
        <v>23</v>
      </c>
      <c r="LQ10" s="461">
        <v>24</v>
      </c>
      <c r="LR10" s="461">
        <v>25</v>
      </c>
      <c r="LS10" s="461">
        <v>26</v>
      </c>
      <c r="LT10" s="461">
        <v>27</v>
      </c>
      <c r="LU10" s="461">
        <v>28</v>
      </c>
      <c r="LV10" s="461">
        <v>29</v>
      </c>
      <c r="LW10" s="461">
        <v>30</v>
      </c>
      <c r="LX10" s="461">
        <v>1</v>
      </c>
      <c r="LY10" s="461">
        <v>2</v>
      </c>
      <c r="LZ10" s="461">
        <v>3</v>
      </c>
      <c r="MA10" s="461">
        <v>4</v>
      </c>
      <c r="MB10" s="461">
        <v>5</v>
      </c>
      <c r="MC10" s="461">
        <v>6</v>
      </c>
      <c r="MD10" s="461">
        <v>7</v>
      </c>
      <c r="ME10" s="461">
        <v>8</v>
      </c>
      <c r="MF10" s="461">
        <v>9</v>
      </c>
      <c r="MG10" s="461">
        <v>10</v>
      </c>
      <c r="MH10" s="461">
        <v>11</v>
      </c>
      <c r="MI10" s="461">
        <v>12</v>
      </c>
      <c r="MJ10" s="461">
        <v>13</v>
      </c>
      <c r="MK10" s="461">
        <v>14</v>
      </c>
      <c r="ML10" s="461">
        <v>15</v>
      </c>
      <c r="MM10" s="461">
        <v>16</v>
      </c>
      <c r="MN10" s="461">
        <v>17</v>
      </c>
      <c r="MO10" s="461">
        <v>18</v>
      </c>
      <c r="MP10" s="461">
        <v>19</v>
      </c>
      <c r="MQ10" s="461">
        <v>20</v>
      </c>
      <c r="MR10" s="461">
        <v>21</v>
      </c>
      <c r="MS10" s="461">
        <v>22</v>
      </c>
      <c r="MT10" s="461">
        <v>23</v>
      </c>
      <c r="MU10" s="461">
        <v>24</v>
      </c>
      <c r="MV10" s="461">
        <v>25</v>
      </c>
      <c r="MW10" s="461">
        <v>26</v>
      </c>
      <c r="MX10" s="461">
        <v>27</v>
      </c>
      <c r="MY10" s="461">
        <v>28</v>
      </c>
      <c r="MZ10" s="461">
        <v>29</v>
      </c>
      <c r="NA10" s="461">
        <v>30</v>
      </c>
      <c r="NB10" s="461">
        <v>31</v>
      </c>
    </row>
    <row r="11" spans="1:575" s="168" customFormat="1" x14ac:dyDescent="0.25">
      <c r="A11" s="107" t="s">
        <v>489</v>
      </c>
      <c r="B11" s="107">
        <v>3</v>
      </c>
      <c r="C11" s="107">
        <v>4</v>
      </c>
      <c r="D11" s="107">
        <v>5</v>
      </c>
      <c r="E11" s="107">
        <v>4</v>
      </c>
      <c r="F11" s="107">
        <v>4</v>
      </c>
      <c r="G11" s="421">
        <v>3</v>
      </c>
      <c r="H11" s="421">
        <v>3</v>
      </c>
      <c r="I11" s="421">
        <v>4</v>
      </c>
      <c r="J11" s="421">
        <v>4</v>
      </c>
      <c r="K11" s="421">
        <v>4</v>
      </c>
      <c r="L11" s="421">
        <v>4</v>
      </c>
      <c r="M11" s="421">
        <v>4</v>
      </c>
      <c r="N11" s="421">
        <v>4</v>
      </c>
      <c r="O11" s="421">
        <v>4</v>
      </c>
      <c r="P11" s="421">
        <v>4</v>
      </c>
      <c r="Q11" s="421">
        <v>4</v>
      </c>
      <c r="R11" s="421">
        <v>4</v>
      </c>
      <c r="S11" s="421">
        <v>3</v>
      </c>
      <c r="T11" s="421">
        <v>4</v>
      </c>
      <c r="U11" s="421">
        <v>4</v>
      </c>
      <c r="V11" s="421">
        <v>4</v>
      </c>
      <c r="W11" s="421">
        <v>4</v>
      </c>
      <c r="X11" s="421">
        <v>4</v>
      </c>
      <c r="Y11" s="421">
        <v>4</v>
      </c>
      <c r="Z11" s="421">
        <v>4</v>
      </c>
      <c r="AA11" s="421">
        <v>4</v>
      </c>
      <c r="AB11" s="421">
        <v>4</v>
      </c>
      <c r="AC11" s="421">
        <v>4</v>
      </c>
      <c r="AD11" s="421">
        <v>4</v>
      </c>
      <c r="AE11" s="421">
        <v>1</v>
      </c>
      <c r="AF11" s="199">
        <v>3</v>
      </c>
      <c r="AG11" s="421">
        <v>4</v>
      </c>
      <c r="AH11" s="421">
        <v>4</v>
      </c>
      <c r="AI11" s="421">
        <v>4</v>
      </c>
      <c r="AJ11" s="421">
        <v>4</v>
      </c>
      <c r="AK11" s="421">
        <v>4</v>
      </c>
      <c r="AL11" s="421">
        <v>4</v>
      </c>
      <c r="AM11" s="421">
        <v>4</v>
      </c>
      <c r="AN11" s="421">
        <v>4</v>
      </c>
      <c r="AO11" s="421">
        <v>3</v>
      </c>
      <c r="AP11" s="421">
        <v>3</v>
      </c>
      <c r="AQ11" s="107">
        <v>4</v>
      </c>
      <c r="AR11" s="107">
        <v>5</v>
      </c>
      <c r="AS11" s="107">
        <v>4</v>
      </c>
      <c r="AT11" s="107">
        <v>3</v>
      </c>
      <c r="AU11" s="421">
        <v>4</v>
      </c>
      <c r="AV11" s="421">
        <v>4</v>
      </c>
      <c r="AW11" s="421">
        <v>4</v>
      </c>
      <c r="AX11" s="107">
        <v>3</v>
      </c>
      <c r="AY11" s="107">
        <v>3</v>
      </c>
      <c r="AZ11" s="421">
        <v>3</v>
      </c>
      <c r="BA11" s="421">
        <v>4</v>
      </c>
      <c r="BB11" s="421">
        <v>5</v>
      </c>
      <c r="BC11" s="421">
        <v>4</v>
      </c>
      <c r="BD11" s="421">
        <v>4</v>
      </c>
      <c r="BE11" s="421">
        <v>4</v>
      </c>
      <c r="BF11" s="421">
        <v>4</v>
      </c>
      <c r="BG11" s="421">
        <v>2</v>
      </c>
      <c r="BH11" s="199">
        <v>3</v>
      </c>
      <c r="BI11" s="421">
        <v>5</v>
      </c>
      <c r="BJ11" s="421">
        <v>4</v>
      </c>
      <c r="BK11" s="421">
        <v>4</v>
      </c>
      <c r="BL11" s="421">
        <v>4</v>
      </c>
      <c r="BM11" s="421">
        <v>4</v>
      </c>
      <c r="BN11" s="421">
        <v>4</v>
      </c>
      <c r="BO11" s="421">
        <v>4</v>
      </c>
      <c r="BP11" s="421">
        <v>3</v>
      </c>
      <c r="BQ11" s="107">
        <v>5</v>
      </c>
      <c r="BR11" s="107">
        <v>4</v>
      </c>
      <c r="BS11" s="107">
        <v>4</v>
      </c>
      <c r="BT11" s="421">
        <v>4</v>
      </c>
      <c r="BU11" s="421">
        <v>4</v>
      </c>
      <c r="BV11" s="421">
        <v>4</v>
      </c>
      <c r="BW11" s="421">
        <v>2</v>
      </c>
      <c r="BX11" s="421">
        <v>3</v>
      </c>
      <c r="BY11" s="421">
        <v>3</v>
      </c>
      <c r="BZ11" s="107">
        <v>3</v>
      </c>
      <c r="CA11" s="107">
        <v>4</v>
      </c>
      <c r="CB11" s="107">
        <v>1</v>
      </c>
      <c r="CC11" s="107">
        <v>5</v>
      </c>
      <c r="CD11" s="107">
        <v>4</v>
      </c>
      <c r="CE11" s="421">
        <v>4</v>
      </c>
      <c r="CF11" s="421">
        <v>3</v>
      </c>
      <c r="CG11" s="421">
        <v>4</v>
      </c>
      <c r="CH11" s="421">
        <v>4</v>
      </c>
      <c r="CI11" s="421">
        <v>4</v>
      </c>
      <c r="CJ11" s="421">
        <v>4</v>
      </c>
      <c r="CK11" s="107">
        <v>2</v>
      </c>
      <c r="CL11" s="107">
        <v>3</v>
      </c>
      <c r="CM11" s="199">
        <v>4</v>
      </c>
      <c r="CN11" s="107">
        <v>3</v>
      </c>
      <c r="CO11" s="107">
        <v>4</v>
      </c>
      <c r="CP11" s="107">
        <v>3</v>
      </c>
      <c r="CQ11" s="107">
        <v>5</v>
      </c>
      <c r="CR11" s="107">
        <v>3</v>
      </c>
      <c r="CS11" s="107">
        <v>3</v>
      </c>
      <c r="CT11" s="107">
        <v>3</v>
      </c>
      <c r="CU11" s="107">
        <v>5</v>
      </c>
      <c r="CV11" s="107">
        <v>4</v>
      </c>
      <c r="CW11" s="107">
        <v>4</v>
      </c>
      <c r="CX11" s="421">
        <v>2</v>
      </c>
      <c r="CY11" s="421">
        <v>3</v>
      </c>
      <c r="CZ11" s="107">
        <v>4</v>
      </c>
      <c r="DA11" s="107">
        <v>2</v>
      </c>
      <c r="DB11" s="107">
        <v>4</v>
      </c>
      <c r="DC11" s="107">
        <v>4</v>
      </c>
      <c r="DD11" s="107">
        <v>3</v>
      </c>
      <c r="DE11" s="421">
        <v>3</v>
      </c>
      <c r="DF11" s="421">
        <v>3</v>
      </c>
      <c r="DG11" s="421">
        <v>3</v>
      </c>
      <c r="DH11" s="421">
        <v>4</v>
      </c>
      <c r="DI11" s="421">
        <v>4</v>
      </c>
      <c r="DJ11" s="421">
        <v>4</v>
      </c>
      <c r="DK11" s="421">
        <v>4</v>
      </c>
      <c r="DL11" s="421">
        <v>4</v>
      </c>
      <c r="DM11" s="421">
        <v>4</v>
      </c>
      <c r="DN11" s="421">
        <v>4</v>
      </c>
      <c r="DO11" s="421">
        <v>4</v>
      </c>
      <c r="DP11" s="421">
        <v>4</v>
      </c>
      <c r="DQ11" s="199">
        <v>5</v>
      </c>
      <c r="DR11" s="107">
        <v>5</v>
      </c>
      <c r="DS11" s="107">
        <v>5</v>
      </c>
      <c r="DT11" s="107">
        <v>3</v>
      </c>
      <c r="DU11" s="421">
        <v>3</v>
      </c>
      <c r="DV11" s="421">
        <v>3</v>
      </c>
      <c r="DW11" s="421">
        <v>5</v>
      </c>
      <c r="DX11" s="421">
        <v>5</v>
      </c>
      <c r="DY11" s="421">
        <v>5</v>
      </c>
      <c r="DZ11" s="421">
        <v>5</v>
      </c>
      <c r="EA11" s="421">
        <v>4</v>
      </c>
      <c r="EB11" s="421">
        <v>4</v>
      </c>
      <c r="EC11" s="421">
        <v>4</v>
      </c>
      <c r="ED11" s="421">
        <v>5</v>
      </c>
      <c r="EE11" s="421">
        <v>3</v>
      </c>
      <c r="EF11" s="421">
        <v>2</v>
      </c>
      <c r="EG11" s="421">
        <v>4</v>
      </c>
      <c r="EH11" s="421">
        <v>4</v>
      </c>
      <c r="EI11" s="107">
        <v>4</v>
      </c>
      <c r="EJ11" s="107">
        <v>4</v>
      </c>
      <c r="EK11" s="107">
        <v>3</v>
      </c>
      <c r="EL11" s="107">
        <v>3</v>
      </c>
      <c r="EM11" s="107">
        <v>3</v>
      </c>
      <c r="EN11" s="107">
        <v>4</v>
      </c>
      <c r="EO11" s="107">
        <v>3</v>
      </c>
      <c r="EP11" s="107">
        <v>3</v>
      </c>
      <c r="EQ11" s="107">
        <v>4</v>
      </c>
      <c r="ER11" s="107">
        <v>4</v>
      </c>
      <c r="ES11" s="107">
        <v>4</v>
      </c>
      <c r="ET11" s="107">
        <v>4</v>
      </c>
      <c r="EU11" s="107">
        <v>4</v>
      </c>
      <c r="EV11" s="199">
        <v>2</v>
      </c>
      <c r="EW11" s="107">
        <v>3</v>
      </c>
      <c r="EX11" s="107">
        <v>4</v>
      </c>
      <c r="EY11" s="107">
        <v>4</v>
      </c>
      <c r="EZ11" s="107">
        <v>4</v>
      </c>
      <c r="FA11" s="107">
        <v>3</v>
      </c>
      <c r="FB11" s="107">
        <v>3</v>
      </c>
      <c r="FC11" s="107">
        <v>4</v>
      </c>
      <c r="FD11" s="107">
        <v>4</v>
      </c>
      <c r="FE11" s="107">
        <v>4</v>
      </c>
      <c r="FF11" s="107">
        <v>3</v>
      </c>
      <c r="FG11" s="107">
        <v>5</v>
      </c>
      <c r="FH11" s="107">
        <v>1</v>
      </c>
      <c r="FI11" s="107">
        <v>4</v>
      </c>
      <c r="FJ11" s="107">
        <v>4</v>
      </c>
      <c r="FK11" s="107">
        <v>2</v>
      </c>
      <c r="FL11" s="107">
        <v>3</v>
      </c>
      <c r="FM11" s="107">
        <v>3</v>
      </c>
      <c r="FN11" s="107">
        <v>3</v>
      </c>
      <c r="FO11" s="107">
        <v>4</v>
      </c>
      <c r="FP11" s="107">
        <v>4</v>
      </c>
      <c r="FQ11" s="107">
        <v>4</v>
      </c>
      <c r="FR11" s="107">
        <v>2</v>
      </c>
      <c r="FS11" s="107">
        <v>3</v>
      </c>
      <c r="FT11" s="421">
        <v>4</v>
      </c>
      <c r="FU11" s="421">
        <v>4</v>
      </c>
      <c r="FV11" s="421">
        <v>3</v>
      </c>
      <c r="FW11" s="421">
        <v>1</v>
      </c>
      <c r="FX11" s="421">
        <v>3</v>
      </c>
      <c r="FY11" s="421">
        <v>3</v>
      </c>
      <c r="FZ11" s="199">
        <v>4</v>
      </c>
      <c r="GA11" s="107">
        <v>4</v>
      </c>
      <c r="GB11" s="107">
        <v>4</v>
      </c>
      <c r="GC11" s="107">
        <v>5</v>
      </c>
      <c r="GD11" s="107">
        <v>4</v>
      </c>
      <c r="GE11" s="107">
        <v>4</v>
      </c>
      <c r="GF11" s="107">
        <v>3</v>
      </c>
      <c r="GG11" s="107">
        <v>4</v>
      </c>
      <c r="GH11" s="107">
        <v>4</v>
      </c>
      <c r="GI11" s="107">
        <v>4</v>
      </c>
      <c r="GJ11" s="107">
        <v>4</v>
      </c>
      <c r="GK11" s="107">
        <v>3</v>
      </c>
      <c r="GL11" s="107">
        <v>2</v>
      </c>
      <c r="GM11" s="107">
        <v>2</v>
      </c>
      <c r="GN11" s="107">
        <v>3</v>
      </c>
      <c r="GO11" s="421">
        <v>4</v>
      </c>
      <c r="GP11" s="107">
        <v>3</v>
      </c>
      <c r="GQ11" s="421">
        <v>4</v>
      </c>
      <c r="GR11" s="421">
        <v>4</v>
      </c>
      <c r="GS11" s="421">
        <v>3</v>
      </c>
      <c r="GT11" s="107">
        <v>4</v>
      </c>
      <c r="GU11" s="107">
        <v>3</v>
      </c>
      <c r="GV11" s="107">
        <v>3</v>
      </c>
      <c r="GW11" s="421">
        <v>3</v>
      </c>
      <c r="GX11" s="421">
        <v>2</v>
      </c>
      <c r="GY11" s="421">
        <v>4</v>
      </c>
      <c r="GZ11" s="421">
        <v>4</v>
      </c>
      <c r="HA11" s="421">
        <v>4</v>
      </c>
      <c r="HB11" s="421">
        <v>4</v>
      </c>
      <c r="HC11" s="421">
        <v>4</v>
      </c>
      <c r="HD11" s="421">
        <v>4</v>
      </c>
      <c r="HE11" s="199">
        <v>4</v>
      </c>
      <c r="HF11" s="421">
        <v>4</v>
      </c>
      <c r="HG11" s="421">
        <v>4</v>
      </c>
      <c r="HH11" s="421">
        <v>4</v>
      </c>
      <c r="HI11" s="421">
        <v>4</v>
      </c>
      <c r="HJ11" s="421">
        <v>5</v>
      </c>
      <c r="HK11" s="421">
        <v>4</v>
      </c>
      <c r="HL11" s="107">
        <v>4</v>
      </c>
      <c r="HM11" s="107">
        <v>4</v>
      </c>
      <c r="HN11" s="107">
        <v>4</v>
      </c>
      <c r="HO11" s="107">
        <v>4</v>
      </c>
      <c r="HP11" s="107">
        <v>3</v>
      </c>
      <c r="HQ11" s="107">
        <v>2</v>
      </c>
      <c r="HR11" s="107">
        <v>3</v>
      </c>
      <c r="HS11" s="107">
        <v>3</v>
      </c>
      <c r="HT11" s="107">
        <v>4</v>
      </c>
      <c r="HU11" s="107">
        <v>5</v>
      </c>
      <c r="HV11" s="107">
        <v>3</v>
      </c>
      <c r="HW11" s="107">
        <v>3</v>
      </c>
      <c r="HX11" s="107">
        <v>4</v>
      </c>
      <c r="HY11" s="107">
        <v>3</v>
      </c>
      <c r="HZ11" s="107">
        <v>3</v>
      </c>
      <c r="IA11" s="107">
        <v>3</v>
      </c>
      <c r="IB11" s="107">
        <v>3</v>
      </c>
      <c r="IC11" s="107">
        <v>3</v>
      </c>
      <c r="ID11" s="107">
        <v>3</v>
      </c>
      <c r="IE11" s="107">
        <v>3</v>
      </c>
      <c r="IF11" s="107">
        <v>3</v>
      </c>
      <c r="IG11" s="107">
        <v>4</v>
      </c>
      <c r="IH11" s="107">
        <v>3</v>
      </c>
      <c r="II11" s="107">
        <v>4</v>
      </c>
      <c r="IJ11" s="199">
        <v>4</v>
      </c>
      <c r="IK11" s="107">
        <v>4</v>
      </c>
      <c r="IL11" s="107">
        <v>4</v>
      </c>
      <c r="IM11" s="107">
        <v>3</v>
      </c>
      <c r="IN11" s="107">
        <v>4</v>
      </c>
      <c r="IO11" s="107">
        <v>4</v>
      </c>
      <c r="IP11" s="107">
        <v>2</v>
      </c>
      <c r="IQ11" s="107">
        <v>4</v>
      </c>
      <c r="IR11" s="107">
        <v>4</v>
      </c>
      <c r="IS11" s="107">
        <v>4</v>
      </c>
      <c r="IT11" s="107">
        <v>5</v>
      </c>
      <c r="IU11" s="107">
        <v>3</v>
      </c>
      <c r="IV11" s="107">
        <v>4</v>
      </c>
      <c r="IW11" s="107">
        <v>5</v>
      </c>
      <c r="IX11" s="107">
        <v>2</v>
      </c>
      <c r="IY11" s="107">
        <v>3</v>
      </c>
      <c r="IZ11" s="107">
        <v>4</v>
      </c>
      <c r="JA11" s="107">
        <v>4</v>
      </c>
      <c r="JB11" s="107">
        <v>3</v>
      </c>
      <c r="JC11" s="107">
        <v>3</v>
      </c>
      <c r="JD11" s="107">
        <v>3</v>
      </c>
      <c r="JE11" s="168">
        <v>4</v>
      </c>
      <c r="JF11" s="168">
        <v>4</v>
      </c>
      <c r="JG11" s="168">
        <v>4</v>
      </c>
      <c r="JH11" s="168">
        <v>4</v>
      </c>
      <c r="JI11" s="168">
        <v>4</v>
      </c>
      <c r="JJ11" s="168">
        <v>4</v>
      </c>
      <c r="JK11" s="168">
        <v>2</v>
      </c>
      <c r="JL11" s="168">
        <v>3</v>
      </c>
      <c r="JM11" s="168">
        <v>4</v>
      </c>
      <c r="JN11" s="170">
        <v>5</v>
      </c>
      <c r="JO11" s="168">
        <v>4</v>
      </c>
      <c r="JP11" s="168">
        <v>4</v>
      </c>
      <c r="JQ11" s="168">
        <v>3</v>
      </c>
      <c r="JR11" s="168">
        <v>3</v>
      </c>
      <c r="JS11" s="168">
        <v>4</v>
      </c>
      <c r="JT11" s="168">
        <v>4</v>
      </c>
      <c r="JU11" s="168">
        <v>4</v>
      </c>
      <c r="JV11" s="168">
        <v>4</v>
      </c>
      <c r="JW11" s="168">
        <v>4</v>
      </c>
      <c r="JX11" s="168">
        <v>4</v>
      </c>
      <c r="JY11" s="168">
        <v>3</v>
      </c>
      <c r="JZ11" s="168">
        <v>3</v>
      </c>
      <c r="KA11" s="168">
        <v>3</v>
      </c>
      <c r="KB11" s="168">
        <v>5</v>
      </c>
      <c r="KC11" s="168">
        <v>4</v>
      </c>
      <c r="KD11" s="168">
        <v>4</v>
      </c>
      <c r="KE11" s="168">
        <v>3</v>
      </c>
      <c r="KF11" s="168">
        <v>4</v>
      </c>
      <c r="KG11" s="168">
        <v>4</v>
      </c>
      <c r="KH11" s="168">
        <v>3</v>
      </c>
      <c r="KI11" s="168">
        <v>4</v>
      </c>
      <c r="KJ11" s="168">
        <v>3</v>
      </c>
      <c r="KK11" s="168">
        <v>4</v>
      </c>
      <c r="KL11" s="168">
        <v>3</v>
      </c>
      <c r="KM11" s="168">
        <v>4</v>
      </c>
      <c r="KN11" s="168">
        <v>3</v>
      </c>
      <c r="KO11" s="168">
        <v>4</v>
      </c>
      <c r="KP11" s="168">
        <v>3</v>
      </c>
      <c r="KQ11" s="168">
        <v>2</v>
      </c>
      <c r="KR11" s="168">
        <v>2</v>
      </c>
      <c r="KS11" s="170">
        <v>2</v>
      </c>
      <c r="KT11" s="168">
        <v>3</v>
      </c>
      <c r="KU11" s="168">
        <v>4</v>
      </c>
      <c r="KV11" s="168">
        <v>3</v>
      </c>
      <c r="KW11" s="168">
        <v>3</v>
      </c>
      <c r="KX11" s="168">
        <v>4</v>
      </c>
      <c r="KY11" s="168">
        <v>3</v>
      </c>
      <c r="KZ11" s="168">
        <v>4</v>
      </c>
      <c r="LA11" s="168">
        <v>3</v>
      </c>
      <c r="LB11" s="168">
        <v>4</v>
      </c>
      <c r="LC11" s="168">
        <v>5</v>
      </c>
      <c r="LD11" s="168">
        <v>4</v>
      </c>
      <c r="LE11" s="168">
        <v>4</v>
      </c>
      <c r="LF11" s="168">
        <v>4</v>
      </c>
      <c r="LG11" s="168">
        <v>4</v>
      </c>
      <c r="LH11" s="168">
        <v>4</v>
      </c>
      <c r="LI11" s="168">
        <v>3</v>
      </c>
      <c r="LJ11" s="168">
        <v>4</v>
      </c>
      <c r="LK11" s="168">
        <v>4</v>
      </c>
      <c r="LL11" s="168">
        <v>4</v>
      </c>
      <c r="LM11" s="168">
        <v>4</v>
      </c>
      <c r="LN11" s="168">
        <v>3</v>
      </c>
      <c r="LO11" s="168">
        <v>3</v>
      </c>
      <c r="LP11" s="168">
        <v>3</v>
      </c>
      <c r="LQ11" s="168">
        <v>3</v>
      </c>
      <c r="LR11" s="168">
        <v>3</v>
      </c>
      <c r="LS11" s="168">
        <v>3</v>
      </c>
      <c r="LT11" s="168">
        <v>3</v>
      </c>
      <c r="LU11" s="168">
        <v>3</v>
      </c>
      <c r="LV11" s="168">
        <v>3</v>
      </c>
      <c r="LW11" s="170">
        <v>4</v>
      </c>
      <c r="LX11" s="168">
        <v>4</v>
      </c>
      <c r="LY11" s="168">
        <v>4</v>
      </c>
      <c r="LZ11" s="168">
        <v>3</v>
      </c>
      <c r="MA11" s="168">
        <v>3</v>
      </c>
      <c r="MB11" s="168">
        <v>4</v>
      </c>
      <c r="MC11" s="168">
        <v>4</v>
      </c>
      <c r="MD11" s="168">
        <v>2</v>
      </c>
      <c r="ME11" s="168">
        <v>4</v>
      </c>
      <c r="MF11" s="168">
        <v>4</v>
      </c>
      <c r="MG11" s="168">
        <v>4</v>
      </c>
      <c r="MH11" s="168">
        <v>4</v>
      </c>
      <c r="MI11" s="168">
        <v>4</v>
      </c>
      <c r="MJ11" s="168">
        <v>3</v>
      </c>
      <c r="MK11" s="168">
        <v>3</v>
      </c>
      <c r="ML11" s="168">
        <v>4</v>
      </c>
      <c r="MM11" s="168">
        <v>2</v>
      </c>
      <c r="MN11" s="168">
        <v>4</v>
      </c>
      <c r="MO11" s="168">
        <v>4</v>
      </c>
      <c r="MP11" s="168">
        <v>4</v>
      </c>
      <c r="MQ11" s="168">
        <v>4</v>
      </c>
      <c r="MR11" s="168">
        <v>3</v>
      </c>
      <c r="MS11" s="168">
        <v>4</v>
      </c>
      <c r="MT11" s="168">
        <v>5</v>
      </c>
      <c r="MU11" s="168">
        <v>4</v>
      </c>
      <c r="MV11" s="168">
        <v>4</v>
      </c>
      <c r="MW11" s="168">
        <v>4</v>
      </c>
      <c r="MX11" s="168">
        <v>3</v>
      </c>
      <c r="MY11" s="168">
        <v>3</v>
      </c>
      <c r="MZ11" s="168">
        <v>4</v>
      </c>
      <c r="NA11" s="168">
        <v>3</v>
      </c>
      <c r="NB11" s="170">
        <v>2</v>
      </c>
      <c r="NC11" s="168">
        <v>3</v>
      </c>
      <c r="ND11" s="168">
        <v>4</v>
      </c>
    </row>
    <row r="12" spans="1:575" s="113" customFormat="1" collapsed="1" x14ac:dyDescent="0.25">
      <c r="A12" s="486" t="s">
        <v>571</v>
      </c>
      <c r="B12" s="168"/>
      <c r="C12" s="168"/>
      <c r="D12" s="168"/>
      <c r="E12" s="168"/>
      <c r="F12" s="168"/>
      <c r="G12" s="168"/>
      <c r="H12" s="168"/>
      <c r="I12" s="168"/>
      <c r="J12" s="168"/>
      <c r="K12" s="168"/>
      <c r="L12" s="168"/>
      <c r="M12" s="168"/>
      <c r="N12" s="168"/>
      <c r="O12" s="168"/>
      <c r="P12" s="168"/>
      <c r="Q12" s="168"/>
      <c r="R12" s="168"/>
      <c r="S12" s="168"/>
      <c r="T12" s="168"/>
      <c r="U12" s="168"/>
      <c r="V12" s="168"/>
      <c r="W12" s="168"/>
      <c r="X12" s="168"/>
      <c r="Y12" s="168"/>
      <c r="Z12" s="168"/>
      <c r="AA12" s="168"/>
      <c r="AB12" s="168"/>
      <c r="AC12" s="168"/>
      <c r="AD12" s="168"/>
      <c r="AF12" s="170"/>
      <c r="AG12" s="168"/>
      <c r="AH12" s="168"/>
      <c r="AI12" s="168"/>
      <c r="AJ12" s="168"/>
      <c r="AK12" s="168"/>
      <c r="AL12" s="168"/>
      <c r="AM12" s="168"/>
      <c r="AN12" s="168"/>
      <c r="AO12" s="168"/>
      <c r="AP12" s="168"/>
      <c r="AQ12" s="168"/>
      <c r="AR12" s="168"/>
      <c r="AS12" s="168"/>
      <c r="AT12" s="168"/>
      <c r="AU12" s="168"/>
      <c r="AV12" s="168"/>
      <c r="AW12" s="168"/>
      <c r="AX12" s="168"/>
      <c r="AY12" s="168"/>
      <c r="AZ12" s="168"/>
      <c r="BA12" s="168"/>
      <c r="BB12" s="168"/>
      <c r="BC12" s="168"/>
      <c r="BD12" s="168"/>
      <c r="BE12" s="168"/>
      <c r="BF12" s="168"/>
      <c r="BG12" s="168"/>
      <c r="BH12" s="170"/>
      <c r="BI12" s="168"/>
      <c r="BK12" s="168"/>
      <c r="BL12" s="168"/>
      <c r="BM12" s="168"/>
      <c r="BN12" s="168"/>
      <c r="BO12" s="168"/>
      <c r="BP12" s="168"/>
      <c r="BQ12" s="168"/>
      <c r="BR12" s="168"/>
      <c r="BS12" s="168"/>
      <c r="BT12" s="168"/>
      <c r="BU12" s="168"/>
      <c r="BV12" s="168"/>
      <c r="BW12" s="168"/>
      <c r="BX12" s="168"/>
      <c r="BY12" s="168"/>
      <c r="BZ12" s="168"/>
      <c r="CA12" s="168"/>
      <c r="CB12" s="168"/>
      <c r="CC12" s="168"/>
      <c r="CD12" s="168"/>
      <c r="CE12" s="168"/>
      <c r="CF12" s="168"/>
      <c r="CG12" s="168"/>
      <c r="CH12" s="168"/>
      <c r="CI12" s="168"/>
      <c r="CJ12" s="168"/>
      <c r="CK12" s="168"/>
      <c r="CL12" s="168"/>
      <c r="CM12" s="170"/>
      <c r="CO12" s="168"/>
      <c r="CP12" s="168"/>
      <c r="CQ12" s="168"/>
      <c r="CR12" s="168"/>
      <c r="CS12" s="168"/>
      <c r="CT12" s="168"/>
      <c r="CU12" s="168"/>
      <c r="CV12" s="168"/>
      <c r="CW12" s="168"/>
      <c r="CX12" s="168"/>
      <c r="CY12" s="168"/>
      <c r="CZ12" s="168"/>
      <c r="DA12" s="168"/>
      <c r="DB12" s="168"/>
      <c r="DC12" s="168"/>
      <c r="DD12" s="168"/>
      <c r="DE12" s="168"/>
      <c r="DF12" s="168"/>
      <c r="DG12" s="168"/>
      <c r="DH12" s="168"/>
      <c r="DI12" s="168"/>
      <c r="DJ12" s="168"/>
      <c r="DK12" s="168"/>
      <c r="DL12" s="168"/>
      <c r="DM12" s="168"/>
      <c r="DN12" s="168"/>
      <c r="DO12" s="168"/>
      <c r="DP12" s="168">
        <v>33</v>
      </c>
      <c r="DQ12" s="170"/>
      <c r="DR12" s="487">
        <v>33</v>
      </c>
      <c r="DS12" s="487">
        <v>33</v>
      </c>
      <c r="DT12" s="487">
        <v>33</v>
      </c>
      <c r="DU12" s="487">
        <v>33</v>
      </c>
      <c r="DV12" s="487">
        <v>33</v>
      </c>
      <c r="DW12" s="487">
        <v>33</v>
      </c>
      <c r="DX12" s="487">
        <v>34</v>
      </c>
      <c r="DY12" s="487">
        <v>34</v>
      </c>
      <c r="DZ12" s="487">
        <v>34</v>
      </c>
      <c r="EA12" s="487">
        <v>34</v>
      </c>
      <c r="EB12" s="487">
        <v>34</v>
      </c>
      <c r="EC12" s="487">
        <v>34</v>
      </c>
      <c r="ED12" s="487">
        <v>35</v>
      </c>
      <c r="EE12" s="487">
        <v>34</v>
      </c>
      <c r="EF12" s="487">
        <v>34</v>
      </c>
      <c r="EG12" s="487">
        <v>34</v>
      </c>
      <c r="EH12" s="487">
        <v>34</v>
      </c>
      <c r="EI12" s="487">
        <v>33</v>
      </c>
      <c r="EJ12" s="487">
        <v>34</v>
      </c>
      <c r="EK12" s="487">
        <v>33</v>
      </c>
      <c r="EL12" s="487">
        <v>34</v>
      </c>
      <c r="EM12" s="487">
        <v>34</v>
      </c>
      <c r="EN12" s="487">
        <v>34</v>
      </c>
      <c r="EO12" s="487">
        <v>35</v>
      </c>
      <c r="EP12" s="487">
        <v>35</v>
      </c>
      <c r="EQ12" s="487">
        <v>35</v>
      </c>
      <c r="ER12" s="168">
        <v>36</v>
      </c>
      <c r="ES12" s="168">
        <v>36</v>
      </c>
      <c r="ET12" s="168">
        <v>36</v>
      </c>
      <c r="EU12" s="168">
        <v>37</v>
      </c>
      <c r="EV12" s="170">
        <v>37</v>
      </c>
      <c r="EW12" s="168">
        <v>37</v>
      </c>
      <c r="EX12" s="168">
        <v>37</v>
      </c>
      <c r="EY12" s="168">
        <v>36</v>
      </c>
      <c r="EZ12" s="487">
        <v>35</v>
      </c>
      <c r="FA12" s="487">
        <v>34</v>
      </c>
      <c r="FB12" s="487">
        <v>34</v>
      </c>
      <c r="FC12" s="487">
        <v>34</v>
      </c>
      <c r="FD12" s="487">
        <v>33</v>
      </c>
      <c r="FE12" s="487">
        <v>33</v>
      </c>
      <c r="FF12" s="487">
        <v>33</v>
      </c>
      <c r="FG12" s="487">
        <v>33</v>
      </c>
      <c r="FH12" s="487">
        <v>33</v>
      </c>
      <c r="FI12" s="487">
        <v>33</v>
      </c>
      <c r="FJ12" s="487">
        <v>33</v>
      </c>
      <c r="FK12" s="487">
        <v>34</v>
      </c>
      <c r="FL12" s="487">
        <v>34</v>
      </c>
      <c r="FM12" s="487">
        <v>34</v>
      </c>
      <c r="FN12" s="487">
        <v>34</v>
      </c>
      <c r="FO12" s="487">
        <v>35</v>
      </c>
      <c r="FP12" s="487">
        <v>35</v>
      </c>
      <c r="FQ12" s="487">
        <v>35</v>
      </c>
      <c r="FR12" s="487">
        <v>35</v>
      </c>
      <c r="FS12" s="487">
        <v>35</v>
      </c>
      <c r="FT12" s="487">
        <v>35</v>
      </c>
      <c r="FU12" s="487">
        <v>35</v>
      </c>
      <c r="FV12" s="487">
        <v>35</v>
      </c>
      <c r="FW12" s="168">
        <v>36</v>
      </c>
      <c r="FX12" s="168">
        <v>36</v>
      </c>
      <c r="FY12" s="168">
        <v>36</v>
      </c>
      <c r="FZ12" s="170">
        <v>36</v>
      </c>
      <c r="GA12" s="168">
        <v>36</v>
      </c>
      <c r="GB12" s="168">
        <v>36</v>
      </c>
      <c r="GC12" s="487">
        <v>35</v>
      </c>
      <c r="GD12" s="487">
        <v>35</v>
      </c>
      <c r="GE12" s="487">
        <v>35</v>
      </c>
      <c r="GF12" s="487">
        <v>35</v>
      </c>
      <c r="GG12" s="487">
        <v>35</v>
      </c>
      <c r="GH12" s="487">
        <v>35</v>
      </c>
      <c r="GI12" s="168">
        <v>36</v>
      </c>
      <c r="GJ12" s="168">
        <v>36</v>
      </c>
      <c r="GK12" s="168">
        <v>36</v>
      </c>
      <c r="GL12" s="168">
        <v>37</v>
      </c>
      <c r="GM12" s="168">
        <v>37</v>
      </c>
      <c r="GN12" s="168">
        <v>37</v>
      </c>
      <c r="GO12" s="168">
        <v>37</v>
      </c>
      <c r="GP12" s="168">
        <v>36</v>
      </c>
      <c r="GQ12" s="168">
        <v>36</v>
      </c>
      <c r="GR12" s="168">
        <v>36</v>
      </c>
      <c r="GS12" s="487">
        <v>35</v>
      </c>
      <c r="GT12" s="487">
        <v>35</v>
      </c>
      <c r="GU12" s="487">
        <v>35</v>
      </c>
      <c r="GV12" s="487">
        <v>35</v>
      </c>
      <c r="GW12" s="487">
        <v>35</v>
      </c>
      <c r="GX12" s="487">
        <v>35</v>
      </c>
      <c r="GY12" s="487">
        <v>35</v>
      </c>
      <c r="GZ12" s="487">
        <v>35</v>
      </c>
      <c r="HA12" s="487">
        <v>35</v>
      </c>
      <c r="HB12" s="487">
        <v>34</v>
      </c>
      <c r="HC12" s="487">
        <v>34</v>
      </c>
      <c r="HD12" s="487">
        <v>35</v>
      </c>
      <c r="HE12" s="489">
        <v>34</v>
      </c>
      <c r="HF12" s="487">
        <v>34</v>
      </c>
      <c r="HG12" s="487">
        <v>34</v>
      </c>
      <c r="HH12" s="487">
        <v>35</v>
      </c>
      <c r="HI12" s="487">
        <v>35</v>
      </c>
      <c r="HJ12" s="487">
        <v>35</v>
      </c>
      <c r="HK12" s="168">
        <v>36</v>
      </c>
      <c r="HL12" s="168">
        <v>37</v>
      </c>
      <c r="HM12" s="168">
        <v>37</v>
      </c>
      <c r="HN12" s="168">
        <v>37</v>
      </c>
      <c r="HO12" s="168">
        <v>38</v>
      </c>
      <c r="HP12" s="168">
        <v>38</v>
      </c>
      <c r="HQ12" s="168">
        <v>38</v>
      </c>
      <c r="HR12" s="168">
        <v>38</v>
      </c>
      <c r="HS12" s="168">
        <v>38</v>
      </c>
      <c r="HT12" s="168">
        <v>37</v>
      </c>
      <c r="HU12" s="168">
        <v>37</v>
      </c>
      <c r="HV12" s="168">
        <v>37</v>
      </c>
      <c r="HW12" s="168">
        <v>37</v>
      </c>
      <c r="HX12" s="168">
        <v>37</v>
      </c>
      <c r="HY12" s="168">
        <v>37</v>
      </c>
      <c r="HZ12" s="168">
        <v>37</v>
      </c>
      <c r="IA12" s="168">
        <v>37</v>
      </c>
      <c r="IB12" s="168">
        <v>37</v>
      </c>
      <c r="IC12" s="168">
        <v>37</v>
      </c>
      <c r="ID12" s="168">
        <v>37</v>
      </c>
      <c r="IE12" s="168">
        <v>37</v>
      </c>
      <c r="IF12" s="168">
        <v>37</v>
      </c>
      <c r="IG12" s="168">
        <v>37</v>
      </c>
      <c r="IH12" s="168">
        <v>38</v>
      </c>
      <c r="II12" s="168">
        <v>38</v>
      </c>
      <c r="IJ12" s="170">
        <v>38</v>
      </c>
      <c r="IK12" s="168">
        <v>38</v>
      </c>
      <c r="IL12" s="168">
        <v>38</v>
      </c>
      <c r="IM12" s="168">
        <v>38</v>
      </c>
      <c r="IN12" s="168">
        <v>37</v>
      </c>
      <c r="IO12" s="168">
        <v>37</v>
      </c>
      <c r="IP12" s="168">
        <v>37</v>
      </c>
      <c r="IQ12" s="168">
        <v>36</v>
      </c>
      <c r="IR12" s="168">
        <v>36</v>
      </c>
      <c r="IS12" s="168">
        <v>37</v>
      </c>
      <c r="IT12" s="168">
        <v>36</v>
      </c>
      <c r="IU12" s="487">
        <v>32</v>
      </c>
      <c r="IV12" s="487">
        <v>34</v>
      </c>
      <c r="IW12" s="487">
        <v>34</v>
      </c>
      <c r="IX12" s="487">
        <v>35</v>
      </c>
      <c r="IY12" s="487">
        <v>34</v>
      </c>
      <c r="IZ12" s="487">
        <v>32</v>
      </c>
      <c r="JA12" s="487">
        <v>34</v>
      </c>
      <c r="JB12" s="168">
        <v>38</v>
      </c>
      <c r="JC12" s="487">
        <v>32</v>
      </c>
      <c r="JD12" s="487">
        <v>33</v>
      </c>
      <c r="JE12" s="168">
        <v>33</v>
      </c>
      <c r="JF12" s="168">
        <v>33</v>
      </c>
      <c r="JG12" s="168">
        <v>32</v>
      </c>
      <c r="JH12" s="168">
        <v>35</v>
      </c>
      <c r="JI12" s="168">
        <v>34</v>
      </c>
      <c r="JJ12" s="168">
        <v>34</v>
      </c>
      <c r="JK12" s="168">
        <v>34</v>
      </c>
      <c r="JL12" s="168">
        <v>32</v>
      </c>
      <c r="JM12" s="168">
        <v>32</v>
      </c>
      <c r="JN12" s="170">
        <v>34</v>
      </c>
      <c r="JO12" s="168">
        <v>34</v>
      </c>
      <c r="JP12" s="168">
        <v>32</v>
      </c>
      <c r="JQ12" s="168">
        <v>34</v>
      </c>
      <c r="JR12" s="168">
        <v>35</v>
      </c>
      <c r="JS12" s="168">
        <v>35</v>
      </c>
      <c r="JT12" s="168">
        <v>34</v>
      </c>
      <c r="JU12" s="168">
        <v>35</v>
      </c>
      <c r="JV12" s="168">
        <v>35</v>
      </c>
      <c r="JW12" s="168">
        <v>36</v>
      </c>
      <c r="JX12" s="168">
        <v>36</v>
      </c>
      <c r="JY12" s="168">
        <v>36</v>
      </c>
      <c r="JZ12" s="168">
        <v>34</v>
      </c>
      <c r="KA12" s="168">
        <v>35</v>
      </c>
      <c r="KB12" s="168">
        <v>37</v>
      </c>
      <c r="KC12" s="168">
        <v>34</v>
      </c>
      <c r="KD12" s="168">
        <v>35</v>
      </c>
      <c r="KE12" s="534">
        <v>35</v>
      </c>
      <c r="KF12" s="168">
        <v>37</v>
      </c>
      <c r="KG12" s="168">
        <v>38</v>
      </c>
      <c r="KH12" s="168">
        <v>37</v>
      </c>
      <c r="KI12" s="168">
        <v>39</v>
      </c>
      <c r="KJ12" s="168">
        <v>37</v>
      </c>
      <c r="KK12" s="168">
        <v>38</v>
      </c>
      <c r="KL12" s="168">
        <v>40</v>
      </c>
      <c r="KM12" s="168">
        <v>37</v>
      </c>
      <c r="KN12" s="168">
        <v>38</v>
      </c>
      <c r="KO12" s="168">
        <v>36</v>
      </c>
      <c r="KP12" s="168">
        <v>39</v>
      </c>
      <c r="KQ12" s="168">
        <v>40</v>
      </c>
      <c r="KR12" s="168">
        <v>39</v>
      </c>
      <c r="KS12" s="170">
        <v>38</v>
      </c>
      <c r="KT12" s="168">
        <v>36</v>
      </c>
      <c r="KU12" s="168">
        <v>38</v>
      </c>
      <c r="KV12" s="168">
        <v>36</v>
      </c>
      <c r="KW12" s="168">
        <v>36</v>
      </c>
      <c r="KX12" s="168">
        <v>33</v>
      </c>
      <c r="KY12" s="168">
        <v>37</v>
      </c>
      <c r="KZ12" s="168">
        <v>38</v>
      </c>
      <c r="LA12" s="168">
        <v>37</v>
      </c>
      <c r="LB12" s="168">
        <v>37</v>
      </c>
      <c r="LC12" s="168">
        <v>36</v>
      </c>
      <c r="LD12" s="168">
        <v>37</v>
      </c>
      <c r="LE12" s="168">
        <v>37</v>
      </c>
      <c r="LF12" s="168">
        <v>37</v>
      </c>
      <c r="LG12" s="168">
        <v>38</v>
      </c>
      <c r="LH12" s="168">
        <v>38</v>
      </c>
      <c r="LI12" s="168">
        <v>38</v>
      </c>
      <c r="LJ12" s="168">
        <v>36</v>
      </c>
      <c r="LK12" s="168">
        <v>38</v>
      </c>
      <c r="LL12" s="168">
        <v>37</v>
      </c>
      <c r="LM12" s="168">
        <v>36</v>
      </c>
      <c r="LN12" s="168">
        <v>37</v>
      </c>
      <c r="LO12" s="168">
        <v>34</v>
      </c>
      <c r="LP12" s="168">
        <v>36</v>
      </c>
      <c r="LQ12" s="168">
        <v>36</v>
      </c>
      <c r="LR12" s="168">
        <v>36</v>
      </c>
      <c r="LS12" s="168">
        <v>37</v>
      </c>
      <c r="LT12" s="168">
        <v>37</v>
      </c>
      <c r="LU12" s="168">
        <v>40</v>
      </c>
      <c r="LV12" s="168">
        <v>40</v>
      </c>
      <c r="LW12" s="170">
        <v>40</v>
      </c>
      <c r="LX12" s="168">
        <v>39</v>
      </c>
      <c r="LY12" s="168">
        <v>37</v>
      </c>
      <c r="LZ12" s="168">
        <v>33</v>
      </c>
      <c r="MA12" s="168">
        <v>35</v>
      </c>
      <c r="MB12" s="168">
        <v>37</v>
      </c>
      <c r="MC12" s="168">
        <v>37</v>
      </c>
      <c r="MD12" s="168">
        <v>37</v>
      </c>
      <c r="ME12" s="168">
        <v>37</v>
      </c>
      <c r="MF12" s="168">
        <v>37</v>
      </c>
      <c r="MG12" s="168">
        <v>36</v>
      </c>
      <c r="MH12" s="168">
        <v>35</v>
      </c>
      <c r="MI12" s="168">
        <v>37</v>
      </c>
      <c r="MJ12" s="168">
        <v>36</v>
      </c>
      <c r="MK12" s="168">
        <v>36</v>
      </c>
      <c r="ML12" s="168">
        <v>36</v>
      </c>
      <c r="MM12" s="168">
        <v>36</v>
      </c>
      <c r="MN12" s="168">
        <v>38</v>
      </c>
      <c r="MO12" s="168">
        <v>35</v>
      </c>
      <c r="MP12" s="168">
        <v>36</v>
      </c>
      <c r="MQ12" s="168">
        <v>30</v>
      </c>
      <c r="MR12" s="168">
        <v>32</v>
      </c>
      <c r="MS12" s="168">
        <v>34</v>
      </c>
      <c r="MT12" s="168">
        <v>35</v>
      </c>
      <c r="MU12" s="168">
        <v>35</v>
      </c>
      <c r="MV12" s="168">
        <v>36</v>
      </c>
      <c r="MW12" s="168">
        <v>37</v>
      </c>
      <c r="MX12" s="168">
        <v>39</v>
      </c>
      <c r="MY12" s="168">
        <v>35</v>
      </c>
      <c r="MZ12" s="168">
        <v>36</v>
      </c>
      <c r="NA12" s="168">
        <v>36</v>
      </c>
      <c r="NB12" s="170">
        <v>36</v>
      </c>
    </row>
    <row r="13" spans="1:575" s="168" customFormat="1" ht="15" customHeight="1" x14ac:dyDescent="0.25">
      <c r="A13" s="114" t="s">
        <v>65</v>
      </c>
      <c r="D13" s="422" t="s">
        <v>490</v>
      </c>
      <c r="F13" s="422" t="s">
        <v>491</v>
      </c>
      <c r="I13" s="422" t="s">
        <v>492</v>
      </c>
      <c r="K13" s="422" t="s">
        <v>490</v>
      </c>
      <c r="M13" s="422" t="s">
        <v>491</v>
      </c>
      <c r="S13" s="422" t="s">
        <v>491</v>
      </c>
      <c r="T13" s="422" t="s">
        <v>491</v>
      </c>
      <c r="Y13" s="422" t="s">
        <v>490</v>
      </c>
      <c r="Z13" s="422" t="s">
        <v>491</v>
      </c>
      <c r="AB13" s="422" t="s">
        <v>492</v>
      </c>
      <c r="AE13" s="169"/>
      <c r="AF13" s="423" t="s">
        <v>491</v>
      </c>
      <c r="AG13" s="422" t="s">
        <v>490</v>
      </c>
      <c r="AI13" s="422" t="s">
        <v>492</v>
      </c>
      <c r="AM13" s="422" t="s">
        <v>490</v>
      </c>
      <c r="AO13" s="422" t="s">
        <v>491</v>
      </c>
      <c r="AT13" s="422" t="s">
        <v>490</v>
      </c>
      <c r="AU13" s="422" t="s">
        <v>491</v>
      </c>
      <c r="BA13" s="422" t="s">
        <v>492</v>
      </c>
      <c r="BB13" s="422" t="s">
        <v>491</v>
      </c>
      <c r="BD13" s="422" t="s">
        <v>490</v>
      </c>
      <c r="BE13" s="219" t="s">
        <v>493</v>
      </c>
      <c r="BH13" s="170"/>
      <c r="BI13" s="422" t="s">
        <v>492</v>
      </c>
      <c r="BO13" s="422" t="s">
        <v>491</v>
      </c>
      <c r="BV13" s="422" t="s">
        <v>491</v>
      </c>
      <c r="CC13" s="222" t="s">
        <v>490</v>
      </c>
      <c r="CE13" s="424" t="s">
        <v>491</v>
      </c>
      <c r="CK13" s="424" t="s">
        <v>491</v>
      </c>
      <c r="CM13" s="170"/>
      <c r="CQ13" s="237" t="s">
        <v>493</v>
      </c>
      <c r="CR13" s="222" t="s">
        <v>490</v>
      </c>
      <c r="CW13" s="239">
        <v>8.3333333333333329E-2</v>
      </c>
      <c r="DF13" s="425">
        <v>8.3333333333333329E-2</v>
      </c>
      <c r="DQ13" s="170"/>
      <c r="EV13" s="170"/>
      <c r="EZ13" s="390" t="s">
        <v>494</v>
      </c>
      <c r="FP13" s="389" t="s">
        <v>495</v>
      </c>
      <c r="FS13" s="389" t="s">
        <v>496</v>
      </c>
      <c r="FT13" s="390" t="s">
        <v>494</v>
      </c>
      <c r="FX13" s="389" t="s">
        <v>496</v>
      </c>
      <c r="FY13" s="389" t="s">
        <v>88</v>
      </c>
      <c r="FZ13" s="170"/>
      <c r="GF13" s="389" t="s">
        <v>88</v>
      </c>
      <c r="GG13" s="389" t="s">
        <v>496</v>
      </c>
      <c r="GH13" s="389" t="s">
        <v>88</v>
      </c>
      <c r="GK13" s="390" t="s">
        <v>494</v>
      </c>
      <c r="GL13" s="389" t="s">
        <v>88</v>
      </c>
      <c r="GM13" s="389" t="s">
        <v>496</v>
      </c>
      <c r="GN13" s="389" t="s">
        <v>88</v>
      </c>
      <c r="GO13" s="389" t="s">
        <v>495</v>
      </c>
      <c r="GR13" s="390" t="s">
        <v>494</v>
      </c>
      <c r="GS13" s="389" t="s">
        <v>88</v>
      </c>
      <c r="GT13" s="389" t="s">
        <v>496</v>
      </c>
      <c r="GU13" s="389" t="s">
        <v>88</v>
      </c>
      <c r="GV13" s="389" t="s">
        <v>495</v>
      </c>
      <c r="GY13" s="390" t="s">
        <v>494</v>
      </c>
      <c r="GZ13" s="389" t="s">
        <v>88</v>
      </c>
      <c r="HA13" s="389" t="s">
        <v>496</v>
      </c>
      <c r="HB13" s="389" t="s">
        <v>88</v>
      </c>
      <c r="HE13" s="170"/>
      <c r="HH13" s="389" t="s">
        <v>496</v>
      </c>
      <c r="HI13" s="389" t="s">
        <v>88</v>
      </c>
      <c r="HJ13" s="389" t="s">
        <v>495</v>
      </c>
      <c r="HK13" s="389" t="s">
        <v>495</v>
      </c>
      <c r="HM13" s="408" t="s">
        <v>494</v>
      </c>
      <c r="HN13" s="389" t="s">
        <v>88</v>
      </c>
      <c r="HP13" s="389" t="s">
        <v>496</v>
      </c>
      <c r="IB13" s="389" t="s">
        <v>1702</v>
      </c>
      <c r="ID13" s="389" t="s">
        <v>1702</v>
      </c>
      <c r="IH13" s="389" t="s">
        <v>1702</v>
      </c>
      <c r="IJ13" s="389" t="s">
        <v>1702</v>
      </c>
      <c r="IP13" s="389" t="s">
        <v>1702</v>
      </c>
      <c r="IV13" s="389" t="s">
        <v>485</v>
      </c>
      <c r="IW13" s="389" t="s">
        <v>1702</v>
      </c>
      <c r="IX13" s="389" t="s">
        <v>88</v>
      </c>
      <c r="IY13" s="389" t="s">
        <v>1702</v>
      </c>
      <c r="JC13" s="493" t="s">
        <v>88</v>
      </c>
      <c r="JF13" s="493" t="s">
        <v>1702</v>
      </c>
      <c r="JG13" s="493" t="s">
        <v>1703</v>
      </c>
      <c r="JJ13" s="219" t="s">
        <v>494</v>
      </c>
      <c r="JK13" s="509" t="s">
        <v>1716</v>
      </c>
      <c r="JL13" s="219" t="s">
        <v>496</v>
      </c>
      <c r="JN13" s="170"/>
      <c r="JQ13" s="219" t="s">
        <v>494</v>
      </c>
      <c r="JR13" s="528" t="s">
        <v>1702</v>
      </c>
      <c r="JT13" s="528" t="s">
        <v>1702</v>
      </c>
      <c r="JX13" s="528" t="s">
        <v>1702</v>
      </c>
      <c r="JY13" s="528" t="s">
        <v>88</v>
      </c>
      <c r="JZ13" s="528" t="s">
        <v>1702</v>
      </c>
      <c r="KF13" s="543" t="s">
        <v>1702</v>
      </c>
      <c r="KH13" s="543" t="s">
        <v>1702</v>
      </c>
      <c r="KM13" s="543" t="s">
        <v>1702</v>
      </c>
      <c r="KO13" s="543" t="s">
        <v>1702</v>
      </c>
      <c r="KS13" s="555" t="s">
        <v>1702</v>
      </c>
      <c r="KU13" s="543" t="s">
        <v>1702</v>
      </c>
      <c r="LB13" s="543" t="s">
        <v>1702</v>
      </c>
      <c r="LD13" s="543" t="s">
        <v>1702</v>
      </c>
      <c r="LG13" s="543" t="s">
        <v>1702</v>
      </c>
      <c r="LI13" s="543" t="s">
        <v>1702</v>
      </c>
      <c r="LN13" s="543" t="s">
        <v>496</v>
      </c>
      <c r="LO13" s="561" t="s">
        <v>1846</v>
      </c>
      <c r="LP13" s="543" t="s">
        <v>495</v>
      </c>
      <c r="LU13" s="543" t="s">
        <v>494</v>
      </c>
      <c r="LV13" s="543" t="s">
        <v>88</v>
      </c>
      <c r="LW13" s="555" t="s">
        <v>496</v>
      </c>
      <c r="LX13" s="568" t="s">
        <v>126</v>
      </c>
      <c r="LY13" s="543" t="s">
        <v>495</v>
      </c>
      <c r="MC13" s="543" t="s">
        <v>494</v>
      </c>
      <c r="ME13" s="543" t="s">
        <v>496</v>
      </c>
      <c r="MI13" s="543" t="s">
        <v>494</v>
      </c>
      <c r="MJ13" s="543" t="s">
        <v>126</v>
      </c>
      <c r="MK13" s="543" t="s">
        <v>496</v>
      </c>
      <c r="MM13" s="219" t="s">
        <v>495</v>
      </c>
      <c r="MQ13" s="543" t="s">
        <v>494</v>
      </c>
      <c r="MT13" s="543" t="s">
        <v>496</v>
      </c>
      <c r="MW13" s="543" t="s">
        <v>494</v>
      </c>
      <c r="MY13" s="543" t="s">
        <v>496</v>
      </c>
      <c r="NB13" s="555" t="s">
        <v>495</v>
      </c>
      <c r="ND13" s="168" t="s">
        <v>1980</v>
      </c>
    </row>
    <row r="14" spans="1:575" s="168" customFormat="1" x14ac:dyDescent="0.25">
      <c r="A14" s="109" t="s">
        <v>497</v>
      </c>
      <c r="M14" s="109"/>
      <c r="N14" s="109"/>
      <c r="AA14" s="426"/>
      <c r="AE14" s="169"/>
      <c r="AF14" s="170"/>
      <c r="AG14" s="171"/>
      <c r="AI14" s="426"/>
      <c r="AV14" s="426"/>
      <c r="AW14" s="426"/>
      <c r="BB14" s="426"/>
      <c r="BC14" s="426"/>
      <c r="BE14" s="426"/>
      <c r="BG14" s="426"/>
      <c r="BH14" s="170"/>
      <c r="BI14" s="426"/>
      <c r="BK14" s="426"/>
      <c r="BL14" s="426"/>
      <c r="BM14" s="426"/>
      <c r="BO14" s="426"/>
      <c r="BP14" s="426"/>
      <c r="BR14" s="426"/>
      <c r="BV14" s="426"/>
      <c r="BW14" s="426"/>
      <c r="BY14" s="426"/>
      <c r="BZ14" s="426"/>
      <c r="CA14" s="426"/>
      <c r="CB14" s="426"/>
      <c r="CC14" s="426"/>
      <c r="CD14" s="426"/>
      <c r="CE14" s="426"/>
      <c r="CI14" s="426"/>
      <c r="CJ14" s="426"/>
      <c r="CK14" s="426"/>
      <c r="CL14" s="426"/>
      <c r="CM14" s="227"/>
      <c r="CN14" s="426"/>
      <c r="CO14" s="426"/>
      <c r="CP14" s="426"/>
      <c r="CQ14" s="426"/>
      <c r="CR14" s="426"/>
      <c r="CS14" s="426"/>
      <c r="CT14" s="426"/>
      <c r="CW14" s="426"/>
      <c r="CX14" s="426"/>
      <c r="CY14" s="426"/>
      <c r="CZ14" s="426"/>
      <c r="DA14" s="426"/>
      <c r="DB14" s="426"/>
      <c r="DC14" s="426"/>
      <c r="DD14" s="426"/>
      <c r="DE14" s="426"/>
      <c r="DF14" s="426"/>
      <c r="DG14" s="426"/>
      <c r="DH14" s="426"/>
      <c r="DI14" s="426"/>
      <c r="DK14" s="426"/>
      <c r="DL14" s="426"/>
      <c r="DM14" s="426"/>
      <c r="DN14" s="426"/>
      <c r="DO14" s="426"/>
      <c r="DP14" s="426"/>
      <c r="DQ14" s="227"/>
      <c r="DR14" s="426"/>
      <c r="DS14" s="426"/>
      <c r="DT14" s="426"/>
      <c r="DU14" s="411"/>
      <c r="DV14" s="426"/>
      <c r="DW14" s="426"/>
      <c r="DX14" s="411"/>
      <c r="DY14" s="426"/>
      <c r="DZ14" s="109"/>
      <c r="EA14" s="109"/>
      <c r="EB14" s="109"/>
      <c r="EC14" s="109"/>
      <c r="EV14" s="170"/>
      <c r="EY14" s="109"/>
      <c r="EZ14" s="109"/>
      <c r="FA14" s="109"/>
      <c r="FB14" s="109"/>
      <c r="FC14" s="109"/>
      <c r="FD14" s="109"/>
      <c r="FE14" s="109"/>
      <c r="FJ14" s="426"/>
      <c r="FM14" s="426"/>
      <c r="FN14" s="426"/>
      <c r="FQ14" s="426"/>
      <c r="FS14" s="426"/>
      <c r="FT14" s="426"/>
      <c r="FU14" s="426"/>
      <c r="FX14" s="426"/>
      <c r="FY14" s="426"/>
      <c r="FZ14" s="227"/>
      <c r="GA14" s="109"/>
      <c r="GB14" s="109"/>
      <c r="GC14" s="109"/>
      <c r="GD14" s="109"/>
      <c r="GE14" s="109"/>
      <c r="GF14" s="109"/>
      <c r="GG14" s="109"/>
      <c r="GH14" s="109"/>
      <c r="GI14" s="109"/>
      <c r="GJ14" s="109"/>
      <c r="GK14" s="109"/>
      <c r="GL14" s="109"/>
      <c r="GM14" s="109"/>
      <c r="GN14" s="109"/>
      <c r="GO14" s="426"/>
      <c r="GP14" s="426"/>
      <c r="GQ14" s="426"/>
      <c r="GR14" s="426"/>
      <c r="GS14" s="426"/>
      <c r="GT14" s="426"/>
      <c r="GU14" s="426"/>
      <c r="GV14" s="426"/>
      <c r="GW14" s="426"/>
      <c r="GX14" s="426"/>
      <c r="GY14" s="426"/>
      <c r="GZ14" s="426"/>
      <c r="HA14" s="426"/>
      <c r="HE14" s="170"/>
      <c r="HJ14" s="426"/>
      <c r="HQ14" s="426"/>
      <c r="HV14" s="426"/>
      <c r="HX14" s="426"/>
      <c r="IA14" s="426"/>
      <c r="IB14" s="426"/>
      <c r="IC14" s="426"/>
      <c r="IE14" s="426"/>
      <c r="IF14" s="426"/>
      <c r="IJ14" s="227"/>
      <c r="IP14" s="426"/>
      <c r="IQ14" s="426"/>
      <c r="IR14" s="426"/>
      <c r="IT14" s="426"/>
      <c r="IU14" s="426"/>
      <c r="IV14" s="426"/>
      <c r="IW14" s="426"/>
      <c r="IX14" s="426"/>
      <c r="IY14" s="426"/>
      <c r="IZ14" s="426"/>
      <c r="JA14" s="426"/>
      <c r="JB14" s="426"/>
      <c r="JC14" s="426"/>
      <c r="JD14" s="426"/>
      <c r="JE14" s="426"/>
      <c r="JF14" s="496"/>
      <c r="JG14" s="496"/>
      <c r="JH14" s="496"/>
      <c r="JI14" s="496"/>
      <c r="JJ14" s="496"/>
      <c r="JK14" s="496"/>
      <c r="JM14" s="496"/>
      <c r="JN14" s="227"/>
      <c r="JO14" s="496"/>
      <c r="JP14" s="496"/>
      <c r="JQ14" s="513"/>
      <c r="JR14" s="513"/>
      <c r="JS14" s="513"/>
      <c r="JT14" s="513"/>
      <c r="JU14" s="513"/>
      <c r="JV14" s="513"/>
      <c r="JW14" s="513"/>
      <c r="JX14" s="513"/>
      <c r="JY14" s="513"/>
      <c r="JZ14" s="513"/>
      <c r="KA14" s="513"/>
      <c r="KB14" s="513"/>
      <c r="KC14" s="536"/>
      <c r="KD14" s="536"/>
      <c r="KE14" s="536"/>
      <c r="KF14" s="536"/>
      <c r="KG14" s="536"/>
      <c r="KH14" s="536"/>
      <c r="KI14" s="536"/>
      <c r="KJ14" s="536"/>
      <c r="KK14" s="536"/>
      <c r="KL14" s="536"/>
      <c r="KM14" s="536"/>
      <c r="KN14" s="536"/>
      <c r="KO14" s="536"/>
      <c r="KP14" s="536"/>
      <c r="KQ14" s="536"/>
      <c r="KS14" s="227"/>
      <c r="KT14" s="109"/>
      <c r="KU14" s="536"/>
      <c r="KV14" s="536"/>
      <c r="KW14" s="536"/>
      <c r="KY14" s="536"/>
      <c r="KZ14" s="536"/>
      <c r="LA14" s="536"/>
      <c r="LB14" s="536"/>
      <c r="LC14" s="536"/>
      <c r="LD14" s="536"/>
      <c r="LE14" s="536"/>
      <c r="LF14" s="536"/>
      <c r="LG14" s="536"/>
      <c r="LH14" s="536"/>
      <c r="LI14" s="536"/>
      <c r="LJ14" s="536"/>
      <c r="LK14" s="536"/>
      <c r="LO14" s="536"/>
      <c r="LP14" s="536"/>
      <c r="LQ14" s="536"/>
      <c r="LR14" s="536"/>
      <c r="LU14" s="536"/>
      <c r="LV14" s="536"/>
      <c r="LW14" s="227"/>
      <c r="LX14" s="536"/>
      <c r="LY14" s="536"/>
      <c r="LZ14" s="536"/>
      <c r="MB14" s="536"/>
      <c r="MC14" s="536"/>
      <c r="MD14" s="536"/>
      <c r="ME14" s="536"/>
      <c r="MF14" s="536"/>
      <c r="MI14" s="576"/>
      <c r="MJ14" s="536"/>
      <c r="MK14" s="536"/>
      <c r="ML14" s="595"/>
      <c r="MN14" s="595"/>
      <c r="MO14" s="595"/>
      <c r="MP14" s="595"/>
      <c r="MQ14" s="536"/>
      <c r="MR14" s="536"/>
      <c r="MS14" s="536"/>
      <c r="MT14" s="536"/>
      <c r="MU14" s="536"/>
      <c r="MV14" s="536"/>
      <c r="MW14" s="536"/>
      <c r="MX14" s="536"/>
      <c r="MY14" s="536"/>
      <c r="NA14" s="536"/>
      <c r="NB14" s="227"/>
      <c r="NC14" s="168" t="s">
        <v>1979</v>
      </c>
      <c r="ND14" s="168" t="s">
        <v>1979</v>
      </c>
    </row>
    <row r="15" spans="1:575" s="168" customFormat="1" x14ac:dyDescent="0.25">
      <c r="A15" s="460" t="s">
        <v>498</v>
      </c>
      <c r="M15" s="464"/>
      <c r="Z15" s="459"/>
      <c r="AA15" s="460"/>
      <c r="AE15" s="169"/>
      <c r="AF15" s="170"/>
      <c r="AG15" s="460"/>
      <c r="AI15" s="460"/>
      <c r="AJ15" s="460"/>
      <c r="AU15" s="459"/>
      <c r="AW15" s="460"/>
      <c r="BB15" s="460"/>
      <c r="BE15" s="460"/>
      <c r="BH15" s="170"/>
      <c r="BI15" s="460"/>
      <c r="BL15" s="460"/>
      <c r="BM15" s="460"/>
      <c r="BO15" s="459"/>
      <c r="BR15" s="459"/>
      <c r="BW15" s="459"/>
      <c r="BY15" s="459"/>
      <c r="BZ15" s="459"/>
      <c r="CC15" s="459"/>
      <c r="CD15" s="459"/>
      <c r="CE15" s="459"/>
      <c r="CF15" s="459"/>
      <c r="CI15" s="459"/>
      <c r="CJ15" s="459"/>
      <c r="CK15" s="459"/>
      <c r="CL15" s="459"/>
      <c r="CM15" s="458"/>
      <c r="CN15" s="459"/>
      <c r="CO15" s="459"/>
      <c r="CP15" s="459"/>
      <c r="CR15" s="459"/>
      <c r="CS15" s="459"/>
      <c r="CT15" s="459"/>
      <c r="CU15" s="459"/>
      <c r="CV15" s="459"/>
      <c r="CW15" s="459"/>
      <c r="CX15" s="459"/>
      <c r="CY15" s="459"/>
      <c r="CZ15" s="459"/>
      <c r="DA15" s="459"/>
      <c r="DB15" s="459"/>
      <c r="DC15" s="459"/>
      <c r="DD15" s="459"/>
      <c r="DE15" s="459"/>
      <c r="DF15" s="459"/>
      <c r="DG15" s="459"/>
      <c r="DH15" s="459"/>
      <c r="DI15" s="459"/>
      <c r="DJ15" s="459"/>
      <c r="DK15" s="459"/>
      <c r="DL15" s="459"/>
      <c r="DM15" s="459"/>
      <c r="DN15" s="459"/>
      <c r="DO15" s="459"/>
      <c r="DP15" s="459"/>
      <c r="DQ15" s="458"/>
      <c r="DR15" s="459"/>
      <c r="DS15" s="459"/>
      <c r="DT15" s="459"/>
      <c r="DV15" s="459"/>
      <c r="DX15" s="459"/>
      <c r="DY15" s="459"/>
      <c r="DZ15" s="459"/>
      <c r="EA15" s="459"/>
      <c r="EB15" s="459"/>
      <c r="EC15" s="459"/>
      <c r="ED15" s="459"/>
      <c r="EE15" s="459"/>
      <c r="EV15" s="170"/>
      <c r="EW15" s="459"/>
      <c r="EX15" s="459"/>
      <c r="EZ15" s="459"/>
      <c r="FB15" s="459"/>
      <c r="FC15" s="459"/>
      <c r="FD15" s="459"/>
      <c r="FE15" s="459"/>
      <c r="FM15" s="459"/>
      <c r="FQ15" s="459"/>
      <c r="FT15" s="459"/>
      <c r="FW15" s="459"/>
      <c r="FX15" s="459"/>
      <c r="FZ15" s="458"/>
      <c r="GC15" s="459"/>
      <c r="GF15" s="459"/>
      <c r="GG15" s="459"/>
      <c r="GH15" s="459"/>
      <c r="GI15" s="459"/>
      <c r="GJ15" s="459"/>
      <c r="GK15" s="459"/>
      <c r="GL15" s="459"/>
      <c r="GM15" s="459"/>
      <c r="GN15" s="459"/>
      <c r="GO15" s="459"/>
      <c r="GP15" s="459"/>
      <c r="GQ15" s="459"/>
      <c r="GR15" s="459"/>
      <c r="GS15" s="459"/>
      <c r="GT15" s="459"/>
      <c r="GU15" s="459"/>
      <c r="GV15" s="459"/>
      <c r="GW15" s="459"/>
      <c r="GX15" s="459"/>
      <c r="GY15" s="459"/>
      <c r="GZ15" s="459"/>
      <c r="HA15" s="459"/>
      <c r="HB15" s="459"/>
      <c r="HE15" s="170"/>
      <c r="HG15" s="459"/>
      <c r="HJ15" s="459"/>
      <c r="HK15" s="459"/>
      <c r="HX15" s="459"/>
      <c r="HY15" s="459"/>
      <c r="IB15" s="459"/>
      <c r="ID15" s="459"/>
      <c r="IH15" s="457"/>
      <c r="IJ15" s="458"/>
      <c r="IL15" s="457"/>
      <c r="IR15" s="460"/>
      <c r="IT15" s="460"/>
      <c r="IU15" s="460"/>
      <c r="IV15" s="460"/>
      <c r="IW15" s="460"/>
      <c r="IX15" s="460"/>
      <c r="IY15" s="460"/>
      <c r="IZ15" s="460"/>
      <c r="JA15" s="460"/>
      <c r="JB15" s="460"/>
      <c r="JC15" s="460"/>
      <c r="JD15" s="460"/>
      <c r="JE15" s="460"/>
      <c r="JF15" s="497"/>
      <c r="JG15" s="497"/>
      <c r="JH15" s="497"/>
      <c r="JI15" s="497"/>
      <c r="JJ15" s="497"/>
      <c r="JK15" s="497"/>
      <c r="JL15" s="497"/>
      <c r="JN15" s="458"/>
      <c r="JO15" s="497"/>
      <c r="JP15" s="497"/>
      <c r="JQ15" s="497"/>
      <c r="JR15" s="527"/>
      <c r="JS15" s="460"/>
      <c r="JT15" s="460"/>
      <c r="JU15" s="527"/>
      <c r="JV15" s="527"/>
      <c r="JW15" s="527"/>
      <c r="JX15" s="527"/>
      <c r="JY15" s="527"/>
      <c r="JZ15" s="527"/>
      <c r="KA15" s="527"/>
      <c r="KB15" s="527"/>
      <c r="KC15" s="537"/>
      <c r="KD15" s="537"/>
      <c r="KE15" s="537"/>
      <c r="KF15" s="537"/>
      <c r="KG15" s="537"/>
      <c r="KH15" s="537"/>
      <c r="KI15" s="537"/>
      <c r="KJ15" s="537"/>
      <c r="KK15" s="537"/>
      <c r="KL15" s="537"/>
      <c r="KM15" s="537"/>
      <c r="KN15" s="537"/>
      <c r="KO15" s="537"/>
      <c r="KP15" s="537"/>
      <c r="KQ15" s="537"/>
      <c r="KR15" s="537"/>
      <c r="KS15" s="458"/>
      <c r="KT15" s="460"/>
      <c r="KU15" s="537"/>
      <c r="KV15" s="537"/>
      <c r="KW15" s="537"/>
      <c r="KX15" s="537"/>
      <c r="KY15" s="537"/>
      <c r="KZ15" s="537"/>
      <c r="LA15" s="537"/>
      <c r="LB15" s="537"/>
      <c r="LC15" s="537"/>
      <c r="LD15" s="537"/>
      <c r="LE15" s="537"/>
      <c r="LF15" s="537"/>
      <c r="LG15" s="537"/>
      <c r="LH15" s="537"/>
      <c r="LI15" s="537"/>
      <c r="LJ15" s="537"/>
      <c r="LK15" s="537"/>
      <c r="LL15" s="537"/>
      <c r="LN15" s="537"/>
      <c r="LO15" s="537"/>
      <c r="LP15" s="537"/>
      <c r="LQ15" s="537"/>
      <c r="LR15" s="537"/>
      <c r="LS15" s="537"/>
      <c r="LU15" s="537"/>
      <c r="LV15" s="537"/>
      <c r="LW15" s="458"/>
      <c r="LX15" s="537"/>
      <c r="LY15" s="537"/>
      <c r="LZ15" s="537"/>
      <c r="MA15" s="537"/>
      <c r="MB15" s="537"/>
      <c r="MC15" s="537"/>
      <c r="MD15" s="537"/>
      <c r="MF15" s="537"/>
      <c r="MG15" s="537"/>
      <c r="MH15" s="572"/>
      <c r="MI15" s="572"/>
      <c r="MJ15" s="537"/>
      <c r="MK15" s="572"/>
      <c r="ML15" s="596"/>
      <c r="MM15" s="596"/>
      <c r="MN15" s="596"/>
      <c r="MO15" s="596"/>
      <c r="MP15" s="596"/>
      <c r="MQ15" s="537"/>
      <c r="MS15" s="537"/>
      <c r="MT15" s="537"/>
      <c r="MU15" s="537"/>
      <c r="MV15" s="537"/>
      <c r="MW15" s="537"/>
      <c r="MX15" s="537"/>
      <c r="MY15" s="537"/>
      <c r="NA15" s="537"/>
      <c r="NB15" s="458"/>
      <c r="NC15" s="168" t="s">
        <v>1979</v>
      </c>
      <c r="ND15" s="168" t="s">
        <v>1979</v>
      </c>
    </row>
    <row r="16" spans="1:575" s="168" customFormat="1" x14ac:dyDescent="0.25">
      <c r="A16" s="101" t="s">
        <v>499</v>
      </c>
      <c r="B16" s="101">
        <v>3</v>
      </c>
      <c r="C16" s="101">
        <v>3</v>
      </c>
      <c r="D16" s="101">
        <v>5</v>
      </c>
      <c r="E16" s="101">
        <v>3</v>
      </c>
      <c r="F16" s="101">
        <v>2</v>
      </c>
      <c r="G16" s="101">
        <v>5</v>
      </c>
      <c r="H16" s="101">
        <v>2</v>
      </c>
      <c r="I16" s="101">
        <v>3</v>
      </c>
      <c r="J16" s="101">
        <v>3</v>
      </c>
      <c r="K16" s="101">
        <v>7</v>
      </c>
      <c r="L16" s="101">
        <v>3</v>
      </c>
      <c r="M16" s="101">
        <v>7</v>
      </c>
      <c r="N16" s="101">
        <v>4</v>
      </c>
      <c r="O16" s="101">
        <v>4</v>
      </c>
      <c r="P16" s="101">
        <v>4</v>
      </c>
      <c r="Q16" s="101">
        <v>3</v>
      </c>
      <c r="R16" s="101">
        <v>10</v>
      </c>
      <c r="S16" s="101">
        <v>3</v>
      </c>
      <c r="T16" s="101">
        <v>5</v>
      </c>
      <c r="U16" s="101">
        <v>3</v>
      </c>
      <c r="V16" s="101">
        <v>3</v>
      </c>
      <c r="W16" s="101">
        <v>4</v>
      </c>
      <c r="X16" s="101">
        <v>2</v>
      </c>
      <c r="Y16" s="101">
        <v>7</v>
      </c>
      <c r="Z16" s="419">
        <v>3</v>
      </c>
      <c r="AA16" s="419">
        <v>4</v>
      </c>
      <c r="AB16" s="419">
        <v>3</v>
      </c>
      <c r="AC16" s="419">
        <v>10</v>
      </c>
      <c r="AD16" s="419">
        <v>10</v>
      </c>
      <c r="AE16" s="419">
        <v>3</v>
      </c>
      <c r="AF16" s="198">
        <v>6</v>
      </c>
      <c r="AG16" s="419">
        <v>3</v>
      </c>
      <c r="AH16" s="419">
        <v>3</v>
      </c>
      <c r="AI16" s="419">
        <v>3</v>
      </c>
      <c r="AJ16" s="419">
        <v>3</v>
      </c>
      <c r="AK16" s="419">
        <v>10</v>
      </c>
      <c r="AL16" s="419">
        <v>4</v>
      </c>
      <c r="AM16" s="419">
        <v>3</v>
      </c>
      <c r="AN16" s="419">
        <v>7</v>
      </c>
      <c r="AO16" s="419">
        <v>3</v>
      </c>
      <c r="AP16" s="419">
        <v>6</v>
      </c>
      <c r="AQ16" s="101">
        <v>3</v>
      </c>
      <c r="AR16" s="101">
        <v>10</v>
      </c>
      <c r="AS16" s="101">
        <v>3</v>
      </c>
      <c r="AT16" s="419">
        <v>7</v>
      </c>
      <c r="AU16" s="419">
        <v>3</v>
      </c>
      <c r="AV16" s="419">
        <v>6</v>
      </c>
      <c r="AW16" s="419">
        <v>3</v>
      </c>
      <c r="AX16" s="101">
        <v>9</v>
      </c>
      <c r="AY16" s="101">
        <v>6</v>
      </c>
      <c r="AZ16" s="419">
        <v>3</v>
      </c>
      <c r="BA16" s="419">
        <v>6</v>
      </c>
      <c r="BB16" s="419">
        <v>3</v>
      </c>
      <c r="BC16" s="419">
        <v>4</v>
      </c>
      <c r="BD16" s="419">
        <v>3</v>
      </c>
      <c r="BE16" s="419">
        <v>3</v>
      </c>
      <c r="BF16" s="419">
        <v>3</v>
      </c>
      <c r="BG16" s="419">
        <v>8</v>
      </c>
      <c r="BH16" s="198">
        <v>3</v>
      </c>
      <c r="BI16" s="419">
        <v>3</v>
      </c>
      <c r="BJ16" s="419">
        <v>8</v>
      </c>
      <c r="BK16" s="101">
        <v>4</v>
      </c>
      <c r="BL16" s="101">
        <v>8</v>
      </c>
      <c r="BM16" s="101">
        <v>4</v>
      </c>
      <c r="BN16" s="101">
        <v>2</v>
      </c>
      <c r="BO16" s="419">
        <v>4</v>
      </c>
      <c r="BP16" s="419">
        <v>3</v>
      </c>
      <c r="BQ16" s="101">
        <v>7</v>
      </c>
      <c r="BR16" s="101">
        <v>3</v>
      </c>
      <c r="BS16" s="101">
        <v>3</v>
      </c>
      <c r="BT16" s="101">
        <v>4</v>
      </c>
      <c r="BU16" s="101">
        <v>3</v>
      </c>
      <c r="BV16" s="101">
        <v>3</v>
      </c>
      <c r="BW16" s="101">
        <v>3</v>
      </c>
      <c r="BX16" s="101">
        <v>7</v>
      </c>
      <c r="BY16" s="101">
        <v>3</v>
      </c>
      <c r="BZ16" s="101">
        <v>3</v>
      </c>
      <c r="CA16" s="101">
        <v>4</v>
      </c>
      <c r="CB16" s="101">
        <v>2</v>
      </c>
      <c r="CC16" s="101">
        <v>7</v>
      </c>
      <c r="CD16" s="101">
        <v>3</v>
      </c>
      <c r="CE16" s="419">
        <v>3</v>
      </c>
      <c r="CF16" s="419">
        <v>2</v>
      </c>
      <c r="CG16" s="419">
        <v>9</v>
      </c>
      <c r="CH16" s="419">
        <v>9</v>
      </c>
      <c r="CI16" s="419">
        <v>3</v>
      </c>
      <c r="CJ16" s="101">
        <v>9</v>
      </c>
      <c r="CK16" s="101">
        <v>3</v>
      </c>
      <c r="CL16" s="101">
        <v>3</v>
      </c>
      <c r="CM16" s="198">
        <v>7</v>
      </c>
      <c r="CN16" s="101">
        <v>2</v>
      </c>
      <c r="CO16" s="101">
        <v>7</v>
      </c>
      <c r="CP16" s="101">
        <v>3</v>
      </c>
      <c r="CQ16" s="101">
        <v>9</v>
      </c>
      <c r="CR16" s="101">
        <v>3</v>
      </c>
      <c r="CS16" s="101">
        <v>5</v>
      </c>
      <c r="CT16" s="101">
        <v>3</v>
      </c>
      <c r="CU16" s="101">
        <v>9</v>
      </c>
      <c r="CV16" s="101">
        <v>10</v>
      </c>
      <c r="CW16" s="101">
        <v>4</v>
      </c>
      <c r="CX16" s="419">
        <v>2</v>
      </c>
      <c r="CY16" s="419">
        <v>8</v>
      </c>
      <c r="CZ16" s="101">
        <v>6</v>
      </c>
      <c r="DA16" s="101">
        <v>3</v>
      </c>
      <c r="DB16" s="101">
        <v>9</v>
      </c>
      <c r="DD16" s="101">
        <v>3</v>
      </c>
      <c r="DE16" s="419">
        <v>6</v>
      </c>
      <c r="DF16" s="419">
        <v>3</v>
      </c>
      <c r="DG16" s="419">
        <v>6</v>
      </c>
      <c r="DH16" s="101">
        <v>3</v>
      </c>
      <c r="DI16" s="101">
        <v>3</v>
      </c>
      <c r="DJ16" s="101">
        <v>10</v>
      </c>
      <c r="DK16" s="101">
        <v>3</v>
      </c>
      <c r="DL16" s="101">
        <v>8</v>
      </c>
      <c r="DM16" s="101">
        <v>3</v>
      </c>
      <c r="DN16" s="101">
        <v>8</v>
      </c>
      <c r="DO16" s="101">
        <v>3</v>
      </c>
      <c r="DP16" s="101">
        <v>3</v>
      </c>
      <c r="DQ16" s="198">
        <v>9</v>
      </c>
      <c r="DR16" s="101">
        <v>3</v>
      </c>
      <c r="DS16" s="101">
        <v>6</v>
      </c>
      <c r="DT16" s="101">
        <v>3</v>
      </c>
      <c r="DU16" s="419">
        <v>3</v>
      </c>
      <c r="DV16" s="419">
        <v>6</v>
      </c>
      <c r="DW16" s="419">
        <v>2</v>
      </c>
      <c r="DX16" s="419">
        <v>10</v>
      </c>
      <c r="DY16" s="419">
        <v>3</v>
      </c>
      <c r="DZ16" s="101">
        <v>6</v>
      </c>
      <c r="EA16" s="419">
        <v>2</v>
      </c>
      <c r="EB16" s="101">
        <v>4</v>
      </c>
      <c r="EC16" s="101">
        <v>3</v>
      </c>
      <c r="ED16" s="101">
        <v>10</v>
      </c>
      <c r="EE16" s="101">
        <v>10</v>
      </c>
      <c r="EK16" s="101">
        <v>3</v>
      </c>
      <c r="EL16" s="101">
        <v>3</v>
      </c>
      <c r="EN16" s="101">
        <v>3</v>
      </c>
      <c r="EO16" s="101">
        <v>3</v>
      </c>
      <c r="EQ16" s="101">
        <v>3</v>
      </c>
      <c r="ER16" s="101">
        <v>3</v>
      </c>
      <c r="ES16" s="101">
        <v>1</v>
      </c>
      <c r="ET16" s="101">
        <v>3</v>
      </c>
      <c r="EU16" s="101">
        <v>3</v>
      </c>
      <c r="EV16" s="198">
        <v>3</v>
      </c>
      <c r="EW16" s="101">
        <v>4</v>
      </c>
      <c r="EX16" s="101">
        <v>3</v>
      </c>
      <c r="EY16" s="101">
        <v>3</v>
      </c>
      <c r="EZ16" s="101">
        <v>4</v>
      </c>
      <c r="FA16" s="101">
        <v>4</v>
      </c>
      <c r="FB16" s="101">
        <v>4</v>
      </c>
      <c r="FC16" s="101">
        <v>4</v>
      </c>
      <c r="FD16" s="101">
        <v>3</v>
      </c>
      <c r="FE16" s="101">
        <v>4</v>
      </c>
      <c r="FF16" s="101">
        <v>3</v>
      </c>
      <c r="FG16" s="101">
        <v>3</v>
      </c>
      <c r="FH16" s="101">
        <v>5</v>
      </c>
      <c r="FI16" s="101">
        <v>3</v>
      </c>
      <c r="FJ16" s="101">
        <v>3</v>
      </c>
      <c r="FK16" s="101">
        <v>2</v>
      </c>
      <c r="FL16" s="101">
        <v>3</v>
      </c>
      <c r="FM16" s="101">
        <v>3</v>
      </c>
      <c r="FN16" s="101">
        <v>3</v>
      </c>
      <c r="FO16" s="101">
        <v>5</v>
      </c>
      <c r="FP16" s="101">
        <v>3</v>
      </c>
      <c r="FQ16" s="101">
        <v>3</v>
      </c>
      <c r="FR16" s="101">
        <v>2</v>
      </c>
      <c r="FS16" s="101">
        <v>3</v>
      </c>
      <c r="FT16" s="101">
        <v>2</v>
      </c>
      <c r="FU16" s="101">
        <v>3</v>
      </c>
      <c r="FV16" s="101">
        <v>4</v>
      </c>
      <c r="FW16" s="101">
        <v>2</v>
      </c>
      <c r="FX16" s="101">
        <v>3</v>
      </c>
      <c r="FY16" s="101">
        <v>3</v>
      </c>
      <c r="FZ16" s="198">
        <v>3</v>
      </c>
      <c r="GA16" s="101">
        <v>3</v>
      </c>
      <c r="GB16" s="101">
        <v>5</v>
      </c>
      <c r="GC16" s="101">
        <v>3</v>
      </c>
      <c r="GD16" s="101">
        <v>3</v>
      </c>
      <c r="GE16" s="101">
        <v>3</v>
      </c>
      <c r="GF16" s="101">
        <v>3</v>
      </c>
      <c r="GG16" s="101">
        <v>6</v>
      </c>
      <c r="GH16" s="101">
        <v>3</v>
      </c>
      <c r="GI16" s="101">
        <v>4</v>
      </c>
      <c r="GJ16" s="101">
        <v>8</v>
      </c>
      <c r="GK16" s="101">
        <v>3</v>
      </c>
      <c r="GL16" s="101">
        <v>2</v>
      </c>
      <c r="GM16" s="101">
        <v>3</v>
      </c>
      <c r="GN16" s="101">
        <v>5</v>
      </c>
      <c r="GO16" s="419">
        <v>3</v>
      </c>
      <c r="GP16" s="419">
        <v>3</v>
      </c>
      <c r="GQ16" s="419">
        <v>7</v>
      </c>
      <c r="GR16" s="419">
        <v>3</v>
      </c>
      <c r="GS16" s="419">
        <v>3</v>
      </c>
      <c r="GT16" s="419">
        <v>4</v>
      </c>
      <c r="GU16" s="419">
        <v>3</v>
      </c>
      <c r="GV16" s="419">
        <v>6</v>
      </c>
      <c r="GW16" s="419">
        <v>3</v>
      </c>
      <c r="GX16" s="419">
        <v>3</v>
      </c>
      <c r="GY16" s="419">
        <v>3</v>
      </c>
      <c r="GZ16" s="419">
        <v>3</v>
      </c>
      <c r="HA16" s="419">
        <v>6</v>
      </c>
      <c r="HB16" s="101">
        <v>2</v>
      </c>
      <c r="HE16" s="170"/>
      <c r="HQ16" s="101">
        <v>2</v>
      </c>
      <c r="HR16" s="101">
        <v>3</v>
      </c>
      <c r="HS16" s="101">
        <v>3</v>
      </c>
      <c r="HU16" s="101">
        <v>3</v>
      </c>
      <c r="HV16" s="101">
        <v>3</v>
      </c>
      <c r="HW16" s="101">
        <v>3</v>
      </c>
      <c r="HX16" s="101">
        <v>3</v>
      </c>
      <c r="HY16" s="101">
        <v>7</v>
      </c>
      <c r="IA16" s="101">
        <v>3</v>
      </c>
      <c r="IB16" s="101">
        <v>7</v>
      </c>
      <c r="IC16" s="101">
        <v>3</v>
      </c>
      <c r="ID16" s="101">
        <v>3</v>
      </c>
      <c r="IE16" s="101">
        <v>8</v>
      </c>
      <c r="IF16" s="101">
        <v>3</v>
      </c>
      <c r="IG16" s="101">
        <v>3</v>
      </c>
      <c r="IH16" s="101">
        <v>7</v>
      </c>
      <c r="II16" s="101">
        <v>3</v>
      </c>
      <c r="IJ16" s="198">
        <v>6</v>
      </c>
      <c r="IK16" s="101">
        <v>3</v>
      </c>
      <c r="IL16" s="101">
        <v>10</v>
      </c>
      <c r="IM16" s="101">
        <v>4</v>
      </c>
      <c r="IN16" s="101">
        <v>3</v>
      </c>
      <c r="IO16" s="101">
        <v>5</v>
      </c>
      <c r="IP16" s="101">
        <v>9</v>
      </c>
      <c r="IQ16" s="101">
        <v>3</v>
      </c>
      <c r="IR16" s="101">
        <v>3</v>
      </c>
      <c r="IS16" s="101">
        <v>8</v>
      </c>
      <c r="IT16" s="101">
        <v>4</v>
      </c>
      <c r="IU16" s="101">
        <v>2</v>
      </c>
      <c r="IV16" s="101">
        <v>3</v>
      </c>
      <c r="IW16" s="101">
        <v>7</v>
      </c>
      <c r="IX16" s="101">
        <v>2</v>
      </c>
      <c r="IY16" s="101">
        <v>6</v>
      </c>
      <c r="IZ16" s="101">
        <v>3</v>
      </c>
      <c r="JA16" s="101">
        <v>10</v>
      </c>
      <c r="JB16" s="101">
        <v>3</v>
      </c>
      <c r="JC16" s="101">
        <v>4</v>
      </c>
      <c r="JD16" s="101">
        <v>7</v>
      </c>
      <c r="JF16" s="495">
        <v>4</v>
      </c>
      <c r="JG16" s="101">
        <v>7</v>
      </c>
      <c r="JH16" s="495">
        <v>5</v>
      </c>
      <c r="JI16" s="495">
        <v>3</v>
      </c>
      <c r="JJ16" s="495">
        <v>4</v>
      </c>
      <c r="JK16" s="495">
        <v>6</v>
      </c>
      <c r="JL16" s="495">
        <v>2</v>
      </c>
      <c r="JM16" s="495">
        <v>3</v>
      </c>
      <c r="JN16" s="198">
        <v>8</v>
      </c>
      <c r="JO16" s="101">
        <v>4</v>
      </c>
      <c r="JP16" s="101">
        <v>4</v>
      </c>
      <c r="JR16" s="520">
        <v>3</v>
      </c>
      <c r="JS16" s="101">
        <v>3</v>
      </c>
      <c r="JT16" s="520">
        <v>8</v>
      </c>
      <c r="JU16" s="520">
        <v>3</v>
      </c>
      <c r="JV16" s="520">
        <v>6</v>
      </c>
      <c r="JW16" s="520">
        <v>2</v>
      </c>
      <c r="JX16" s="520">
        <v>7</v>
      </c>
      <c r="JY16" s="520">
        <v>3</v>
      </c>
      <c r="JZ16" s="520">
        <v>6</v>
      </c>
      <c r="KA16" s="520">
        <v>3</v>
      </c>
      <c r="KB16" s="520">
        <v>10</v>
      </c>
      <c r="KC16" s="520">
        <v>3</v>
      </c>
      <c r="KD16" s="535">
        <v>5</v>
      </c>
      <c r="KE16" s="535">
        <v>3</v>
      </c>
      <c r="KF16" s="535">
        <v>7</v>
      </c>
      <c r="KG16" s="535">
        <v>3</v>
      </c>
      <c r="KH16" s="535">
        <v>3</v>
      </c>
      <c r="KI16" s="535">
        <v>7</v>
      </c>
      <c r="KJ16" s="535">
        <v>3</v>
      </c>
      <c r="KK16" s="535">
        <v>5</v>
      </c>
      <c r="KL16" s="535">
        <v>3</v>
      </c>
      <c r="KM16" s="535">
        <v>9</v>
      </c>
      <c r="KO16" s="101">
        <v>3</v>
      </c>
      <c r="KP16" s="101">
        <v>5</v>
      </c>
      <c r="KQ16" s="535">
        <v>4</v>
      </c>
      <c r="KR16" s="535">
        <v>3</v>
      </c>
      <c r="KS16" s="198">
        <v>1</v>
      </c>
      <c r="KT16" s="101">
        <v>2</v>
      </c>
      <c r="KU16" s="101">
        <v>5</v>
      </c>
      <c r="KV16" s="101">
        <v>3</v>
      </c>
      <c r="KW16" s="101">
        <v>3</v>
      </c>
      <c r="KX16" s="101">
        <v>10</v>
      </c>
      <c r="KY16" s="101">
        <v>3</v>
      </c>
      <c r="KZ16" s="101">
        <v>3</v>
      </c>
      <c r="LA16" s="535">
        <v>3</v>
      </c>
      <c r="LB16" s="535">
        <v>9</v>
      </c>
      <c r="LC16" s="535">
        <v>3</v>
      </c>
      <c r="LD16" s="535">
        <v>3</v>
      </c>
      <c r="LE16" s="535">
        <v>5</v>
      </c>
      <c r="LF16" s="101">
        <v>3</v>
      </c>
      <c r="LG16" s="535">
        <v>6</v>
      </c>
      <c r="LH16" s="535">
        <v>3</v>
      </c>
      <c r="LI16" s="535">
        <v>5</v>
      </c>
      <c r="LJ16" s="535">
        <v>3</v>
      </c>
      <c r="LK16" s="535">
        <v>3</v>
      </c>
      <c r="LL16" s="535">
        <v>10</v>
      </c>
      <c r="LP16" s="535">
        <v>3</v>
      </c>
      <c r="LQ16" s="535">
        <v>3</v>
      </c>
      <c r="LR16" s="535">
        <v>3</v>
      </c>
      <c r="LS16" s="535">
        <v>3</v>
      </c>
      <c r="LT16" s="535">
        <v>3</v>
      </c>
      <c r="LU16" s="535">
        <v>3</v>
      </c>
      <c r="LV16" s="535">
        <v>6</v>
      </c>
      <c r="LW16" s="198">
        <v>3</v>
      </c>
      <c r="LX16" s="535">
        <v>3</v>
      </c>
      <c r="LY16" s="535">
        <v>7</v>
      </c>
      <c r="LZ16" s="535">
        <v>3</v>
      </c>
      <c r="MA16" s="535">
        <v>3</v>
      </c>
      <c r="MB16" s="535">
        <v>8</v>
      </c>
      <c r="MC16" s="101">
        <v>3</v>
      </c>
      <c r="MD16" s="101">
        <v>6</v>
      </c>
      <c r="ME16" s="101">
        <v>3</v>
      </c>
      <c r="MF16" s="101">
        <v>10</v>
      </c>
      <c r="MG16" s="101">
        <v>10</v>
      </c>
      <c r="MH16" s="101">
        <v>3</v>
      </c>
      <c r="MI16" s="571">
        <v>3</v>
      </c>
      <c r="MJ16" s="535">
        <v>7</v>
      </c>
      <c r="MK16" s="571">
        <v>3</v>
      </c>
      <c r="ML16" s="594">
        <v>8</v>
      </c>
      <c r="MM16" s="594">
        <v>3</v>
      </c>
      <c r="MN16" s="594">
        <v>6</v>
      </c>
      <c r="MO16" s="594">
        <v>3</v>
      </c>
      <c r="MP16" s="594">
        <v>6</v>
      </c>
      <c r="MQ16" s="535">
        <v>3</v>
      </c>
      <c r="MR16" s="535">
        <v>6</v>
      </c>
      <c r="MS16" s="535">
        <v>3</v>
      </c>
      <c r="MT16" s="535">
        <v>4</v>
      </c>
      <c r="MU16" s="535">
        <v>4</v>
      </c>
      <c r="MV16" s="535">
        <v>3</v>
      </c>
      <c r="MW16" s="535">
        <v>3</v>
      </c>
      <c r="MX16" s="535">
        <v>7</v>
      </c>
      <c r="MY16" s="535">
        <v>3</v>
      </c>
      <c r="MZ16" s="535">
        <v>3</v>
      </c>
      <c r="NA16" s="535">
        <v>7</v>
      </c>
      <c r="NB16" s="198">
        <v>2</v>
      </c>
      <c r="NC16" s="168">
        <v>4</v>
      </c>
      <c r="ND16" s="168">
        <v>3</v>
      </c>
    </row>
    <row r="17" spans="1:369" s="168" customFormat="1" ht="15" customHeight="1" x14ac:dyDescent="0.25">
      <c r="A17" s="104" t="s">
        <v>500</v>
      </c>
      <c r="AE17" s="169"/>
      <c r="AF17" s="170"/>
      <c r="AG17" s="171"/>
      <c r="BH17" s="170"/>
      <c r="CH17" s="104">
        <v>3</v>
      </c>
      <c r="CM17" s="170"/>
      <c r="DB17" s="104">
        <v>2</v>
      </c>
      <c r="DQ17" s="170"/>
      <c r="EV17" s="170"/>
      <c r="FR17" s="104">
        <v>2</v>
      </c>
      <c r="FT17" s="427">
        <v>3</v>
      </c>
      <c r="FZ17" s="170"/>
      <c r="GA17" s="104">
        <v>2</v>
      </c>
      <c r="GE17" s="104">
        <v>1</v>
      </c>
      <c r="GF17" s="104">
        <v>1</v>
      </c>
      <c r="GH17" s="104">
        <v>1</v>
      </c>
      <c r="GL17" s="104">
        <v>3</v>
      </c>
      <c r="GM17" s="104">
        <v>2</v>
      </c>
      <c r="GO17" s="427">
        <v>2</v>
      </c>
      <c r="GP17" s="427">
        <v>2</v>
      </c>
      <c r="GS17" s="427">
        <v>2</v>
      </c>
      <c r="GT17" s="104">
        <v>4</v>
      </c>
      <c r="GU17" s="104">
        <v>2</v>
      </c>
      <c r="GV17" s="427">
        <v>1</v>
      </c>
      <c r="GX17" s="427">
        <v>4</v>
      </c>
      <c r="GZ17" s="427" t="s">
        <v>501</v>
      </c>
      <c r="HE17" s="170"/>
      <c r="IJ17" s="170"/>
      <c r="IX17" s="104">
        <v>4</v>
      </c>
      <c r="JD17" s="104">
        <v>2</v>
      </c>
      <c r="JH17" s="104">
        <v>1</v>
      </c>
      <c r="JL17" s="104">
        <v>3</v>
      </c>
      <c r="JM17" s="104">
        <v>1</v>
      </c>
      <c r="JN17" s="170"/>
      <c r="JP17" s="522">
        <v>2</v>
      </c>
      <c r="JW17" s="104">
        <v>2</v>
      </c>
      <c r="KJ17" s="104">
        <v>1</v>
      </c>
      <c r="KS17" s="554">
        <v>6</v>
      </c>
      <c r="LW17" s="170"/>
      <c r="NB17" s="554">
        <v>8</v>
      </c>
    </row>
    <row r="18" spans="1:369" s="168" customFormat="1" ht="15" customHeight="1" x14ac:dyDescent="0.25">
      <c r="A18" s="428" t="s">
        <v>502</v>
      </c>
      <c r="AE18" s="169"/>
      <c r="AF18" s="170"/>
      <c r="AG18" s="171"/>
      <c r="BH18" s="170"/>
      <c r="CM18" s="170"/>
      <c r="CO18" s="428" t="s">
        <v>503</v>
      </c>
      <c r="DQ18" s="170"/>
      <c r="EL18" s="259" t="s">
        <v>504</v>
      </c>
      <c r="EM18" s="428" t="s">
        <v>503</v>
      </c>
      <c r="EV18" s="170"/>
      <c r="FC18" s="268" t="s">
        <v>505</v>
      </c>
      <c r="FZ18" s="170"/>
      <c r="GC18" s="428" t="s">
        <v>506</v>
      </c>
      <c r="HC18" s="428" t="s">
        <v>507</v>
      </c>
      <c r="HE18" s="170"/>
      <c r="HK18" s="428" t="s">
        <v>508</v>
      </c>
      <c r="HU18" s="428" t="s">
        <v>508</v>
      </c>
      <c r="HV18" s="428" t="s">
        <v>508</v>
      </c>
      <c r="IJ18" s="170"/>
      <c r="JN18" s="170"/>
      <c r="KS18" s="170"/>
      <c r="LW18" s="170"/>
      <c r="NB18" s="170"/>
    </row>
    <row r="19" spans="1:369" s="168" customFormat="1" ht="15" customHeight="1" x14ac:dyDescent="0.25">
      <c r="A19" s="124" t="s">
        <v>509</v>
      </c>
      <c r="AE19" s="169"/>
      <c r="AF19" s="170"/>
      <c r="AG19" s="171"/>
      <c r="BH19" s="170"/>
      <c r="CM19" s="170"/>
      <c r="DQ19" s="170"/>
      <c r="EV19" s="170"/>
      <c r="FU19" s="429" t="s">
        <v>510</v>
      </c>
      <c r="FV19" s="429" t="s">
        <v>510</v>
      </c>
      <c r="FW19" s="429" t="s">
        <v>510</v>
      </c>
      <c r="FX19" s="429" t="s">
        <v>510</v>
      </c>
      <c r="FY19" s="429" t="s">
        <v>510</v>
      </c>
      <c r="FZ19" s="170"/>
      <c r="HB19" s="124" t="s">
        <v>511</v>
      </c>
      <c r="HE19" s="170"/>
      <c r="HG19" s="429" t="s">
        <v>512</v>
      </c>
      <c r="HI19" s="429" t="s">
        <v>513</v>
      </c>
      <c r="HN19" s="429" t="s">
        <v>514</v>
      </c>
      <c r="IJ19" s="465" t="s">
        <v>1622</v>
      </c>
      <c r="JN19" s="170"/>
      <c r="JQ19" s="518" t="s">
        <v>1740</v>
      </c>
      <c r="JR19" s="529" t="s">
        <v>1742</v>
      </c>
      <c r="JS19" s="529" t="s">
        <v>1742</v>
      </c>
      <c r="JT19" s="529" t="s">
        <v>1742</v>
      </c>
      <c r="JU19" s="531" t="s">
        <v>1742</v>
      </c>
      <c r="KS19" s="170"/>
      <c r="LW19" s="170"/>
      <c r="NB19" s="170"/>
    </row>
    <row r="20" spans="1:369" s="461" customFormat="1" x14ac:dyDescent="0.25">
      <c r="B20" s="461">
        <v>1</v>
      </c>
      <c r="C20" s="461">
        <v>2</v>
      </c>
      <c r="D20" s="461">
        <v>3</v>
      </c>
      <c r="E20" s="461">
        <v>4</v>
      </c>
      <c r="F20" s="461">
        <v>5</v>
      </c>
      <c r="G20" s="461">
        <v>6</v>
      </c>
      <c r="H20" s="461">
        <v>7</v>
      </c>
      <c r="I20" s="461">
        <v>8</v>
      </c>
      <c r="J20" s="461">
        <v>9</v>
      </c>
      <c r="K20" s="461">
        <v>10</v>
      </c>
      <c r="L20" s="461">
        <v>11</v>
      </c>
      <c r="M20" s="461">
        <v>12</v>
      </c>
      <c r="N20" s="461">
        <v>13</v>
      </c>
      <c r="O20" s="461">
        <v>14</v>
      </c>
      <c r="P20" s="461">
        <v>15</v>
      </c>
      <c r="Q20" s="461">
        <v>16</v>
      </c>
      <c r="R20" s="461">
        <v>17</v>
      </c>
      <c r="S20" s="461">
        <v>18</v>
      </c>
      <c r="T20" s="461">
        <v>19</v>
      </c>
      <c r="U20" s="461">
        <v>20</v>
      </c>
      <c r="V20" s="461">
        <v>21</v>
      </c>
      <c r="W20" s="461">
        <v>22</v>
      </c>
      <c r="X20" s="461">
        <v>23</v>
      </c>
      <c r="Y20" s="461">
        <v>24</v>
      </c>
      <c r="Z20" s="461">
        <v>25</v>
      </c>
      <c r="AA20" s="461">
        <v>26</v>
      </c>
      <c r="AB20" s="461">
        <v>27</v>
      </c>
      <c r="AC20" s="461">
        <v>28</v>
      </c>
      <c r="AD20" s="461">
        <v>29</v>
      </c>
      <c r="AE20" s="461">
        <v>30</v>
      </c>
      <c r="AF20" s="462">
        <v>31</v>
      </c>
      <c r="AG20" s="461">
        <v>1</v>
      </c>
      <c r="AH20" s="461">
        <v>2</v>
      </c>
      <c r="AI20" s="461">
        <v>3</v>
      </c>
      <c r="AJ20" s="461">
        <v>4</v>
      </c>
      <c r="AK20" s="461">
        <v>5</v>
      </c>
      <c r="AL20" s="461">
        <v>6</v>
      </c>
      <c r="AM20" s="461">
        <v>7</v>
      </c>
      <c r="AN20" s="461">
        <v>8</v>
      </c>
      <c r="AO20" s="461">
        <v>9</v>
      </c>
      <c r="AP20" s="461">
        <v>10</v>
      </c>
      <c r="AQ20" s="461">
        <v>11</v>
      </c>
      <c r="AR20" s="461">
        <v>12</v>
      </c>
      <c r="AS20" s="461">
        <v>13</v>
      </c>
      <c r="AT20" s="461">
        <v>14</v>
      </c>
      <c r="AU20" s="461">
        <v>15</v>
      </c>
      <c r="AV20" s="461">
        <v>16</v>
      </c>
      <c r="AW20" s="461">
        <v>17</v>
      </c>
      <c r="AX20" s="461">
        <v>18</v>
      </c>
      <c r="AY20" s="461">
        <v>19</v>
      </c>
      <c r="AZ20" s="461">
        <v>20</v>
      </c>
      <c r="BA20" s="461">
        <v>21</v>
      </c>
      <c r="BB20" s="461">
        <v>22</v>
      </c>
      <c r="BC20" s="461">
        <v>23</v>
      </c>
      <c r="BD20" s="461">
        <v>24</v>
      </c>
      <c r="BE20" s="461">
        <v>25</v>
      </c>
      <c r="BF20" s="461">
        <v>26</v>
      </c>
      <c r="BG20" s="461">
        <v>27</v>
      </c>
      <c r="BH20" s="461">
        <v>28</v>
      </c>
      <c r="BI20" s="461">
        <v>1</v>
      </c>
      <c r="BJ20" s="461">
        <v>2</v>
      </c>
      <c r="BK20" s="461">
        <v>3</v>
      </c>
      <c r="BL20" s="461">
        <v>4</v>
      </c>
      <c r="BM20" s="461">
        <v>5</v>
      </c>
      <c r="BN20" s="461">
        <v>6</v>
      </c>
      <c r="BO20" s="461">
        <v>7</v>
      </c>
      <c r="BP20" s="461">
        <v>8</v>
      </c>
      <c r="BQ20" s="461">
        <v>9</v>
      </c>
      <c r="BR20" s="461">
        <v>10</v>
      </c>
      <c r="BS20" s="461">
        <v>11</v>
      </c>
      <c r="BT20" s="461">
        <v>12</v>
      </c>
      <c r="BU20" s="461">
        <v>13</v>
      </c>
      <c r="BV20" s="461">
        <v>14</v>
      </c>
      <c r="BW20" s="461">
        <v>15</v>
      </c>
      <c r="BX20" s="461">
        <v>16</v>
      </c>
      <c r="BY20" s="461">
        <v>17</v>
      </c>
      <c r="BZ20" s="461">
        <v>18</v>
      </c>
      <c r="CA20" s="461">
        <v>19</v>
      </c>
      <c r="CB20" s="461">
        <v>20</v>
      </c>
      <c r="CC20" s="461">
        <v>21</v>
      </c>
      <c r="CD20" s="461">
        <v>22</v>
      </c>
      <c r="CE20" s="461">
        <v>23</v>
      </c>
      <c r="CF20" s="461">
        <v>24</v>
      </c>
      <c r="CG20" s="461">
        <v>25</v>
      </c>
      <c r="CH20" s="461">
        <v>26</v>
      </c>
      <c r="CI20" s="461">
        <v>27</v>
      </c>
      <c r="CJ20" s="461">
        <v>28</v>
      </c>
      <c r="CK20" s="461">
        <v>29</v>
      </c>
      <c r="CL20" s="461">
        <v>30</v>
      </c>
      <c r="CM20" s="461">
        <v>31</v>
      </c>
      <c r="CN20" s="461">
        <v>1</v>
      </c>
      <c r="CO20" s="461">
        <v>2</v>
      </c>
      <c r="CP20" s="461">
        <v>3</v>
      </c>
      <c r="CQ20" s="461">
        <v>4</v>
      </c>
      <c r="CR20" s="461">
        <v>5</v>
      </c>
      <c r="CS20" s="461">
        <v>6</v>
      </c>
      <c r="CT20" s="461">
        <v>7</v>
      </c>
      <c r="CU20" s="461">
        <v>8</v>
      </c>
      <c r="CV20" s="461">
        <v>9</v>
      </c>
      <c r="CW20" s="461">
        <v>10</v>
      </c>
      <c r="CX20" s="461">
        <v>11</v>
      </c>
      <c r="CY20" s="461">
        <v>12</v>
      </c>
      <c r="CZ20" s="461">
        <v>13</v>
      </c>
      <c r="DA20" s="461">
        <v>14</v>
      </c>
      <c r="DB20" s="461">
        <v>15</v>
      </c>
      <c r="DC20" s="461">
        <v>16</v>
      </c>
      <c r="DD20" s="461">
        <v>17</v>
      </c>
      <c r="DE20" s="461">
        <v>18</v>
      </c>
      <c r="DF20" s="461">
        <v>19</v>
      </c>
      <c r="DG20" s="461">
        <v>20</v>
      </c>
      <c r="DH20" s="461">
        <v>21</v>
      </c>
      <c r="DI20" s="461">
        <v>22</v>
      </c>
      <c r="DJ20" s="461">
        <v>23</v>
      </c>
      <c r="DK20" s="461">
        <v>24</v>
      </c>
      <c r="DL20" s="461">
        <v>25</v>
      </c>
      <c r="DM20" s="461">
        <v>26</v>
      </c>
      <c r="DN20" s="461">
        <v>27</v>
      </c>
      <c r="DO20" s="461">
        <v>28</v>
      </c>
      <c r="DP20" s="461">
        <v>29</v>
      </c>
      <c r="DQ20" s="461">
        <v>30</v>
      </c>
      <c r="DR20" s="461">
        <v>1</v>
      </c>
      <c r="DS20" s="463">
        <v>2</v>
      </c>
      <c r="DT20" s="461">
        <v>3</v>
      </c>
      <c r="DU20" s="461">
        <v>4</v>
      </c>
      <c r="DV20" s="461">
        <v>5</v>
      </c>
      <c r="DW20" s="461">
        <v>6</v>
      </c>
      <c r="DX20" s="461">
        <v>7</v>
      </c>
      <c r="DY20" s="461">
        <v>8</v>
      </c>
      <c r="DZ20" s="461">
        <v>9</v>
      </c>
      <c r="EA20" s="461">
        <v>10</v>
      </c>
      <c r="EB20" s="461">
        <v>11</v>
      </c>
      <c r="EC20" s="461">
        <v>12</v>
      </c>
      <c r="ED20" s="461">
        <v>13</v>
      </c>
      <c r="EE20" s="461">
        <v>14</v>
      </c>
      <c r="EF20" s="461">
        <v>15</v>
      </c>
      <c r="EG20" s="461">
        <v>16</v>
      </c>
      <c r="EH20" s="461">
        <v>17</v>
      </c>
      <c r="EI20" s="461">
        <v>18</v>
      </c>
      <c r="EJ20" s="461">
        <v>19</v>
      </c>
      <c r="EK20" s="461">
        <v>20</v>
      </c>
      <c r="EL20" s="461">
        <v>21</v>
      </c>
      <c r="EM20" s="461">
        <v>22</v>
      </c>
      <c r="EN20" s="461">
        <v>23</v>
      </c>
      <c r="EO20" s="461">
        <v>24</v>
      </c>
      <c r="EP20" s="461">
        <v>25</v>
      </c>
      <c r="EQ20" s="461">
        <v>26</v>
      </c>
      <c r="ER20" s="461">
        <v>27</v>
      </c>
      <c r="ES20" s="461">
        <v>28</v>
      </c>
      <c r="ET20" s="461">
        <v>29</v>
      </c>
      <c r="EU20" s="461">
        <v>30</v>
      </c>
      <c r="EV20" s="461">
        <v>31</v>
      </c>
      <c r="EW20" s="461">
        <v>1</v>
      </c>
      <c r="EX20" s="461">
        <v>2</v>
      </c>
      <c r="EY20" s="461">
        <v>3</v>
      </c>
      <c r="EZ20" s="461">
        <v>4</v>
      </c>
      <c r="FA20" s="461">
        <v>5</v>
      </c>
      <c r="FB20" s="461">
        <v>6</v>
      </c>
      <c r="FC20" s="461">
        <v>7</v>
      </c>
      <c r="FD20" s="461">
        <v>8</v>
      </c>
      <c r="FE20" s="461">
        <v>9</v>
      </c>
      <c r="FF20" s="461">
        <v>10</v>
      </c>
      <c r="FG20" s="461">
        <v>11</v>
      </c>
      <c r="FH20" s="461">
        <v>12</v>
      </c>
      <c r="FI20" s="461">
        <v>13</v>
      </c>
      <c r="FJ20" s="461">
        <v>14</v>
      </c>
      <c r="FK20" s="461">
        <v>15</v>
      </c>
      <c r="FL20" s="461">
        <v>16</v>
      </c>
      <c r="FM20" s="461">
        <v>17</v>
      </c>
      <c r="FN20" s="461">
        <v>18</v>
      </c>
      <c r="FO20" s="461">
        <v>19</v>
      </c>
      <c r="FP20" s="461">
        <v>20</v>
      </c>
      <c r="FQ20" s="461">
        <v>21</v>
      </c>
      <c r="FR20" s="461">
        <v>22</v>
      </c>
      <c r="FS20" s="461">
        <v>23</v>
      </c>
      <c r="FT20" s="461">
        <v>24</v>
      </c>
      <c r="FU20" s="461">
        <v>25</v>
      </c>
      <c r="FV20" s="461">
        <v>26</v>
      </c>
      <c r="FW20" s="461">
        <v>27</v>
      </c>
      <c r="FX20" s="461">
        <v>28</v>
      </c>
      <c r="FY20" s="461">
        <v>29</v>
      </c>
      <c r="FZ20" s="461">
        <v>30</v>
      </c>
      <c r="GA20" s="461">
        <v>1</v>
      </c>
      <c r="GB20" s="461">
        <v>2</v>
      </c>
      <c r="GC20" s="461">
        <v>3</v>
      </c>
      <c r="GD20" s="461">
        <v>4</v>
      </c>
      <c r="GE20" s="461">
        <v>5</v>
      </c>
      <c r="GF20" s="461">
        <v>6</v>
      </c>
      <c r="GG20" s="461">
        <v>7</v>
      </c>
      <c r="GH20" s="461">
        <v>8</v>
      </c>
      <c r="GI20" s="461">
        <v>9</v>
      </c>
      <c r="GJ20" s="461">
        <v>10</v>
      </c>
      <c r="GK20" s="461">
        <v>11</v>
      </c>
      <c r="GL20" s="461">
        <v>12</v>
      </c>
      <c r="GM20" s="461">
        <v>13</v>
      </c>
      <c r="GN20" s="461">
        <v>14</v>
      </c>
      <c r="GO20" s="461">
        <v>15</v>
      </c>
      <c r="GP20" s="461">
        <v>16</v>
      </c>
      <c r="GQ20" s="461">
        <v>17</v>
      </c>
      <c r="GR20" s="461">
        <v>18</v>
      </c>
      <c r="GS20" s="461">
        <v>19</v>
      </c>
      <c r="GT20" s="461">
        <v>20</v>
      </c>
      <c r="GU20" s="461">
        <v>21</v>
      </c>
      <c r="GV20" s="461">
        <v>22</v>
      </c>
      <c r="GW20" s="461">
        <v>23</v>
      </c>
      <c r="GX20" s="461">
        <v>24</v>
      </c>
      <c r="GY20" s="461">
        <v>25</v>
      </c>
      <c r="GZ20" s="461">
        <v>26</v>
      </c>
      <c r="HA20" s="461">
        <v>27</v>
      </c>
      <c r="HB20" s="461">
        <v>28</v>
      </c>
      <c r="HC20" s="461">
        <v>29</v>
      </c>
      <c r="HD20" s="461">
        <v>30</v>
      </c>
      <c r="HE20" s="461">
        <v>31</v>
      </c>
      <c r="HF20" s="461">
        <v>1</v>
      </c>
      <c r="HG20" s="461">
        <v>2</v>
      </c>
      <c r="HH20" s="461">
        <v>3</v>
      </c>
      <c r="HI20" s="461">
        <v>4</v>
      </c>
      <c r="HJ20" s="461">
        <v>5</v>
      </c>
      <c r="HK20" s="461">
        <v>6</v>
      </c>
      <c r="HL20" s="461">
        <v>7</v>
      </c>
      <c r="HM20" s="461">
        <v>8</v>
      </c>
      <c r="HN20" s="461">
        <v>9</v>
      </c>
      <c r="HO20" s="461">
        <v>10</v>
      </c>
      <c r="HP20" s="461">
        <v>11</v>
      </c>
      <c r="HQ20" s="461">
        <v>12</v>
      </c>
      <c r="HR20" s="461">
        <v>13</v>
      </c>
      <c r="HS20" s="461">
        <v>14</v>
      </c>
      <c r="HT20" s="461">
        <v>15</v>
      </c>
      <c r="HU20" s="461">
        <v>16</v>
      </c>
      <c r="HV20" s="461">
        <v>17</v>
      </c>
      <c r="HW20" s="461">
        <v>18</v>
      </c>
      <c r="HX20" s="461">
        <v>19</v>
      </c>
      <c r="HY20" s="461">
        <v>20</v>
      </c>
      <c r="HZ20" s="461">
        <v>21</v>
      </c>
      <c r="IA20" s="461">
        <v>22</v>
      </c>
      <c r="IB20" s="461">
        <v>23</v>
      </c>
      <c r="IC20" s="461">
        <v>24</v>
      </c>
      <c r="ID20" s="461">
        <v>25</v>
      </c>
      <c r="IE20" s="461">
        <v>26</v>
      </c>
      <c r="IF20" s="461">
        <v>27</v>
      </c>
      <c r="IG20" s="461">
        <v>28</v>
      </c>
      <c r="IH20" s="461">
        <v>29</v>
      </c>
      <c r="II20" s="461">
        <v>30</v>
      </c>
      <c r="IJ20" s="461">
        <v>31</v>
      </c>
      <c r="IK20" s="461">
        <v>1</v>
      </c>
      <c r="IL20" s="461">
        <v>2</v>
      </c>
      <c r="IM20" s="461">
        <v>3</v>
      </c>
      <c r="IN20" s="461">
        <v>4</v>
      </c>
      <c r="IO20" s="461">
        <v>5</v>
      </c>
      <c r="IP20" s="461">
        <v>6</v>
      </c>
      <c r="IQ20" s="461">
        <v>7</v>
      </c>
      <c r="IR20" s="461">
        <v>8</v>
      </c>
      <c r="IS20" s="461">
        <v>9</v>
      </c>
      <c r="IT20" s="461">
        <v>10</v>
      </c>
      <c r="IU20" s="461">
        <v>11</v>
      </c>
      <c r="IV20" s="461">
        <v>12</v>
      </c>
      <c r="IW20" s="461">
        <v>13</v>
      </c>
      <c r="IX20" s="461">
        <v>14</v>
      </c>
      <c r="IY20" s="461">
        <v>15</v>
      </c>
      <c r="IZ20" s="461">
        <v>16</v>
      </c>
      <c r="JA20" s="461">
        <v>17</v>
      </c>
      <c r="JB20" s="461">
        <v>18</v>
      </c>
      <c r="JC20" s="461">
        <v>19</v>
      </c>
      <c r="JD20" s="461">
        <v>20</v>
      </c>
      <c r="JE20" s="461">
        <v>21</v>
      </c>
      <c r="JF20" s="461">
        <v>22</v>
      </c>
      <c r="JG20" s="461">
        <v>23</v>
      </c>
      <c r="JH20" s="461">
        <v>24</v>
      </c>
      <c r="JI20" s="461">
        <v>25</v>
      </c>
      <c r="JJ20" s="461">
        <v>26</v>
      </c>
      <c r="JK20" s="461">
        <v>27</v>
      </c>
      <c r="JL20" s="461">
        <v>28</v>
      </c>
      <c r="JM20" s="461">
        <v>29</v>
      </c>
      <c r="JN20" s="461">
        <v>30</v>
      </c>
      <c r="JO20" s="461">
        <v>1</v>
      </c>
      <c r="JP20" s="461">
        <v>2</v>
      </c>
      <c r="JQ20" s="461">
        <v>3</v>
      </c>
      <c r="JR20" s="461">
        <v>4</v>
      </c>
      <c r="JS20" s="461">
        <v>5</v>
      </c>
      <c r="JT20" s="461">
        <v>6</v>
      </c>
      <c r="JU20" s="461">
        <v>7</v>
      </c>
      <c r="JV20" s="461">
        <v>8</v>
      </c>
      <c r="JW20" s="461">
        <v>9</v>
      </c>
      <c r="JX20" s="461">
        <v>10</v>
      </c>
      <c r="JY20" s="461">
        <v>11</v>
      </c>
      <c r="JZ20" s="461">
        <v>12</v>
      </c>
      <c r="KA20" s="461">
        <v>13</v>
      </c>
      <c r="KB20" s="461">
        <v>14</v>
      </c>
      <c r="KC20" s="461">
        <v>15</v>
      </c>
      <c r="KD20" s="461">
        <v>16</v>
      </c>
      <c r="KE20" s="461">
        <v>17</v>
      </c>
      <c r="KF20" s="461">
        <v>18</v>
      </c>
      <c r="KG20" s="461">
        <v>19</v>
      </c>
      <c r="KH20" s="461">
        <v>20</v>
      </c>
      <c r="KI20" s="461">
        <v>21</v>
      </c>
      <c r="KJ20" s="461">
        <v>22</v>
      </c>
      <c r="KK20" s="461">
        <v>23</v>
      </c>
      <c r="KL20" s="461">
        <v>24</v>
      </c>
      <c r="KM20" s="461">
        <v>25</v>
      </c>
      <c r="KN20" s="461">
        <v>26</v>
      </c>
      <c r="KO20" s="461">
        <v>27</v>
      </c>
      <c r="KP20" s="461">
        <v>28</v>
      </c>
      <c r="KQ20" s="461">
        <v>29</v>
      </c>
      <c r="KR20" s="461">
        <v>30</v>
      </c>
      <c r="KS20" s="461">
        <v>31</v>
      </c>
      <c r="KT20" s="461">
        <v>1</v>
      </c>
      <c r="KU20" s="461">
        <v>2</v>
      </c>
      <c r="KV20" s="461">
        <v>3</v>
      </c>
      <c r="KW20" s="461">
        <v>4</v>
      </c>
      <c r="KX20" s="461">
        <v>5</v>
      </c>
      <c r="KY20" s="461">
        <v>6</v>
      </c>
      <c r="KZ20" s="461">
        <v>7</v>
      </c>
      <c r="LA20" s="461">
        <v>8</v>
      </c>
      <c r="LB20" s="461">
        <v>9</v>
      </c>
      <c r="LC20" s="461">
        <v>10</v>
      </c>
      <c r="LD20" s="461">
        <v>11</v>
      </c>
      <c r="LE20" s="461">
        <v>12</v>
      </c>
      <c r="LF20" s="461">
        <v>13</v>
      </c>
      <c r="LG20" s="461">
        <v>14</v>
      </c>
      <c r="LH20" s="461">
        <v>15</v>
      </c>
      <c r="LI20" s="461">
        <v>16</v>
      </c>
      <c r="LJ20" s="461">
        <v>17</v>
      </c>
      <c r="LK20" s="461">
        <v>18</v>
      </c>
      <c r="LL20" s="461">
        <v>19</v>
      </c>
      <c r="LM20" s="461">
        <v>20</v>
      </c>
      <c r="LN20" s="461">
        <v>21</v>
      </c>
      <c r="LO20" s="461">
        <v>22</v>
      </c>
      <c r="LP20" s="461">
        <v>23</v>
      </c>
      <c r="LQ20" s="461">
        <v>24</v>
      </c>
      <c r="LR20" s="461">
        <v>25</v>
      </c>
      <c r="LS20" s="461">
        <v>26</v>
      </c>
      <c r="LT20" s="461">
        <v>27</v>
      </c>
      <c r="LU20" s="461">
        <v>28</v>
      </c>
      <c r="LV20" s="461">
        <v>29</v>
      </c>
      <c r="LW20" s="461">
        <v>30</v>
      </c>
      <c r="LX20" s="461">
        <v>1</v>
      </c>
      <c r="LY20" s="461">
        <v>2</v>
      </c>
      <c r="LZ20" s="461">
        <v>3</v>
      </c>
      <c r="MA20" s="461">
        <v>4</v>
      </c>
      <c r="MB20" s="461">
        <v>5</v>
      </c>
      <c r="MC20" s="461">
        <v>6</v>
      </c>
      <c r="MD20" s="461">
        <v>7</v>
      </c>
      <c r="ME20" s="461">
        <v>8</v>
      </c>
      <c r="MF20" s="461">
        <v>9</v>
      </c>
      <c r="MG20" s="461">
        <v>10</v>
      </c>
      <c r="MH20" s="461">
        <v>11</v>
      </c>
      <c r="MI20" s="461">
        <v>12</v>
      </c>
      <c r="MJ20" s="461">
        <v>13</v>
      </c>
      <c r="MK20" s="461">
        <v>14</v>
      </c>
      <c r="ML20" s="461">
        <v>15</v>
      </c>
      <c r="MM20" s="461">
        <v>16</v>
      </c>
      <c r="MN20" s="461">
        <v>17</v>
      </c>
      <c r="MO20" s="461">
        <v>18</v>
      </c>
      <c r="MP20" s="461">
        <v>19</v>
      </c>
      <c r="MQ20" s="461">
        <v>20</v>
      </c>
      <c r="MR20" s="461">
        <v>21</v>
      </c>
      <c r="MS20" s="461">
        <v>22</v>
      </c>
      <c r="MT20" s="461">
        <v>23</v>
      </c>
      <c r="MU20" s="461">
        <v>24</v>
      </c>
      <c r="MV20" s="461">
        <v>25</v>
      </c>
      <c r="MW20" s="461">
        <v>26</v>
      </c>
      <c r="MX20" s="461">
        <v>27</v>
      </c>
      <c r="MY20" s="461">
        <v>28</v>
      </c>
      <c r="MZ20" s="461">
        <v>29</v>
      </c>
      <c r="NA20" s="461">
        <v>30</v>
      </c>
      <c r="NB20" s="461">
        <v>31</v>
      </c>
    </row>
    <row r="21" spans="1:369" s="168" customFormat="1" x14ac:dyDescent="0.25">
      <c r="A21" s="108" t="s">
        <v>515</v>
      </c>
      <c r="B21" s="108"/>
      <c r="C21" s="108"/>
      <c r="D21" s="108"/>
      <c r="E21" s="108"/>
      <c r="F21" s="108"/>
      <c r="G21" s="108"/>
      <c r="H21" s="430"/>
      <c r="I21" s="430"/>
      <c r="J21" s="430"/>
      <c r="K21" s="430"/>
      <c r="L21" s="430"/>
      <c r="M21" s="430"/>
      <c r="N21" s="430"/>
      <c r="O21" s="430"/>
      <c r="P21" s="430"/>
      <c r="Q21" s="430"/>
      <c r="R21" s="430"/>
      <c r="S21" s="430"/>
      <c r="T21" s="430"/>
      <c r="U21" s="430"/>
      <c r="V21" s="430"/>
      <c r="W21" s="430"/>
      <c r="X21" s="430"/>
      <c r="Y21" s="430"/>
      <c r="Z21" s="430"/>
      <c r="AA21" s="430"/>
      <c r="AB21" s="430"/>
      <c r="AC21" s="430"/>
      <c r="AD21" s="430"/>
      <c r="AE21" s="430"/>
      <c r="AF21" s="197"/>
      <c r="AG21" s="430"/>
      <c r="AH21" s="430"/>
      <c r="AI21" s="430"/>
      <c r="AJ21" s="430"/>
      <c r="AK21" s="430"/>
      <c r="AL21" s="430"/>
      <c r="AM21" s="430"/>
      <c r="AN21" s="430"/>
      <c r="AO21" s="430"/>
      <c r="AP21" s="430"/>
      <c r="AQ21" s="430"/>
      <c r="AR21" s="430"/>
      <c r="AS21" s="430"/>
      <c r="AT21" s="430"/>
      <c r="AU21" s="430"/>
      <c r="AV21" s="430"/>
      <c r="AW21" s="430"/>
      <c r="AX21" s="430"/>
      <c r="AY21" s="430"/>
      <c r="AZ21" s="430"/>
      <c r="BA21" s="430"/>
      <c r="BB21" s="430"/>
      <c r="BC21" s="430"/>
      <c r="BD21" s="430"/>
      <c r="BE21" s="430"/>
      <c r="BF21" s="430"/>
      <c r="BG21" s="430"/>
      <c r="BH21" s="197"/>
      <c r="BI21" s="430"/>
      <c r="BJ21" s="430"/>
      <c r="BK21" s="430"/>
      <c r="BL21" s="430"/>
      <c r="BM21" s="430"/>
      <c r="BN21" s="430"/>
      <c r="BO21" s="430"/>
      <c r="BP21" s="430"/>
      <c r="BQ21" s="430"/>
      <c r="BR21" s="430"/>
      <c r="BS21" s="430"/>
      <c r="BT21" s="430"/>
      <c r="BU21" s="430"/>
      <c r="BV21" s="430"/>
      <c r="BW21" s="430"/>
      <c r="BX21" s="430"/>
      <c r="BY21" s="430"/>
      <c r="BZ21" s="430"/>
      <c r="CA21" s="430"/>
      <c r="CB21" s="430"/>
      <c r="CC21" s="430"/>
      <c r="CD21" s="430"/>
      <c r="CE21" s="430"/>
      <c r="CF21" s="430"/>
      <c r="CG21" s="430"/>
      <c r="CH21" s="430"/>
      <c r="CI21" s="430"/>
      <c r="CJ21" s="430"/>
      <c r="CK21" s="430"/>
      <c r="CL21" s="430"/>
      <c r="CM21" s="197"/>
      <c r="CN21" s="430"/>
      <c r="CO21" s="430"/>
      <c r="CP21" s="430"/>
      <c r="CQ21" s="430"/>
      <c r="CR21" s="430"/>
      <c r="CS21" s="430"/>
      <c r="CT21" s="430"/>
      <c r="CU21" s="430"/>
      <c r="CV21" s="430"/>
      <c r="CW21" s="430"/>
      <c r="CX21" s="430"/>
      <c r="CY21" s="430"/>
      <c r="CZ21" s="430"/>
      <c r="DA21" s="430"/>
      <c r="DB21" s="430"/>
      <c r="DC21" s="430"/>
      <c r="DD21" s="430"/>
      <c r="DE21" s="430"/>
      <c r="DF21" s="430"/>
      <c r="DG21" s="430"/>
      <c r="DH21" s="430"/>
      <c r="DI21" s="430"/>
      <c r="DJ21" s="430"/>
      <c r="DK21" s="430"/>
      <c r="DL21" s="430"/>
      <c r="DM21" s="430"/>
      <c r="DN21" s="430"/>
      <c r="DO21" s="430"/>
      <c r="DP21" s="430"/>
      <c r="DQ21" s="197"/>
      <c r="DR21" s="430"/>
      <c r="DS21" s="430"/>
      <c r="DT21" s="430"/>
      <c r="DU21" s="430"/>
      <c r="DV21" s="430"/>
      <c r="DW21" s="430"/>
      <c r="DX21" s="430"/>
      <c r="DY21" s="430"/>
      <c r="DZ21" s="430"/>
      <c r="EA21" s="430"/>
      <c r="EB21" s="430"/>
      <c r="EC21" s="430"/>
      <c r="ED21" s="430"/>
      <c r="EE21" s="430"/>
      <c r="EF21" s="430"/>
      <c r="EG21" s="430"/>
      <c r="EH21" s="430"/>
      <c r="EI21" s="430"/>
      <c r="EJ21" s="430"/>
      <c r="EK21" s="430"/>
      <c r="EL21" s="430"/>
      <c r="EM21" s="430"/>
      <c r="EN21" s="430"/>
      <c r="EO21" s="430"/>
      <c r="EP21" s="430"/>
      <c r="EQ21" s="430"/>
      <c r="ER21" s="430"/>
      <c r="ES21" s="430"/>
      <c r="ET21" s="430"/>
      <c r="EU21" s="430"/>
      <c r="EV21" s="197"/>
      <c r="EW21" s="430"/>
      <c r="EX21" s="430"/>
      <c r="EY21" s="430"/>
      <c r="EZ21" s="430"/>
      <c r="FA21" s="430"/>
      <c r="FB21" s="430"/>
      <c r="FC21" s="430"/>
      <c r="FD21" s="430"/>
      <c r="FE21" s="430"/>
      <c r="FF21" s="430"/>
      <c r="FG21" s="430"/>
      <c r="FH21" s="430"/>
      <c r="FI21" s="430"/>
      <c r="FJ21" s="430"/>
      <c r="FK21" s="430"/>
      <c r="FL21" s="430"/>
      <c r="FM21" s="430"/>
      <c r="FN21" s="430"/>
      <c r="FO21" s="430"/>
      <c r="FP21" s="430"/>
      <c r="FQ21" s="430"/>
      <c r="FR21" s="430"/>
      <c r="FS21" s="430"/>
      <c r="FT21" s="430"/>
      <c r="FU21" s="430"/>
      <c r="FV21" s="430"/>
      <c r="FW21" s="430"/>
      <c r="FX21" s="430"/>
      <c r="FY21" s="430"/>
      <c r="FZ21" s="197"/>
      <c r="GA21" s="430"/>
      <c r="GB21" s="430"/>
      <c r="GC21" s="430"/>
      <c r="GD21" s="430"/>
      <c r="GE21" s="430"/>
      <c r="GF21" s="430"/>
      <c r="GG21" s="430"/>
      <c r="GH21" s="430"/>
      <c r="GI21" s="430"/>
      <c r="GJ21" s="430"/>
      <c r="GK21" s="430"/>
      <c r="GL21" s="430"/>
      <c r="GM21" s="430"/>
      <c r="GN21" s="430"/>
      <c r="GO21" s="430"/>
      <c r="GP21" s="430"/>
      <c r="GQ21" s="430"/>
      <c r="GR21" s="430"/>
      <c r="GS21" s="430"/>
      <c r="GT21" s="430"/>
      <c r="GU21" s="430"/>
      <c r="GV21" s="430"/>
      <c r="GW21" s="430"/>
      <c r="GX21" s="430"/>
      <c r="GY21" s="430"/>
      <c r="GZ21" s="430"/>
      <c r="HA21" s="430"/>
      <c r="HB21" s="108"/>
      <c r="HC21" s="108"/>
      <c r="HD21" s="108"/>
      <c r="HE21" s="197"/>
      <c r="HF21" s="108"/>
      <c r="HG21" s="108"/>
      <c r="HH21" s="108"/>
      <c r="HI21" s="108"/>
      <c r="HJ21" s="108"/>
      <c r="HK21" s="108"/>
      <c r="HL21" s="108"/>
      <c r="HM21" s="108"/>
      <c r="HN21" s="108"/>
      <c r="HO21" s="108"/>
      <c r="HP21" s="108"/>
      <c r="HQ21" s="108"/>
      <c r="HR21" s="108"/>
      <c r="HS21" s="108"/>
      <c r="HT21" s="108"/>
      <c r="HU21" s="108"/>
      <c r="HV21" s="108"/>
      <c r="HW21" s="108"/>
      <c r="HX21" s="108"/>
      <c r="HY21" s="108"/>
      <c r="HZ21" s="108"/>
      <c r="IA21" s="108"/>
      <c r="IB21" s="108"/>
      <c r="IC21" s="108"/>
      <c r="ID21" s="108"/>
      <c r="IE21" s="108"/>
      <c r="IF21" s="108"/>
      <c r="IG21" s="108"/>
      <c r="IH21" s="108"/>
      <c r="II21" s="108"/>
      <c r="IJ21" s="197"/>
      <c r="IK21" s="108"/>
      <c r="IL21" s="108"/>
      <c r="IM21" s="108"/>
      <c r="IN21" s="108"/>
      <c r="IO21" s="108"/>
      <c r="IP21" s="108"/>
      <c r="IQ21" s="108"/>
      <c r="IR21" s="108"/>
      <c r="IS21" s="108"/>
      <c r="IT21" s="108"/>
      <c r="IU21" s="108"/>
      <c r="IV21" s="108"/>
      <c r="IW21" s="108"/>
      <c r="IX21" s="108"/>
      <c r="IY21" s="108"/>
      <c r="IZ21" s="108"/>
      <c r="JA21" s="108"/>
      <c r="JB21" s="108"/>
      <c r="JC21" s="108"/>
      <c r="JD21" s="108"/>
      <c r="JE21" s="108"/>
      <c r="JF21" s="498"/>
      <c r="JG21" s="498"/>
      <c r="JH21" s="498"/>
      <c r="JI21" s="498"/>
      <c r="JJ21" s="498"/>
      <c r="JK21" s="498"/>
      <c r="JL21" s="498"/>
      <c r="JM21" s="498"/>
      <c r="JN21" s="197"/>
      <c r="JO21" s="498"/>
      <c r="JP21" s="498"/>
      <c r="JQ21" s="514"/>
      <c r="JR21" s="514"/>
      <c r="JS21" s="514"/>
      <c r="JT21" s="514"/>
      <c r="JU21" s="514"/>
      <c r="JV21" s="514"/>
      <c r="JW21" s="514"/>
      <c r="JX21" s="514"/>
      <c r="JY21" s="514"/>
      <c r="JZ21" s="514"/>
      <c r="KA21" s="514"/>
      <c r="KB21" s="514"/>
      <c r="KC21" s="538"/>
      <c r="KD21" s="538"/>
      <c r="KE21" s="538"/>
      <c r="KF21" s="538"/>
      <c r="KG21" s="538"/>
      <c r="KH21" s="538"/>
      <c r="KI21" s="538"/>
      <c r="KJ21" s="538"/>
      <c r="KK21" s="538"/>
      <c r="KL21" s="538"/>
      <c r="KM21" s="538"/>
      <c r="KN21" s="538"/>
      <c r="KO21" s="538"/>
      <c r="KP21" s="538"/>
      <c r="KQ21" s="538"/>
      <c r="KR21" s="538"/>
      <c r="KS21" s="197"/>
      <c r="KT21" s="538"/>
      <c r="KU21" s="538"/>
      <c r="KV21" s="538"/>
      <c r="KW21" s="538"/>
      <c r="KX21" s="538"/>
      <c r="KY21" s="538"/>
      <c r="KZ21" s="538"/>
      <c r="LA21" s="538"/>
      <c r="LB21" s="538"/>
      <c r="LC21" s="538"/>
      <c r="LD21" s="538"/>
      <c r="LE21" s="538"/>
      <c r="LF21" s="538"/>
      <c r="LG21" s="538"/>
      <c r="LH21" s="538"/>
      <c r="LI21" s="538"/>
      <c r="LJ21" s="538"/>
      <c r="LK21" s="538"/>
      <c r="LL21" s="538"/>
      <c r="LM21" s="538"/>
      <c r="LN21" s="538"/>
      <c r="LO21" s="538"/>
      <c r="LP21" s="538"/>
      <c r="LQ21" s="538"/>
      <c r="LR21" s="538"/>
      <c r="LS21" s="538"/>
      <c r="LT21" s="538"/>
      <c r="LU21" s="538"/>
      <c r="LV21" s="538"/>
      <c r="LW21" s="197"/>
      <c r="LX21" s="538"/>
      <c r="LY21" s="538"/>
      <c r="LZ21" s="538"/>
      <c r="MA21" s="538"/>
      <c r="MB21" s="538"/>
      <c r="MC21" s="538"/>
      <c r="MD21" s="538"/>
      <c r="ME21" s="538"/>
      <c r="MF21" s="538"/>
      <c r="MG21" s="538"/>
      <c r="MH21" s="538"/>
      <c r="MI21" s="573"/>
      <c r="MJ21" s="538"/>
      <c r="MK21" s="538"/>
      <c r="ML21" s="599"/>
      <c r="MM21" s="599"/>
      <c r="MN21" s="599"/>
      <c r="MO21" s="599"/>
      <c r="MP21" s="599"/>
      <c r="MQ21" s="538"/>
      <c r="MR21" s="599"/>
      <c r="MS21" s="599"/>
      <c r="MT21" s="599"/>
      <c r="MU21" s="599"/>
      <c r="MV21" s="599"/>
      <c r="MW21" s="599"/>
      <c r="MX21" s="599"/>
      <c r="MY21" s="599"/>
      <c r="MZ21" s="599"/>
      <c r="NA21" s="599"/>
      <c r="NB21" s="197"/>
      <c r="NC21" s="168" t="s">
        <v>1979</v>
      </c>
      <c r="ND21" s="168" t="s">
        <v>1979</v>
      </c>
    </row>
    <row r="22" spans="1:369" s="168" customFormat="1" x14ac:dyDescent="0.25">
      <c r="A22" s="431" t="s">
        <v>516</v>
      </c>
      <c r="C22" s="431"/>
      <c r="D22" s="431"/>
      <c r="V22" s="431"/>
      <c r="W22" s="431"/>
      <c r="Y22" s="431"/>
      <c r="AA22" s="431"/>
      <c r="AE22" s="431"/>
      <c r="AF22" s="194"/>
      <c r="AG22" s="431"/>
      <c r="AH22" s="431"/>
      <c r="AI22" s="431"/>
      <c r="AJ22" s="431"/>
      <c r="AL22" s="431"/>
      <c r="AM22" s="431"/>
      <c r="AN22" s="431"/>
      <c r="AO22" s="431"/>
      <c r="AQ22" s="431"/>
      <c r="AS22" s="431"/>
      <c r="AT22" s="431"/>
      <c r="AU22" s="431"/>
      <c r="AV22" s="431"/>
      <c r="BC22" s="431"/>
      <c r="BD22" s="431"/>
      <c r="BE22" s="431"/>
      <c r="BF22" s="431"/>
      <c r="BG22" s="431"/>
      <c r="BH22" s="170"/>
      <c r="BI22" s="431"/>
      <c r="BL22" s="431"/>
      <c r="CB22" s="431"/>
      <c r="CC22" s="431"/>
      <c r="CD22" s="431"/>
      <c r="CE22" s="431"/>
      <c r="CF22" s="431"/>
      <c r="CG22" s="431"/>
      <c r="CI22" s="431"/>
      <c r="CJ22" s="431"/>
      <c r="CK22" s="431"/>
      <c r="CL22" s="431"/>
      <c r="CM22" s="194"/>
      <c r="CN22" s="431"/>
      <c r="CO22" s="431"/>
      <c r="CP22" s="431"/>
      <c r="CQ22" s="431"/>
      <c r="CR22" s="431"/>
      <c r="CS22" s="431"/>
      <c r="CT22" s="431"/>
      <c r="CU22" s="431"/>
      <c r="CV22" s="431"/>
      <c r="CW22" s="431"/>
      <c r="CX22" s="431"/>
      <c r="CY22" s="431"/>
      <c r="CZ22" s="431"/>
      <c r="DA22" s="431"/>
      <c r="DD22" s="431"/>
      <c r="DE22" s="431"/>
      <c r="DF22" s="431"/>
      <c r="DG22" s="431"/>
      <c r="DH22" s="431"/>
      <c r="DI22" s="431"/>
      <c r="DJ22" s="431"/>
      <c r="DK22" s="431"/>
      <c r="DL22" s="431"/>
      <c r="DM22" s="431"/>
      <c r="DN22" s="431"/>
      <c r="DO22" s="431"/>
      <c r="DP22" s="431"/>
      <c r="DQ22" s="194"/>
      <c r="DR22" s="431"/>
      <c r="DS22" s="431"/>
      <c r="DT22" s="431"/>
      <c r="DU22" s="431"/>
      <c r="DV22" s="431"/>
      <c r="DW22" s="431"/>
      <c r="DX22" s="431"/>
      <c r="DY22" s="431"/>
      <c r="DZ22" s="431"/>
      <c r="EA22" s="431"/>
      <c r="EB22" s="431"/>
      <c r="EC22" s="431"/>
      <c r="ED22" s="431"/>
      <c r="EE22" s="431"/>
      <c r="EF22" s="431"/>
      <c r="EV22" s="170"/>
      <c r="EX22" s="431"/>
      <c r="EY22" s="431"/>
      <c r="EZ22" s="431"/>
      <c r="FA22" s="431"/>
      <c r="FB22" s="431"/>
      <c r="FC22" s="431"/>
      <c r="FD22" s="431"/>
      <c r="FE22" s="431"/>
      <c r="FF22" s="431"/>
      <c r="FG22" s="431"/>
      <c r="FH22" s="431"/>
      <c r="FI22" s="431"/>
      <c r="FJ22" s="431"/>
      <c r="FK22" s="431"/>
      <c r="FL22" s="431"/>
      <c r="FM22" s="431"/>
      <c r="FN22" s="431"/>
      <c r="FO22" s="431"/>
      <c r="FP22" s="431"/>
      <c r="FQ22" s="431"/>
      <c r="FR22" s="431"/>
      <c r="FS22" s="431"/>
      <c r="FT22" s="431"/>
      <c r="FU22" s="431"/>
      <c r="FV22" s="431"/>
      <c r="FW22" s="431"/>
      <c r="FX22" s="431"/>
      <c r="FY22" s="431"/>
      <c r="FZ22" s="194"/>
      <c r="GB22" s="431"/>
      <c r="GE22" s="431"/>
      <c r="GF22" s="431"/>
      <c r="GG22" s="431"/>
      <c r="GH22" s="431"/>
      <c r="GI22" s="431"/>
      <c r="GJ22" s="431"/>
      <c r="GK22" s="431"/>
      <c r="GL22" s="431"/>
      <c r="GM22" s="431"/>
      <c r="GN22" s="431"/>
      <c r="GO22" s="431"/>
      <c r="GP22" s="431"/>
      <c r="GQ22" s="431"/>
      <c r="GR22" s="431"/>
      <c r="GS22" s="431"/>
      <c r="GT22" s="431"/>
      <c r="GU22" s="431"/>
      <c r="GV22" s="431"/>
      <c r="GW22" s="431"/>
      <c r="GX22" s="431"/>
      <c r="GY22" s="431"/>
      <c r="GZ22" s="431"/>
      <c r="HA22" s="431"/>
      <c r="HB22" s="431"/>
      <c r="HC22" s="431"/>
      <c r="HD22" s="431"/>
      <c r="HE22" s="194"/>
      <c r="HY22" s="431"/>
      <c r="IB22" s="431"/>
      <c r="ID22" s="431"/>
      <c r="IF22" s="431"/>
      <c r="IH22" s="431"/>
      <c r="IJ22" s="194"/>
      <c r="IL22" s="431"/>
      <c r="IR22" s="431"/>
      <c r="IT22" s="431"/>
      <c r="IV22" s="431"/>
      <c r="JB22" s="431"/>
      <c r="JK22" s="431"/>
      <c r="JL22" s="431"/>
      <c r="JN22" s="194"/>
      <c r="JO22" s="431"/>
      <c r="JP22" s="431"/>
      <c r="JQ22" s="515"/>
      <c r="JR22" s="515"/>
      <c r="JT22" s="515"/>
      <c r="JU22" s="515"/>
      <c r="JV22" s="515"/>
      <c r="JX22" s="515"/>
      <c r="JY22" s="515"/>
      <c r="JZ22" s="515"/>
      <c r="KA22" s="515"/>
      <c r="KB22" s="515"/>
      <c r="KC22" s="539"/>
      <c r="KD22" s="539"/>
      <c r="KF22" s="539"/>
      <c r="KG22" s="539"/>
      <c r="KH22" s="539"/>
      <c r="KI22" s="539"/>
      <c r="KK22" s="539"/>
      <c r="KL22" s="539"/>
      <c r="KM22" s="539"/>
      <c r="KO22" s="539"/>
      <c r="KQ22" s="539"/>
      <c r="KR22" s="539"/>
      <c r="KS22" s="548"/>
      <c r="KU22" s="539"/>
      <c r="KV22" s="539"/>
      <c r="KW22" s="539"/>
      <c r="KY22" s="539"/>
      <c r="LA22" s="539"/>
      <c r="LB22" s="539"/>
      <c r="LC22" s="539"/>
      <c r="LD22" s="539"/>
      <c r="LG22" s="539"/>
      <c r="LH22" s="539"/>
      <c r="LI22" s="539"/>
      <c r="LJ22" s="539"/>
      <c r="LK22" s="539"/>
      <c r="LL22" s="539"/>
      <c r="LM22" s="539"/>
      <c r="LN22" s="539"/>
      <c r="LP22" s="539"/>
      <c r="LQ22" s="539"/>
      <c r="LR22" s="539"/>
      <c r="LS22" s="539"/>
      <c r="LW22" s="170"/>
      <c r="MC22" s="539"/>
      <c r="ME22" s="539"/>
      <c r="MF22" s="539"/>
      <c r="MG22" s="539"/>
      <c r="MI22" s="574"/>
      <c r="MJ22" s="539"/>
      <c r="MK22" s="539"/>
      <c r="ML22" s="598"/>
      <c r="MM22" s="598"/>
      <c r="MO22" s="598"/>
      <c r="MR22" s="598"/>
      <c r="MT22" s="598"/>
      <c r="MU22" s="598"/>
      <c r="MX22" s="598"/>
      <c r="MY22" s="598"/>
      <c r="NA22" s="598"/>
      <c r="NB22" s="548"/>
      <c r="NC22" s="168" t="s">
        <v>1979</v>
      </c>
      <c r="ND22" s="168" t="s">
        <v>1979</v>
      </c>
    </row>
    <row r="23" spans="1:369" s="168" customFormat="1" x14ac:dyDescent="0.25">
      <c r="A23" s="110" t="s">
        <v>517</v>
      </c>
      <c r="B23" s="110"/>
      <c r="C23" s="110"/>
      <c r="D23" s="110"/>
      <c r="E23" s="110"/>
      <c r="F23" s="110"/>
      <c r="G23" s="110"/>
      <c r="H23" s="432"/>
      <c r="I23" s="432"/>
      <c r="J23" s="432"/>
      <c r="K23" s="432"/>
      <c r="L23" s="432"/>
      <c r="M23" s="432"/>
      <c r="N23" s="432"/>
      <c r="O23" s="432"/>
      <c r="Q23" s="432"/>
      <c r="R23" s="432"/>
      <c r="S23" s="432"/>
      <c r="T23" s="432"/>
      <c r="U23" s="432"/>
      <c r="V23" s="432"/>
      <c r="W23" s="432"/>
      <c r="X23" s="432"/>
      <c r="Y23" s="432"/>
      <c r="Z23" s="432"/>
      <c r="AA23" s="432"/>
      <c r="AB23" s="432"/>
      <c r="AC23" s="432"/>
      <c r="AD23" s="432"/>
      <c r="AE23" s="432"/>
      <c r="AF23" s="193"/>
      <c r="AG23" s="171"/>
      <c r="AH23" s="432"/>
      <c r="AI23" s="432"/>
      <c r="AJ23" s="432"/>
      <c r="AK23" s="432"/>
      <c r="AL23" s="432"/>
      <c r="AM23" s="432"/>
      <c r="AN23" s="432"/>
      <c r="AO23" s="432"/>
      <c r="AP23" s="432"/>
      <c r="AQ23" s="432"/>
      <c r="AR23" s="432"/>
      <c r="AS23" s="432"/>
      <c r="AT23" s="432"/>
      <c r="AU23" s="432"/>
      <c r="AV23" s="432"/>
      <c r="AW23" s="432"/>
      <c r="AX23" s="432"/>
      <c r="AY23" s="432"/>
      <c r="AZ23" s="432"/>
      <c r="BA23" s="432"/>
      <c r="BB23" s="432"/>
      <c r="BC23" s="432"/>
      <c r="BD23" s="432"/>
      <c r="BE23" s="432"/>
      <c r="BF23" s="432"/>
      <c r="BG23" s="432"/>
      <c r="BH23" s="193"/>
      <c r="BI23" s="110"/>
      <c r="BK23" s="110"/>
      <c r="BL23" s="110"/>
      <c r="BM23" s="110"/>
      <c r="BN23" s="110"/>
      <c r="BO23" s="432"/>
      <c r="BP23" s="432"/>
      <c r="BQ23" s="432"/>
      <c r="BR23" s="432"/>
      <c r="BS23" s="432"/>
      <c r="BT23" s="432"/>
      <c r="BU23" s="432"/>
      <c r="BV23" s="432"/>
      <c r="BW23" s="432"/>
      <c r="BX23" s="432"/>
      <c r="BY23" s="432"/>
      <c r="BZ23" s="432"/>
      <c r="CA23" s="432"/>
      <c r="CB23" s="432"/>
      <c r="CC23" s="432"/>
      <c r="CD23" s="432"/>
      <c r="CE23" s="432"/>
      <c r="CF23" s="432"/>
      <c r="CG23" s="432"/>
      <c r="CH23" s="432"/>
      <c r="CI23" s="432"/>
      <c r="CJ23" s="432"/>
      <c r="CK23" s="432"/>
      <c r="CL23" s="432"/>
      <c r="CM23" s="193"/>
      <c r="CN23" s="110"/>
      <c r="CO23" s="110"/>
      <c r="CP23" s="110"/>
      <c r="CQ23" s="110"/>
      <c r="CR23" s="110"/>
      <c r="CS23" s="110"/>
      <c r="CT23" s="110"/>
      <c r="CU23" s="432"/>
      <c r="CV23" s="432"/>
      <c r="CW23" s="432"/>
      <c r="CX23" s="432"/>
      <c r="CY23" s="432"/>
      <c r="CZ23" s="432"/>
      <c r="DA23" s="432"/>
      <c r="DB23" s="432"/>
      <c r="DC23" s="432"/>
      <c r="DD23" s="432"/>
      <c r="DE23" s="432"/>
      <c r="DF23" s="432"/>
      <c r="DG23" s="432"/>
      <c r="DH23" s="432"/>
      <c r="DI23" s="432"/>
      <c r="DJ23" s="432"/>
      <c r="DK23" s="432"/>
      <c r="DL23" s="432"/>
      <c r="DM23" s="432"/>
      <c r="DQ23" s="170"/>
      <c r="EQ23" s="432"/>
      <c r="ER23" s="432"/>
      <c r="ET23" s="432"/>
      <c r="EU23" s="432"/>
      <c r="EV23" s="170"/>
      <c r="EW23" s="432"/>
      <c r="EX23" s="432"/>
      <c r="EY23" s="432"/>
      <c r="EZ23" s="432"/>
      <c r="FA23" s="432"/>
      <c r="FB23" s="432"/>
      <c r="FC23" s="432"/>
      <c r="FD23" s="432"/>
      <c r="FE23" s="432"/>
      <c r="FG23" s="432"/>
      <c r="FH23" s="432"/>
      <c r="FI23" s="432"/>
      <c r="FJ23" s="432"/>
      <c r="FK23" s="432"/>
      <c r="FL23" s="432"/>
      <c r="FM23" s="432"/>
      <c r="FN23" s="432"/>
      <c r="FO23" s="432"/>
      <c r="FP23" s="432"/>
      <c r="FQ23" s="432"/>
      <c r="FS23" s="432"/>
      <c r="FW23" s="432"/>
      <c r="FZ23" s="170"/>
      <c r="GA23" s="432"/>
      <c r="GB23" s="432"/>
      <c r="GC23" s="432"/>
      <c r="GD23" s="432"/>
      <c r="GE23" s="432"/>
      <c r="GF23" s="432"/>
      <c r="GG23" s="432"/>
      <c r="GH23" s="432"/>
      <c r="GI23" s="432"/>
      <c r="GJ23" s="432"/>
      <c r="GK23" s="432"/>
      <c r="GL23" s="432"/>
      <c r="GM23" s="432"/>
      <c r="GN23" s="432"/>
      <c r="GO23" s="432"/>
      <c r="GP23" s="432"/>
      <c r="GQ23" s="432"/>
      <c r="GR23" s="432"/>
      <c r="GS23" s="432"/>
      <c r="GT23" s="432"/>
      <c r="GU23" s="432"/>
      <c r="GV23" s="432"/>
      <c r="GW23" s="432"/>
      <c r="GX23" s="432"/>
      <c r="HC23" s="110"/>
      <c r="HE23" s="170"/>
      <c r="HY23" s="110"/>
      <c r="HZ23" s="110"/>
      <c r="IA23" s="110"/>
      <c r="IB23" s="110"/>
      <c r="IC23" s="110"/>
      <c r="ID23" s="110"/>
      <c r="IE23" s="110"/>
      <c r="IF23" s="110"/>
      <c r="IG23" s="110"/>
      <c r="IH23" s="110"/>
      <c r="II23" s="110"/>
      <c r="IJ23" s="193"/>
      <c r="IK23" s="110"/>
      <c r="IL23" s="110"/>
      <c r="IQ23" s="110"/>
      <c r="IR23" s="482"/>
      <c r="IS23" s="482"/>
      <c r="IT23" s="482"/>
      <c r="IU23" s="482"/>
      <c r="IV23" s="482"/>
      <c r="IW23" s="482"/>
      <c r="IX23" s="482"/>
      <c r="IY23" s="482"/>
      <c r="IZ23" s="482"/>
      <c r="JA23" s="482"/>
      <c r="JC23" s="482"/>
      <c r="JF23" s="501"/>
      <c r="JG23" s="501"/>
      <c r="JH23" s="501"/>
      <c r="JI23" s="501"/>
      <c r="JJ23" s="501"/>
      <c r="JK23" s="501"/>
      <c r="JL23" s="501"/>
      <c r="JN23" s="170"/>
      <c r="JO23" s="482"/>
      <c r="JQ23" s="516"/>
      <c r="JR23" s="516"/>
      <c r="JS23" s="516"/>
      <c r="JT23" s="516"/>
      <c r="JU23" s="516"/>
      <c r="JV23" s="516"/>
      <c r="JX23" s="516"/>
      <c r="JY23" s="516"/>
      <c r="JZ23" s="516"/>
      <c r="KA23" s="516"/>
      <c r="KB23" s="516"/>
      <c r="KC23" s="516"/>
      <c r="KD23" s="542"/>
      <c r="KE23" s="542"/>
      <c r="KF23" s="542"/>
      <c r="KG23" s="542"/>
      <c r="KH23" s="542"/>
      <c r="KM23" s="542"/>
      <c r="KN23" s="542"/>
      <c r="KO23" s="542"/>
      <c r="KP23" s="542"/>
      <c r="KQ23" s="542"/>
      <c r="KR23" s="542"/>
      <c r="KS23" s="170"/>
      <c r="KT23" s="542"/>
      <c r="KU23" s="542"/>
      <c r="LC23" s="542"/>
      <c r="LK23" s="542"/>
      <c r="LM23" s="542"/>
      <c r="LN23" s="542"/>
      <c r="LQ23" s="542"/>
      <c r="LR23" s="542"/>
      <c r="LS23" s="542"/>
      <c r="LT23" s="542"/>
      <c r="LU23" s="542"/>
      <c r="LV23" s="542"/>
      <c r="LW23" s="564"/>
      <c r="LX23" s="542"/>
      <c r="MA23" s="542"/>
      <c r="MB23" s="542"/>
      <c r="MC23" s="542"/>
      <c r="MD23" s="542"/>
      <c r="ME23" s="542"/>
      <c r="MF23" s="542"/>
      <c r="MG23" s="542"/>
      <c r="MH23" s="542"/>
      <c r="MI23" s="575"/>
      <c r="MJ23" s="542"/>
      <c r="MK23" s="542"/>
      <c r="ML23" s="542"/>
      <c r="MM23" s="597"/>
      <c r="MN23" s="597"/>
      <c r="MO23" s="597"/>
      <c r="MQ23" s="534"/>
      <c r="MR23" s="597"/>
      <c r="MT23" s="597"/>
      <c r="MU23" s="597"/>
      <c r="MV23" s="597"/>
      <c r="NA23" s="597"/>
      <c r="NB23" s="564"/>
      <c r="NC23" s="168" t="s">
        <v>1979</v>
      </c>
      <c r="ND23" s="168" t="s">
        <v>1979</v>
      </c>
      <c r="NE23" s="168" t="s">
        <v>1979</v>
      </c>
    </row>
    <row r="24" spans="1:369" s="168" customFormat="1" x14ac:dyDescent="0.25">
      <c r="A24" s="433" t="s">
        <v>518</v>
      </c>
      <c r="AE24" s="169"/>
      <c r="AF24" s="170"/>
      <c r="AG24" s="171"/>
      <c r="BH24" s="170"/>
      <c r="CM24" s="170"/>
      <c r="DQ24" s="170"/>
      <c r="EV24" s="170"/>
      <c r="EZ24" s="433"/>
      <c r="FP24" s="433"/>
      <c r="FX24" s="433"/>
      <c r="FZ24" s="170"/>
      <c r="GG24" s="433"/>
      <c r="GL24" s="433"/>
      <c r="GM24" s="433"/>
      <c r="GN24" s="433"/>
      <c r="GO24" s="433"/>
      <c r="GR24" s="433"/>
      <c r="GS24" s="433"/>
      <c r="GU24" s="433"/>
      <c r="GV24" s="433"/>
      <c r="GY24" s="433"/>
      <c r="HE24" s="170"/>
      <c r="HM24" s="433"/>
      <c r="IH24" s="433"/>
      <c r="IJ24" s="170"/>
      <c r="IP24" s="433"/>
      <c r="IV24" s="433"/>
      <c r="JD24" s="433"/>
      <c r="JN24" s="511"/>
      <c r="JQ24" s="521"/>
      <c r="JR24" s="521"/>
      <c r="JX24" s="521"/>
      <c r="JY24" s="521"/>
      <c r="JZ24" s="521"/>
      <c r="KG24" s="546"/>
      <c r="KM24" s="546"/>
      <c r="KS24" s="170"/>
      <c r="LB24" s="546"/>
      <c r="LN24" s="433"/>
      <c r="LU24" s="433"/>
      <c r="LW24" s="170"/>
      <c r="MC24" s="433"/>
      <c r="MK24" s="602"/>
      <c r="MW24" s="433"/>
      <c r="MY24" s="433"/>
      <c r="NB24" s="170"/>
    </row>
    <row r="25" spans="1:369" s="168" customFormat="1" x14ac:dyDescent="0.25">
      <c r="A25" s="111" t="s">
        <v>519</v>
      </c>
      <c r="AA25" s="434"/>
      <c r="AE25" s="169"/>
      <c r="AF25" s="170"/>
      <c r="AG25" s="171"/>
      <c r="BG25" s="111">
        <v>5</v>
      </c>
      <c r="BH25" s="212">
        <v>15</v>
      </c>
      <c r="BI25" s="213"/>
      <c r="BJ25" s="213"/>
      <c r="BK25" s="213"/>
      <c r="BL25" s="111"/>
      <c r="BM25" s="111"/>
      <c r="BN25" s="434"/>
      <c r="BO25" s="434"/>
      <c r="BP25" s="434"/>
      <c r="BQ25" s="434"/>
      <c r="BR25" s="434"/>
      <c r="BS25" s="434"/>
      <c r="BT25" s="434"/>
      <c r="BU25" s="434"/>
      <c r="BV25" s="434"/>
      <c r="BW25" s="434"/>
      <c r="BX25" s="434"/>
      <c r="BY25" s="434"/>
      <c r="BZ25" s="434"/>
      <c r="CA25" s="434"/>
      <c r="CB25" s="434"/>
      <c r="CC25" s="434"/>
      <c r="CD25" s="434"/>
      <c r="CE25" s="434"/>
      <c r="CF25" s="434"/>
      <c r="CG25" s="434"/>
      <c r="CI25" s="434"/>
      <c r="CJ25" s="434"/>
      <c r="CK25" s="434"/>
      <c r="CL25" s="434"/>
      <c r="CM25" s="228"/>
      <c r="CN25" s="434"/>
      <c r="CO25" s="434"/>
      <c r="CP25" s="434"/>
      <c r="CR25" s="434"/>
      <c r="CS25" s="434"/>
      <c r="CU25" s="434"/>
      <c r="CV25" s="434"/>
      <c r="CW25" s="434"/>
      <c r="CX25" s="434"/>
      <c r="CY25" s="434"/>
      <c r="CZ25" s="434"/>
      <c r="DA25" s="434"/>
      <c r="DC25" s="434"/>
      <c r="DD25" s="434"/>
      <c r="DG25" s="434">
        <v>10</v>
      </c>
      <c r="DH25" s="434"/>
      <c r="DI25" s="434"/>
      <c r="DK25" s="434"/>
      <c r="DL25" s="434"/>
      <c r="DM25" s="434"/>
      <c r="DN25" s="434"/>
      <c r="DO25" s="434"/>
      <c r="DP25" s="434"/>
      <c r="DQ25" s="228"/>
      <c r="DR25" s="434"/>
      <c r="DS25" s="434"/>
      <c r="DT25" s="434"/>
      <c r="DU25" s="434"/>
      <c r="DV25" s="434"/>
      <c r="DW25" s="434"/>
      <c r="DX25" s="434"/>
      <c r="DY25" s="434"/>
      <c r="DZ25" s="434"/>
      <c r="EA25" s="434"/>
      <c r="EB25" s="434"/>
      <c r="EC25" s="434"/>
      <c r="EV25" s="170"/>
      <c r="FZ25" s="170"/>
      <c r="HE25" s="170"/>
      <c r="IJ25" s="170"/>
      <c r="JN25" s="170"/>
      <c r="KS25" s="170"/>
      <c r="LN25" s="111"/>
      <c r="LW25" s="228"/>
      <c r="NB25" s="170"/>
    </row>
    <row r="26" spans="1:369" s="168" customFormat="1" x14ac:dyDescent="0.25">
      <c r="A26" s="435" t="s">
        <v>520</v>
      </c>
      <c r="AA26" s="435" t="s">
        <v>521</v>
      </c>
      <c r="AC26" s="436">
        <v>30</v>
      </c>
      <c r="AD26" s="436">
        <v>30</v>
      </c>
      <c r="AE26" s="436" t="s">
        <v>521</v>
      </c>
      <c r="AF26" s="203" t="s">
        <v>521</v>
      </c>
      <c r="AG26" s="171"/>
      <c r="AN26" s="436" t="s">
        <v>521</v>
      </c>
      <c r="AY26" s="207" t="s">
        <v>521</v>
      </c>
      <c r="AZ26" s="435" t="s">
        <v>521</v>
      </c>
      <c r="BE26" s="435" t="s">
        <v>521</v>
      </c>
      <c r="BG26" s="436" t="s">
        <v>522</v>
      </c>
      <c r="BH26" s="437" t="s">
        <v>521</v>
      </c>
      <c r="BI26" s="436" t="s">
        <v>522</v>
      </c>
      <c r="BK26" s="435" t="s">
        <v>521</v>
      </c>
      <c r="BL26" s="435">
        <v>30</v>
      </c>
      <c r="BM26" s="435" t="s">
        <v>521</v>
      </c>
      <c r="BO26" s="435" t="s">
        <v>521</v>
      </c>
      <c r="BP26" s="435" t="s">
        <v>521</v>
      </c>
      <c r="BQ26" s="207" t="s">
        <v>522</v>
      </c>
      <c r="BW26" s="435" t="s">
        <v>521</v>
      </c>
      <c r="BX26" s="435" t="s">
        <v>521</v>
      </c>
      <c r="BY26" s="435" t="s">
        <v>521</v>
      </c>
      <c r="BZ26" s="435" t="s">
        <v>521</v>
      </c>
      <c r="CA26" s="435" t="s">
        <v>521</v>
      </c>
      <c r="CB26" s="435" t="s">
        <v>521</v>
      </c>
      <c r="CC26" s="207" t="s">
        <v>522</v>
      </c>
      <c r="CE26" s="435" t="s">
        <v>521</v>
      </c>
      <c r="CF26" s="435" t="s">
        <v>521</v>
      </c>
      <c r="CG26" s="207" t="s">
        <v>522</v>
      </c>
      <c r="CJ26" s="435" t="s">
        <v>521</v>
      </c>
      <c r="CK26" s="435" t="s">
        <v>521</v>
      </c>
      <c r="CL26" s="435" t="s">
        <v>521</v>
      </c>
      <c r="CM26" s="437" t="s">
        <v>521</v>
      </c>
      <c r="CO26" s="207" t="s">
        <v>521</v>
      </c>
      <c r="DJ26" s="207">
        <v>30</v>
      </c>
      <c r="DQ26" s="170"/>
      <c r="EB26" s="435" t="s">
        <v>521</v>
      </c>
      <c r="EV26" s="170"/>
      <c r="FA26" s="435" t="s">
        <v>521</v>
      </c>
      <c r="FD26" s="435" t="s">
        <v>521</v>
      </c>
      <c r="FH26" s="435" t="s">
        <v>521</v>
      </c>
      <c r="FL26" s="435" t="s">
        <v>521</v>
      </c>
      <c r="FO26" s="435" t="s">
        <v>521</v>
      </c>
      <c r="FR26" s="435" t="s">
        <v>521</v>
      </c>
      <c r="FT26" s="435" t="s">
        <v>521</v>
      </c>
      <c r="FW26" s="435" t="s">
        <v>521</v>
      </c>
      <c r="FY26" s="435" t="s">
        <v>521</v>
      </c>
      <c r="FZ26" s="170"/>
      <c r="GA26" s="435" t="s">
        <v>521</v>
      </c>
      <c r="GC26" s="435" t="s">
        <v>521</v>
      </c>
      <c r="GE26" s="435" t="s">
        <v>521</v>
      </c>
      <c r="GF26" s="435" t="s">
        <v>522</v>
      </c>
      <c r="GG26" s="435" t="s">
        <v>522</v>
      </c>
      <c r="GH26" s="435" t="s">
        <v>522</v>
      </c>
      <c r="GI26" s="435" t="s">
        <v>522</v>
      </c>
      <c r="GJ26" s="435" t="s">
        <v>522</v>
      </c>
      <c r="GK26" s="435" t="s">
        <v>522</v>
      </c>
      <c r="GL26" s="435" t="s">
        <v>522</v>
      </c>
      <c r="GM26" s="435" t="s">
        <v>522</v>
      </c>
      <c r="GN26" s="435" t="s">
        <v>522</v>
      </c>
      <c r="GO26" s="435" t="s">
        <v>522</v>
      </c>
      <c r="GP26" s="435" t="s">
        <v>522</v>
      </c>
      <c r="GQ26" s="435" t="s">
        <v>522</v>
      </c>
      <c r="GR26" s="435" t="s">
        <v>522</v>
      </c>
      <c r="GS26" s="435" t="s">
        <v>522</v>
      </c>
      <c r="GT26" s="435" t="s">
        <v>522</v>
      </c>
      <c r="GU26" s="435" t="s">
        <v>522</v>
      </c>
      <c r="GV26" s="435" t="s">
        <v>522</v>
      </c>
      <c r="GW26" s="435" t="s">
        <v>522</v>
      </c>
      <c r="GX26" s="435" t="s">
        <v>522</v>
      </c>
      <c r="GY26" s="435" t="s">
        <v>522</v>
      </c>
      <c r="GZ26" s="435" t="s">
        <v>522</v>
      </c>
      <c r="HA26" s="435" t="s">
        <v>522</v>
      </c>
      <c r="HE26" s="170"/>
      <c r="HR26" s="435" t="s">
        <v>521</v>
      </c>
      <c r="IC26" s="435" t="s">
        <v>521</v>
      </c>
      <c r="ID26" s="435" t="s">
        <v>522</v>
      </c>
      <c r="IE26" s="435" t="s">
        <v>522</v>
      </c>
      <c r="IF26" s="435" t="s">
        <v>522</v>
      </c>
      <c r="IG26" s="435" t="s">
        <v>522</v>
      </c>
      <c r="IH26" s="435" t="s">
        <v>522</v>
      </c>
      <c r="II26" s="435" t="s">
        <v>521</v>
      </c>
      <c r="IJ26" s="437" t="s">
        <v>521</v>
      </c>
      <c r="IO26" s="435" t="s">
        <v>522</v>
      </c>
      <c r="IP26" s="435" t="s">
        <v>522</v>
      </c>
      <c r="IQ26" s="435" t="s">
        <v>522</v>
      </c>
      <c r="IR26" s="435" t="s">
        <v>522</v>
      </c>
      <c r="IS26" s="435" t="s">
        <v>522</v>
      </c>
      <c r="IT26" s="435" t="s">
        <v>522</v>
      </c>
      <c r="IU26" s="435" t="s">
        <v>521</v>
      </c>
      <c r="IV26" s="435" t="s">
        <v>522</v>
      </c>
      <c r="IW26" s="435" t="s">
        <v>521</v>
      </c>
      <c r="IX26" s="435" t="s">
        <v>522</v>
      </c>
      <c r="IY26" s="435" t="s">
        <v>522</v>
      </c>
      <c r="IZ26" s="435" t="s">
        <v>522</v>
      </c>
      <c r="JA26" s="435" t="s">
        <v>522</v>
      </c>
      <c r="JB26" s="435" t="s">
        <v>522</v>
      </c>
      <c r="JC26" s="435" t="s">
        <v>522</v>
      </c>
      <c r="JD26" s="435" t="s">
        <v>522</v>
      </c>
      <c r="JF26" s="499">
        <v>30</v>
      </c>
      <c r="JG26" s="435" t="s">
        <v>522</v>
      </c>
      <c r="JI26" s="435" t="s">
        <v>522</v>
      </c>
      <c r="JK26" s="499">
        <v>30</v>
      </c>
      <c r="JL26" s="435" t="s">
        <v>522</v>
      </c>
      <c r="JN26" s="510" t="s">
        <v>522</v>
      </c>
      <c r="JO26" s="512" t="s">
        <v>521</v>
      </c>
      <c r="JP26" s="435" t="s">
        <v>522</v>
      </c>
      <c r="JR26" s="530" t="s">
        <v>522</v>
      </c>
      <c r="JS26" s="512" t="s">
        <v>521</v>
      </c>
      <c r="JT26" s="530" t="s">
        <v>522</v>
      </c>
      <c r="JU26" s="530">
        <v>30</v>
      </c>
      <c r="JV26" s="530" t="s">
        <v>522</v>
      </c>
      <c r="JX26" s="530">
        <v>30</v>
      </c>
      <c r="JY26" s="530" t="s">
        <v>522</v>
      </c>
      <c r="JZ26" s="530" t="s">
        <v>522</v>
      </c>
      <c r="KA26" s="530" t="s">
        <v>522</v>
      </c>
      <c r="KB26" s="530" t="s">
        <v>522</v>
      </c>
      <c r="KD26" s="540" t="s">
        <v>522</v>
      </c>
      <c r="KF26" s="540" t="s">
        <v>522</v>
      </c>
      <c r="KH26" s="540" t="s">
        <v>522</v>
      </c>
      <c r="KI26" s="540" t="s">
        <v>522</v>
      </c>
      <c r="KK26" s="540" t="s">
        <v>522</v>
      </c>
      <c r="KL26" s="540">
        <v>30</v>
      </c>
      <c r="KM26" s="540" t="s">
        <v>522</v>
      </c>
      <c r="KO26" s="540" t="s">
        <v>522</v>
      </c>
      <c r="KP26" s="540" t="s">
        <v>522</v>
      </c>
      <c r="KQ26" s="540" t="s">
        <v>521</v>
      </c>
      <c r="KR26" s="540" t="s">
        <v>522</v>
      </c>
      <c r="KS26" s="553" t="s">
        <v>522</v>
      </c>
      <c r="KT26" s="540" t="s">
        <v>521</v>
      </c>
      <c r="KU26" s="540" t="s">
        <v>522</v>
      </c>
      <c r="KV26" s="540" t="s">
        <v>522</v>
      </c>
      <c r="KX26" s="540" t="s">
        <v>522</v>
      </c>
      <c r="KY26" s="558" t="s">
        <v>521</v>
      </c>
      <c r="KZ26" s="558">
        <v>30</v>
      </c>
      <c r="LA26" s="540" t="s">
        <v>522</v>
      </c>
      <c r="LB26" s="540" t="s">
        <v>522</v>
      </c>
      <c r="LC26" s="540" t="s">
        <v>522</v>
      </c>
      <c r="LD26" s="540" t="s">
        <v>522</v>
      </c>
      <c r="LE26" s="540" t="s">
        <v>521</v>
      </c>
      <c r="LF26" s="540" t="s">
        <v>522</v>
      </c>
      <c r="LG26" s="540" t="s">
        <v>522</v>
      </c>
      <c r="LH26" s="540" t="s">
        <v>521</v>
      </c>
      <c r="LI26" s="540" t="s">
        <v>522</v>
      </c>
      <c r="LJ26" s="540" t="s">
        <v>522</v>
      </c>
      <c r="LL26" s="540" t="s">
        <v>522</v>
      </c>
      <c r="LU26" s="558">
        <v>30</v>
      </c>
      <c r="LV26" s="540" t="s">
        <v>522</v>
      </c>
      <c r="LW26" s="203">
        <v>30</v>
      </c>
      <c r="LX26" s="558">
        <v>30</v>
      </c>
      <c r="LY26" s="540" t="s">
        <v>522</v>
      </c>
      <c r="MB26" s="558">
        <v>30</v>
      </c>
      <c r="MC26" s="540" t="s">
        <v>522</v>
      </c>
      <c r="MD26" s="540" t="s">
        <v>522</v>
      </c>
      <c r="MF26" s="540" t="s">
        <v>522</v>
      </c>
      <c r="MG26" s="540" t="s">
        <v>522</v>
      </c>
      <c r="MI26" s="578" t="s">
        <v>522</v>
      </c>
      <c r="MJ26" s="540" t="s">
        <v>522</v>
      </c>
      <c r="MK26" s="540" t="s">
        <v>522</v>
      </c>
      <c r="ML26" s="600" t="s">
        <v>522</v>
      </c>
      <c r="MP26" s="600" t="s">
        <v>522</v>
      </c>
      <c r="MQ26" s="540" t="s">
        <v>522</v>
      </c>
      <c r="MR26" s="540">
        <v>30</v>
      </c>
      <c r="NB26" s="170"/>
    </row>
    <row r="27" spans="1:369" s="461" customFormat="1" x14ac:dyDescent="0.25">
      <c r="B27" s="461">
        <v>1</v>
      </c>
      <c r="C27" s="461">
        <v>2</v>
      </c>
      <c r="D27" s="461">
        <v>3</v>
      </c>
      <c r="E27" s="461">
        <v>4</v>
      </c>
      <c r="F27" s="461">
        <v>5</v>
      </c>
      <c r="G27" s="461">
        <v>6</v>
      </c>
      <c r="H27" s="461">
        <v>7</v>
      </c>
      <c r="I27" s="461">
        <v>8</v>
      </c>
      <c r="J27" s="461">
        <v>9</v>
      </c>
      <c r="K27" s="461">
        <v>10</v>
      </c>
      <c r="L27" s="461">
        <v>11</v>
      </c>
      <c r="M27" s="461">
        <v>12</v>
      </c>
      <c r="N27" s="461">
        <v>13</v>
      </c>
      <c r="O27" s="461">
        <v>14</v>
      </c>
      <c r="P27" s="461">
        <v>15</v>
      </c>
      <c r="Q27" s="461">
        <v>16</v>
      </c>
      <c r="R27" s="461">
        <v>17</v>
      </c>
      <c r="S27" s="461">
        <v>18</v>
      </c>
      <c r="T27" s="461">
        <v>19</v>
      </c>
      <c r="U27" s="461">
        <v>20</v>
      </c>
      <c r="V27" s="461">
        <v>21</v>
      </c>
      <c r="W27" s="461">
        <v>22</v>
      </c>
      <c r="X27" s="461">
        <v>23</v>
      </c>
      <c r="Y27" s="461">
        <v>24</v>
      </c>
      <c r="Z27" s="461">
        <v>25</v>
      </c>
      <c r="AA27" s="461">
        <v>26</v>
      </c>
      <c r="AB27" s="461">
        <v>27</v>
      </c>
      <c r="AC27" s="461">
        <v>28</v>
      </c>
      <c r="AD27" s="461">
        <v>29</v>
      </c>
      <c r="AE27" s="461">
        <v>30</v>
      </c>
      <c r="AF27" s="462">
        <v>31</v>
      </c>
      <c r="AG27" s="461">
        <v>1</v>
      </c>
      <c r="AH27" s="461">
        <v>2</v>
      </c>
      <c r="AI27" s="461">
        <v>3</v>
      </c>
      <c r="AJ27" s="461">
        <v>4</v>
      </c>
      <c r="AK27" s="461">
        <v>5</v>
      </c>
      <c r="AL27" s="461">
        <v>6</v>
      </c>
      <c r="AM27" s="461">
        <v>7</v>
      </c>
      <c r="AN27" s="461">
        <v>8</v>
      </c>
      <c r="AO27" s="461">
        <v>9</v>
      </c>
      <c r="AP27" s="461">
        <v>10</v>
      </c>
      <c r="AQ27" s="461">
        <v>11</v>
      </c>
      <c r="AR27" s="461">
        <v>12</v>
      </c>
      <c r="AS27" s="461">
        <v>13</v>
      </c>
      <c r="AT27" s="461">
        <v>14</v>
      </c>
      <c r="AU27" s="461">
        <v>15</v>
      </c>
      <c r="AV27" s="461">
        <v>16</v>
      </c>
      <c r="AW27" s="461">
        <v>17</v>
      </c>
      <c r="AX27" s="461">
        <v>18</v>
      </c>
      <c r="AY27" s="461">
        <v>19</v>
      </c>
      <c r="AZ27" s="461">
        <v>20</v>
      </c>
      <c r="BA27" s="461">
        <v>21</v>
      </c>
      <c r="BB27" s="461">
        <v>22</v>
      </c>
      <c r="BC27" s="461">
        <v>23</v>
      </c>
      <c r="BD27" s="461">
        <v>24</v>
      </c>
      <c r="BE27" s="461">
        <v>25</v>
      </c>
      <c r="BF27" s="461">
        <v>26</v>
      </c>
      <c r="BG27" s="461">
        <v>27</v>
      </c>
      <c r="BH27" s="461">
        <v>28</v>
      </c>
      <c r="BI27" s="461">
        <v>1</v>
      </c>
      <c r="BJ27" s="461">
        <v>2</v>
      </c>
      <c r="BK27" s="461">
        <v>3</v>
      </c>
      <c r="BL27" s="461">
        <v>4</v>
      </c>
      <c r="BM27" s="461">
        <v>5</v>
      </c>
      <c r="BN27" s="461">
        <v>6</v>
      </c>
      <c r="BO27" s="461">
        <v>7</v>
      </c>
      <c r="BP27" s="461">
        <v>8</v>
      </c>
      <c r="BQ27" s="461">
        <v>9</v>
      </c>
      <c r="BR27" s="461">
        <v>10</v>
      </c>
      <c r="BS27" s="461">
        <v>11</v>
      </c>
      <c r="BT27" s="461">
        <v>12</v>
      </c>
      <c r="BU27" s="461">
        <v>13</v>
      </c>
      <c r="BV27" s="461">
        <v>14</v>
      </c>
      <c r="BW27" s="461">
        <v>15</v>
      </c>
      <c r="BX27" s="461">
        <v>16</v>
      </c>
      <c r="BY27" s="461">
        <v>17</v>
      </c>
      <c r="BZ27" s="461">
        <v>18</v>
      </c>
      <c r="CA27" s="461">
        <v>19</v>
      </c>
      <c r="CB27" s="461">
        <v>20</v>
      </c>
      <c r="CC27" s="461">
        <v>21</v>
      </c>
      <c r="CD27" s="461">
        <v>22</v>
      </c>
      <c r="CE27" s="461">
        <v>23</v>
      </c>
      <c r="CF27" s="461">
        <v>24</v>
      </c>
      <c r="CG27" s="461">
        <v>25</v>
      </c>
      <c r="CH27" s="461">
        <v>26</v>
      </c>
      <c r="CI27" s="461">
        <v>27</v>
      </c>
      <c r="CJ27" s="461">
        <v>28</v>
      </c>
      <c r="CK27" s="461">
        <v>29</v>
      </c>
      <c r="CL27" s="461">
        <v>30</v>
      </c>
      <c r="CM27" s="461">
        <v>31</v>
      </c>
      <c r="CN27" s="461">
        <v>1</v>
      </c>
      <c r="CO27" s="461">
        <v>2</v>
      </c>
      <c r="CP27" s="461">
        <v>3</v>
      </c>
      <c r="CQ27" s="461">
        <v>4</v>
      </c>
      <c r="CR27" s="461">
        <v>5</v>
      </c>
      <c r="CS27" s="461">
        <v>6</v>
      </c>
      <c r="CT27" s="461">
        <v>7</v>
      </c>
      <c r="CU27" s="461">
        <v>8</v>
      </c>
      <c r="CV27" s="461">
        <v>9</v>
      </c>
      <c r="CW27" s="461">
        <v>10</v>
      </c>
      <c r="CX27" s="461">
        <v>11</v>
      </c>
      <c r="CY27" s="461">
        <v>12</v>
      </c>
      <c r="CZ27" s="461">
        <v>13</v>
      </c>
      <c r="DA27" s="461">
        <v>14</v>
      </c>
      <c r="DB27" s="461">
        <v>15</v>
      </c>
      <c r="DC27" s="461">
        <v>16</v>
      </c>
      <c r="DD27" s="461">
        <v>17</v>
      </c>
      <c r="DE27" s="461">
        <v>18</v>
      </c>
      <c r="DF27" s="461">
        <v>19</v>
      </c>
      <c r="DG27" s="461">
        <v>20</v>
      </c>
      <c r="DH27" s="461">
        <v>21</v>
      </c>
      <c r="DI27" s="461">
        <v>22</v>
      </c>
      <c r="DJ27" s="461">
        <v>23</v>
      </c>
      <c r="DK27" s="461">
        <v>24</v>
      </c>
      <c r="DL27" s="461">
        <v>25</v>
      </c>
      <c r="DM27" s="461">
        <v>26</v>
      </c>
      <c r="DN27" s="461">
        <v>27</v>
      </c>
      <c r="DO27" s="461">
        <v>28</v>
      </c>
      <c r="DP27" s="461">
        <v>29</v>
      </c>
      <c r="DQ27" s="461">
        <v>30</v>
      </c>
      <c r="DR27" s="461">
        <v>1</v>
      </c>
      <c r="DS27" s="463">
        <v>2</v>
      </c>
      <c r="DT27" s="461">
        <v>3</v>
      </c>
      <c r="DU27" s="461">
        <v>4</v>
      </c>
      <c r="DV27" s="461">
        <v>5</v>
      </c>
      <c r="DW27" s="461">
        <v>6</v>
      </c>
      <c r="DX27" s="461">
        <v>7</v>
      </c>
      <c r="DY27" s="461">
        <v>8</v>
      </c>
      <c r="DZ27" s="461">
        <v>9</v>
      </c>
      <c r="EA27" s="461">
        <v>10</v>
      </c>
      <c r="EB27" s="461">
        <v>11</v>
      </c>
      <c r="EC27" s="461">
        <v>12</v>
      </c>
      <c r="ED27" s="461">
        <v>13</v>
      </c>
      <c r="EE27" s="461">
        <v>14</v>
      </c>
      <c r="EF27" s="461">
        <v>15</v>
      </c>
      <c r="EG27" s="461">
        <v>16</v>
      </c>
      <c r="EH27" s="461">
        <v>17</v>
      </c>
      <c r="EI27" s="461">
        <v>18</v>
      </c>
      <c r="EJ27" s="461">
        <v>19</v>
      </c>
      <c r="EK27" s="461">
        <v>20</v>
      </c>
      <c r="EL27" s="461">
        <v>21</v>
      </c>
      <c r="EM27" s="461">
        <v>22</v>
      </c>
      <c r="EN27" s="461">
        <v>23</v>
      </c>
      <c r="EO27" s="461">
        <v>24</v>
      </c>
      <c r="EP27" s="461">
        <v>25</v>
      </c>
      <c r="EQ27" s="461">
        <v>26</v>
      </c>
      <c r="ER27" s="461">
        <v>27</v>
      </c>
      <c r="ES27" s="461">
        <v>28</v>
      </c>
      <c r="ET27" s="461">
        <v>29</v>
      </c>
      <c r="EU27" s="461">
        <v>30</v>
      </c>
      <c r="EV27" s="461">
        <v>31</v>
      </c>
      <c r="EW27" s="461">
        <v>1</v>
      </c>
      <c r="EX27" s="461">
        <v>2</v>
      </c>
      <c r="EY27" s="461">
        <v>3</v>
      </c>
      <c r="EZ27" s="461">
        <v>4</v>
      </c>
      <c r="FA27" s="461">
        <v>5</v>
      </c>
      <c r="FB27" s="461">
        <v>6</v>
      </c>
      <c r="FC27" s="461">
        <v>7</v>
      </c>
      <c r="FD27" s="461">
        <v>8</v>
      </c>
      <c r="FE27" s="461">
        <v>9</v>
      </c>
      <c r="FF27" s="461">
        <v>10</v>
      </c>
      <c r="FG27" s="461">
        <v>11</v>
      </c>
      <c r="FH27" s="461">
        <v>12</v>
      </c>
      <c r="FI27" s="461">
        <v>13</v>
      </c>
      <c r="FJ27" s="461">
        <v>14</v>
      </c>
      <c r="FK27" s="461">
        <v>15</v>
      </c>
      <c r="FL27" s="461">
        <v>16</v>
      </c>
      <c r="FM27" s="461">
        <v>17</v>
      </c>
      <c r="FN27" s="461">
        <v>18</v>
      </c>
      <c r="FO27" s="461">
        <v>19</v>
      </c>
      <c r="FP27" s="461">
        <v>20</v>
      </c>
      <c r="FQ27" s="461">
        <v>21</v>
      </c>
      <c r="FR27" s="461">
        <v>22</v>
      </c>
      <c r="FS27" s="461">
        <v>23</v>
      </c>
      <c r="FT27" s="461">
        <v>24</v>
      </c>
      <c r="FU27" s="461">
        <v>25</v>
      </c>
      <c r="FV27" s="461">
        <v>26</v>
      </c>
      <c r="FW27" s="461">
        <v>27</v>
      </c>
      <c r="FX27" s="461">
        <v>28</v>
      </c>
      <c r="FY27" s="461">
        <v>29</v>
      </c>
      <c r="FZ27" s="461">
        <v>30</v>
      </c>
      <c r="GA27" s="461">
        <v>1</v>
      </c>
      <c r="GB27" s="461">
        <v>2</v>
      </c>
      <c r="GC27" s="461">
        <v>3</v>
      </c>
      <c r="GD27" s="461">
        <v>4</v>
      </c>
      <c r="GE27" s="461">
        <v>5</v>
      </c>
      <c r="GF27" s="461">
        <v>6</v>
      </c>
      <c r="GG27" s="461">
        <v>7</v>
      </c>
      <c r="GH27" s="461">
        <v>8</v>
      </c>
      <c r="GI27" s="461">
        <v>9</v>
      </c>
      <c r="GJ27" s="461">
        <v>10</v>
      </c>
      <c r="GK27" s="461">
        <v>11</v>
      </c>
      <c r="GL27" s="461">
        <v>12</v>
      </c>
      <c r="GM27" s="461">
        <v>13</v>
      </c>
      <c r="GN27" s="461">
        <v>14</v>
      </c>
      <c r="GO27" s="461">
        <v>15</v>
      </c>
      <c r="GP27" s="461">
        <v>16</v>
      </c>
      <c r="GQ27" s="461">
        <v>17</v>
      </c>
      <c r="GR27" s="461">
        <v>18</v>
      </c>
      <c r="GS27" s="461">
        <v>19</v>
      </c>
      <c r="GT27" s="461">
        <v>20</v>
      </c>
      <c r="GU27" s="461">
        <v>21</v>
      </c>
      <c r="GV27" s="461">
        <v>22</v>
      </c>
      <c r="GW27" s="461">
        <v>23</v>
      </c>
      <c r="GX27" s="461">
        <v>24</v>
      </c>
      <c r="GY27" s="461">
        <v>25</v>
      </c>
      <c r="GZ27" s="461">
        <v>26</v>
      </c>
      <c r="HA27" s="461">
        <v>27</v>
      </c>
      <c r="HB27" s="461">
        <v>28</v>
      </c>
      <c r="HC27" s="461">
        <v>29</v>
      </c>
      <c r="HD27" s="461">
        <v>30</v>
      </c>
      <c r="HE27" s="461">
        <v>31</v>
      </c>
      <c r="HF27" s="461">
        <v>1</v>
      </c>
      <c r="HG27" s="461">
        <v>2</v>
      </c>
      <c r="HH27" s="461">
        <v>3</v>
      </c>
      <c r="HI27" s="461">
        <v>4</v>
      </c>
      <c r="HJ27" s="461">
        <v>5</v>
      </c>
      <c r="HK27" s="461">
        <v>6</v>
      </c>
      <c r="HL27" s="461">
        <v>7</v>
      </c>
      <c r="HM27" s="461">
        <v>8</v>
      </c>
      <c r="HN27" s="461">
        <v>9</v>
      </c>
      <c r="HO27" s="461">
        <v>10</v>
      </c>
      <c r="HP27" s="461">
        <v>11</v>
      </c>
      <c r="HQ27" s="461">
        <v>12</v>
      </c>
      <c r="HR27" s="461">
        <v>13</v>
      </c>
      <c r="HS27" s="461">
        <v>14</v>
      </c>
      <c r="HT27" s="461">
        <v>15</v>
      </c>
      <c r="HU27" s="461">
        <v>16</v>
      </c>
      <c r="HV27" s="461">
        <v>17</v>
      </c>
      <c r="HW27" s="461">
        <v>18</v>
      </c>
      <c r="HX27" s="461">
        <v>19</v>
      </c>
      <c r="HY27" s="461">
        <v>20</v>
      </c>
      <c r="HZ27" s="461">
        <v>21</v>
      </c>
      <c r="IA27" s="461">
        <v>22</v>
      </c>
      <c r="IB27" s="461">
        <v>23</v>
      </c>
      <c r="IC27" s="461">
        <v>24</v>
      </c>
      <c r="ID27" s="461">
        <v>25</v>
      </c>
      <c r="IE27" s="461">
        <v>26</v>
      </c>
      <c r="IF27" s="461">
        <v>27</v>
      </c>
      <c r="IG27" s="461">
        <v>28</v>
      </c>
      <c r="IH27" s="461">
        <v>29</v>
      </c>
      <c r="II27" s="461">
        <v>30</v>
      </c>
      <c r="IJ27" s="461">
        <v>31</v>
      </c>
      <c r="IK27" s="461">
        <v>1</v>
      </c>
      <c r="IL27" s="461">
        <v>2</v>
      </c>
      <c r="IM27" s="461">
        <v>3</v>
      </c>
      <c r="IN27" s="461">
        <v>4</v>
      </c>
      <c r="IO27" s="461">
        <v>5</v>
      </c>
      <c r="IP27" s="461">
        <v>6</v>
      </c>
      <c r="IQ27" s="461">
        <v>7</v>
      </c>
      <c r="IR27" s="461">
        <v>8</v>
      </c>
      <c r="IS27" s="461">
        <v>9</v>
      </c>
      <c r="IT27" s="461">
        <v>10</v>
      </c>
      <c r="IU27" s="461">
        <v>11</v>
      </c>
      <c r="IV27" s="461">
        <v>12</v>
      </c>
      <c r="IW27" s="461">
        <v>13</v>
      </c>
      <c r="IX27" s="461">
        <v>14</v>
      </c>
      <c r="IY27" s="461">
        <v>15</v>
      </c>
      <c r="IZ27" s="461">
        <v>16</v>
      </c>
      <c r="JA27" s="461">
        <v>17</v>
      </c>
      <c r="JB27" s="461">
        <v>18</v>
      </c>
      <c r="JC27" s="461">
        <v>19</v>
      </c>
      <c r="JD27" s="461">
        <v>20</v>
      </c>
      <c r="JE27" s="461">
        <v>21</v>
      </c>
      <c r="JF27" s="461">
        <v>22</v>
      </c>
      <c r="JG27" s="461">
        <v>23</v>
      </c>
      <c r="JH27" s="461">
        <v>24</v>
      </c>
      <c r="JI27" s="461">
        <v>25</v>
      </c>
      <c r="JJ27" s="461">
        <v>26</v>
      </c>
      <c r="JK27" s="461">
        <v>27</v>
      </c>
      <c r="JL27" s="461">
        <v>28</v>
      </c>
      <c r="JM27" s="461">
        <v>29</v>
      </c>
      <c r="JN27" s="461">
        <v>30</v>
      </c>
      <c r="JO27" s="461">
        <v>1</v>
      </c>
      <c r="JP27" s="461">
        <v>2</v>
      </c>
      <c r="JQ27" s="461">
        <v>3</v>
      </c>
      <c r="JR27" s="461">
        <v>4</v>
      </c>
      <c r="JS27" s="461">
        <v>5</v>
      </c>
      <c r="JT27" s="461">
        <v>6</v>
      </c>
      <c r="JU27" s="461">
        <v>7</v>
      </c>
      <c r="JV27" s="461">
        <v>8</v>
      </c>
      <c r="JW27" s="461">
        <v>9</v>
      </c>
      <c r="JX27" s="461">
        <v>10</v>
      </c>
      <c r="JY27" s="461">
        <v>11</v>
      </c>
      <c r="JZ27" s="461">
        <v>12</v>
      </c>
      <c r="KA27" s="461">
        <v>13</v>
      </c>
      <c r="KB27" s="461">
        <v>14</v>
      </c>
      <c r="KC27" s="461">
        <v>15</v>
      </c>
      <c r="KD27" s="461">
        <v>16</v>
      </c>
      <c r="KE27" s="461">
        <v>17</v>
      </c>
      <c r="KF27" s="461">
        <v>18</v>
      </c>
      <c r="KG27" s="461">
        <v>19</v>
      </c>
      <c r="KH27" s="461">
        <v>20</v>
      </c>
      <c r="KI27" s="461">
        <v>21</v>
      </c>
      <c r="KJ27" s="461">
        <v>22</v>
      </c>
      <c r="KK27" s="461">
        <v>23</v>
      </c>
      <c r="KL27" s="461">
        <v>24</v>
      </c>
      <c r="KM27" s="461">
        <v>25</v>
      </c>
      <c r="KN27" s="461">
        <v>26</v>
      </c>
      <c r="KO27" s="461">
        <v>27</v>
      </c>
      <c r="KP27" s="461">
        <v>28</v>
      </c>
      <c r="KQ27" s="461">
        <v>29</v>
      </c>
      <c r="KR27" s="461">
        <v>30</v>
      </c>
      <c r="KS27" s="461">
        <v>31</v>
      </c>
      <c r="KT27" s="461">
        <v>1</v>
      </c>
      <c r="KU27" s="461">
        <v>2</v>
      </c>
      <c r="KV27" s="461">
        <v>3</v>
      </c>
      <c r="KW27" s="461">
        <v>4</v>
      </c>
      <c r="KX27" s="461">
        <v>5</v>
      </c>
      <c r="KY27" s="461">
        <v>6</v>
      </c>
      <c r="KZ27" s="461">
        <v>7</v>
      </c>
      <c r="LA27" s="461">
        <v>8</v>
      </c>
      <c r="LB27" s="461">
        <v>9</v>
      </c>
      <c r="LC27" s="461">
        <v>10</v>
      </c>
      <c r="LD27" s="461">
        <v>11</v>
      </c>
      <c r="LE27" s="461">
        <v>12</v>
      </c>
      <c r="LF27" s="461">
        <v>13</v>
      </c>
      <c r="LG27" s="461">
        <v>14</v>
      </c>
      <c r="LH27" s="461">
        <v>15</v>
      </c>
      <c r="LI27" s="461">
        <v>16</v>
      </c>
      <c r="LJ27" s="461">
        <v>17</v>
      </c>
      <c r="LK27" s="461">
        <v>18</v>
      </c>
      <c r="LL27" s="461">
        <v>19</v>
      </c>
      <c r="LM27" s="461">
        <v>20</v>
      </c>
      <c r="LN27" s="461">
        <v>21</v>
      </c>
      <c r="LO27" s="461">
        <v>22</v>
      </c>
      <c r="LP27" s="461">
        <v>23</v>
      </c>
      <c r="LQ27" s="461">
        <v>24</v>
      </c>
      <c r="LR27" s="461">
        <v>25</v>
      </c>
      <c r="LS27" s="461">
        <v>26</v>
      </c>
      <c r="LT27" s="461">
        <v>27</v>
      </c>
      <c r="LU27" s="461">
        <v>28</v>
      </c>
      <c r="LV27" s="461">
        <v>29</v>
      </c>
      <c r="LW27" s="461">
        <v>30</v>
      </c>
      <c r="LX27" s="461">
        <v>1</v>
      </c>
      <c r="LY27" s="461">
        <v>2</v>
      </c>
      <c r="LZ27" s="461">
        <v>3</v>
      </c>
      <c r="MA27" s="461">
        <v>4</v>
      </c>
      <c r="MB27" s="461">
        <v>5</v>
      </c>
      <c r="MC27" s="461">
        <v>6</v>
      </c>
      <c r="MD27" s="461">
        <v>7</v>
      </c>
      <c r="ME27" s="461">
        <v>8</v>
      </c>
      <c r="MF27" s="461">
        <v>9</v>
      </c>
      <c r="MG27" s="461">
        <v>10</v>
      </c>
      <c r="MH27" s="461">
        <v>11</v>
      </c>
      <c r="MI27" s="461">
        <v>12</v>
      </c>
      <c r="MJ27" s="461">
        <v>13</v>
      </c>
      <c r="MK27" s="461">
        <v>14</v>
      </c>
      <c r="ML27" s="461">
        <v>15</v>
      </c>
      <c r="MM27" s="461">
        <v>16</v>
      </c>
      <c r="MN27" s="461">
        <v>17</v>
      </c>
      <c r="MO27" s="461">
        <v>18</v>
      </c>
      <c r="MP27" s="461">
        <v>19</v>
      </c>
      <c r="MQ27" s="461">
        <v>20</v>
      </c>
      <c r="MR27" s="461">
        <v>21</v>
      </c>
      <c r="MS27" s="461">
        <v>22</v>
      </c>
      <c r="MT27" s="461">
        <v>23</v>
      </c>
      <c r="MU27" s="461">
        <v>24</v>
      </c>
      <c r="MV27" s="461">
        <v>25</v>
      </c>
      <c r="MW27" s="461">
        <v>26</v>
      </c>
      <c r="MX27" s="461">
        <v>27</v>
      </c>
      <c r="MY27" s="461">
        <v>28</v>
      </c>
      <c r="MZ27" s="461">
        <v>29</v>
      </c>
      <c r="NA27" s="461">
        <v>30</v>
      </c>
      <c r="NB27" s="461">
        <v>31</v>
      </c>
    </row>
    <row r="28" spans="1:369" s="168" customFormat="1" x14ac:dyDescent="0.25">
      <c r="A28" s="103" t="s">
        <v>523</v>
      </c>
      <c r="B28" s="172">
        <v>4</v>
      </c>
      <c r="C28" s="172">
        <v>4</v>
      </c>
      <c r="D28" s="172">
        <v>4</v>
      </c>
      <c r="E28" s="172">
        <v>4</v>
      </c>
      <c r="F28" s="172">
        <v>4</v>
      </c>
      <c r="G28" s="172">
        <v>2</v>
      </c>
      <c r="H28" s="172">
        <v>3</v>
      </c>
      <c r="I28" s="172">
        <v>4</v>
      </c>
      <c r="J28" s="172">
        <v>3</v>
      </c>
      <c r="K28" s="172">
        <v>4</v>
      </c>
      <c r="L28" s="172">
        <v>4</v>
      </c>
      <c r="M28" s="172">
        <v>4</v>
      </c>
      <c r="N28" s="172">
        <v>4</v>
      </c>
      <c r="O28" s="172">
        <v>4</v>
      </c>
      <c r="P28" s="172">
        <v>4</v>
      </c>
      <c r="Q28" s="172">
        <v>4</v>
      </c>
      <c r="R28" s="438">
        <v>5</v>
      </c>
      <c r="S28" s="438">
        <v>4</v>
      </c>
      <c r="T28" s="438">
        <v>4</v>
      </c>
      <c r="U28" s="438">
        <v>5</v>
      </c>
      <c r="V28" s="438">
        <v>4</v>
      </c>
      <c r="W28" s="438">
        <v>4</v>
      </c>
      <c r="X28" s="438">
        <v>4</v>
      </c>
      <c r="Y28" s="438">
        <v>4</v>
      </c>
      <c r="Z28" s="172">
        <v>3</v>
      </c>
      <c r="AA28" s="172">
        <v>5</v>
      </c>
      <c r="AB28" s="438">
        <v>4</v>
      </c>
      <c r="AC28" s="438">
        <v>5</v>
      </c>
      <c r="AD28" s="438">
        <v>5</v>
      </c>
      <c r="AE28" s="438">
        <v>4</v>
      </c>
      <c r="AF28" s="196">
        <v>4</v>
      </c>
      <c r="AG28" s="438">
        <v>4</v>
      </c>
      <c r="AH28" s="438">
        <v>4</v>
      </c>
      <c r="AI28" s="438">
        <v>4</v>
      </c>
      <c r="AJ28" s="438">
        <v>4</v>
      </c>
      <c r="AK28" s="438">
        <v>4</v>
      </c>
      <c r="AL28" s="438">
        <v>4</v>
      </c>
      <c r="AM28" s="438">
        <v>4</v>
      </c>
      <c r="AN28" s="438">
        <v>4</v>
      </c>
      <c r="AO28" s="438">
        <v>3</v>
      </c>
      <c r="AP28" s="438">
        <v>4</v>
      </c>
      <c r="AQ28" s="438">
        <v>4</v>
      </c>
      <c r="AR28" s="438">
        <v>4</v>
      </c>
      <c r="AS28" s="438">
        <v>4</v>
      </c>
      <c r="AT28" s="438">
        <v>4</v>
      </c>
      <c r="AU28" s="438">
        <v>4</v>
      </c>
      <c r="AV28" s="438">
        <v>4</v>
      </c>
      <c r="AW28" s="438">
        <v>4</v>
      </c>
      <c r="AX28" s="172">
        <v>3</v>
      </c>
      <c r="AY28" s="172">
        <v>3</v>
      </c>
      <c r="AZ28" s="438">
        <v>3</v>
      </c>
      <c r="BA28" s="438">
        <v>5</v>
      </c>
      <c r="BB28" s="438">
        <v>5</v>
      </c>
      <c r="BC28" s="438">
        <v>4</v>
      </c>
      <c r="BD28" s="438">
        <v>4</v>
      </c>
      <c r="BE28" s="438">
        <v>4</v>
      </c>
      <c r="BF28" s="438">
        <v>3</v>
      </c>
      <c r="BG28" s="438">
        <v>4</v>
      </c>
      <c r="BH28" s="196">
        <v>4</v>
      </c>
      <c r="BI28" s="438">
        <v>4</v>
      </c>
      <c r="BJ28" s="438">
        <v>4</v>
      </c>
      <c r="BK28" s="438">
        <v>4</v>
      </c>
      <c r="BL28" s="438">
        <v>5</v>
      </c>
      <c r="BM28" s="438">
        <v>5</v>
      </c>
      <c r="BN28" s="172">
        <v>4</v>
      </c>
      <c r="BO28" s="438">
        <v>3</v>
      </c>
      <c r="BP28" s="438">
        <v>4</v>
      </c>
      <c r="BQ28" s="172">
        <v>4</v>
      </c>
      <c r="BR28" s="172">
        <v>4</v>
      </c>
      <c r="BS28" s="172">
        <v>4</v>
      </c>
      <c r="BT28" s="438">
        <v>4</v>
      </c>
      <c r="BU28" s="438">
        <v>5</v>
      </c>
      <c r="BV28" s="438">
        <v>5</v>
      </c>
      <c r="BW28" s="438">
        <v>5</v>
      </c>
      <c r="BX28" s="438">
        <v>3</v>
      </c>
      <c r="BY28" s="438">
        <v>4</v>
      </c>
      <c r="BZ28" s="438">
        <v>4</v>
      </c>
      <c r="CA28" s="438">
        <v>4</v>
      </c>
      <c r="CB28" s="438">
        <v>4</v>
      </c>
      <c r="CC28" s="438">
        <v>4</v>
      </c>
      <c r="CD28" s="438">
        <v>4</v>
      </c>
      <c r="CE28" s="438">
        <v>4</v>
      </c>
      <c r="CF28" s="438">
        <v>4</v>
      </c>
      <c r="CG28" s="438">
        <v>4</v>
      </c>
      <c r="CH28" s="438">
        <v>4</v>
      </c>
      <c r="CI28" s="438">
        <v>4</v>
      </c>
      <c r="CJ28" s="172">
        <v>5</v>
      </c>
      <c r="CK28" s="172">
        <v>4</v>
      </c>
      <c r="CL28" s="172">
        <v>3</v>
      </c>
      <c r="CM28" s="196">
        <v>4</v>
      </c>
      <c r="CN28" s="172">
        <v>3</v>
      </c>
      <c r="CO28" s="172">
        <v>4</v>
      </c>
      <c r="CP28" s="172">
        <v>4</v>
      </c>
      <c r="CQ28" s="172">
        <v>5</v>
      </c>
      <c r="CR28" s="172">
        <v>4</v>
      </c>
      <c r="CS28" s="172">
        <v>4</v>
      </c>
      <c r="CT28" s="172">
        <v>4</v>
      </c>
      <c r="CU28" s="438">
        <v>5</v>
      </c>
      <c r="CV28" s="438">
        <v>5</v>
      </c>
      <c r="CW28" s="438">
        <v>4</v>
      </c>
      <c r="CX28" s="438">
        <v>3</v>
      </c>
      <c r="CY28" s="438">
        <v>3</v>
      </c>
      <c r="CZ28" s="438">
        <v>3</v>
      </c>
      <c r="DA28" s="172">
        <v>4</v>
      </c>
      <c r="DB28" s="172">
        <v>5</v>
      </c>
      <c r="DC28" s="172">
        <v>5</v>
      </c>
      <c r="DD28" s="172">
        <v>4</v>
      </c>
      <c r="DE28" s="438">
        <v>4</v>
      </c>
      <c r="DF28" s="438">
        <v>4</v>
      </c>
      <c r="DG28" s="438">
        <v>4</v>
      </c>
      <c r="DH28" s="438">
        <v>4</v>
      </c>
      <c r="DI28" s="438">
        <v>4</v>
      </c>
      <c r="DJ28" s="172">
        <v>5</v>
      </c>
      <c r="DK28" s="172">
        <v>4</v>
      </c>
      <c r="DL28" s="172">
        <v>4</v>
      </c>
      <c r="DM28" s="172">
        <v>5</v>
      </c>
      <c r="DN28" s="172">
        <v>4</v>
      </c>
      <c r="DO28" s="172">
        <v>4</v>
      </c>
      <c r="DP28" s="172">
        <v>4</v>
      </c>
      <c r="DQ28" s="196">
        <v>4</v>
      </c>
      <c r="DR28" s="172">
        <v>4</v>
      </c>
      <c r="DS28" s="172">
        <v>5</v>
      </c>
      <c r="DT28" s="172">
        <v>2</v>
      </c>
      <c r="DU28" s="172">
        <v>1</v>
      </c>
      <c r="DV28" s="172">
        <v>3</v>
      </c>
      <c r="DW28" s="172">
        <v>4</v>
      </c>
      <c r="DX28" s="172">
        <v>5</v>
      </c>
      <c r="DY28" s="172">
        <v>4</v>
      </c>
      <c r="DZ28" s="172">
        <v>5</v>
      </c>
      <c r="EA28" s="172">
        <v>4</v>
      </c>
      <c r="EB28" s="172">
        <v>3</v>
      </c>
      <c r="EC28" s="172">
        <v>4</v>
      </c>
      <c r="ED28" s="172">
        <v>5</v>
      </c>
      <c r="EE28" s="172">
        <v>5</v>
      </c>
      <c r="EF28" s="172">
        <v>4</v>
      </c>
      <c r="EG28" s="172">
        <v>4</v>
      </c>
      <c r="EH28" s="172">
        <v>4</v>
      </c>
      <c r="EI28" s="172">
        <v>5</v>
      </c>
      <c r="EJ28" s="172">
        <v>4</v>
      </c>
      <c r="EK28" s="172">
        <v>4</v>
      </c>
      <c r="EL28" s="172">
        <v>4</v>
      </c>
      <c r="EM28" s="172">
        <v>4</v>
      </c>
      <c r="EN28" s="172">
        <v>4</v>
      </c>
      <c r="EO28" s="172">
        <v>4</v>
      </c>
      <c r="EP28" s="172">
        <v>3</v>
      </c>
      <c r="EQ28" s="172">
        <v>3</v>
      </c>
      <c r="ER28" s="172">
        <v>4</v>
      </c>
      <c r="ES28" s="172">
        <v>5</v>
      </c>
      <c r="ET28" s="172">
        <v>5</v>
      </c>
      <c r="EU28" s="172">
        <v>4</v>
      </c>
      <c r="EV28" s="196">
        <v>4</v>
      </c>
      <c r="EW28" s="172">
        <v>4</v>
      </c>
      <c r="EX28" s="172">
        <v>4</v>
      </c>
      <c r="EY28" s="172">
        <v>4</v>
      </c>
      <c r="EZ28" s="172">
        <v>4</v>
      </c>
      <c r="FA28" s="172">
        <v>4</v>
      </c>
      <c r="FB28" s="172">
        <v>4</v>
      </c>
      <c r="FC28" s="172">
        <v>4</v>
      </c>
      <c r="FD28" s="172">
        <v>4</v>
      </c>
      <c r="FE28" s="172">
        <v>4</v>
      </c>
      <c r="FF28" s="172">
        <v>4</v>
      </c>
      <c r="FG28" s="172">
        <v>3</v>
      </c>
      <c r="FH28" s="172">
        <v>3</v>
      </c>
      <c r="FI28" s="172">
        <v>5</v>
      </c>
      <c r="FJ28" s="172">
        <v>4</v>
      </c>
      <c r="FK28" s="172">
        <v>4</v>
      </c>
      <c r="FL28" s="172">
        <v>4</v>
      </c>
      <c r="FM28" s="172">
        <v>3</v>
      </c>
      <c r="FN28" s="172">
        <v>4</v>
      </c>
      <c r="FO28" s="172">
        <v>4</v>
      </c>
      <c r="FP28" s="172">
        <v>4</v>
      </c>
      <c r="FQ28" s="172">
        <v>4</v>
      </c>
      <c r="FR28" s="172">
        <v>3</v>
      </c>
      <c r="FS28" s="172">
        <v>3</v>
      </c>
      <c r="FT28" s="438">
        <v>4</v>
      </c>
      <c r="FU28" s="438">
        <v>4</v>
      </c>
      <c r="FV28" s="438">
        <v>3</v>
      </c>
      <c r="FW28" s="438">
        <v>4</v>
      </c>
      <c r="FX28" s="438">
        <v>4</v>
      </c>
      <c r="FY28" s="438">
        <v>4</v>
      </c>
      <c r="FZ28" s="196">
        <v>4</v>
      </c>
      <c r="GA28" s="172">
        <v>4</v>
      </c>
      <c r="GB28" s="172">
        <v>4</v>
      </c>
      <c r="GC28" s="172">
        <v>3</v>
      </c>
      <c r="GD28" s="172">
        <v>4</v>
      </c>
      <c r="GE28" s="172">
        <v>4</v>
      </c>
      <c r="GF28" s="172">
        <v>4</v>
      </c>
      <c r="GG28" s="172">
        <v>4</v>
      </c>
      <c r="GH28" s="172">
        <v>4</v>
      </c>
      <c r="GI28" s="172">
        <v>4</v>
      </c>
      <c r="GJ28" s="172">
        <v>5</v>
      </c>
      <c r="GK28" s="172">
        <v>4</v>
      </c>
      <c r="GL28" s="172">
        <v>4</v>
      </c>
      <c r="GM28" s="172">
        <v>4</v>
      </c>
      <c r="GN28" s="172">
        <v>3</v>
      </c>
      <c r="GO28" s="438">
        <v>4</v>
      </c>
      <c r="GP28" s="172">
        <v>3</v>
      </c>
      <c r="GQ28" s="438">
        <v>4</v>
      </c>
      <c r="GR28" s="438">
        <v>4</v>
      </c>
      <c r="GS28" s="438">
        <v>4</v>
      </c>
      <c r="GT28" s="438">
        <v>4</v>
      </c>
      <c r="GU28" s="438">
        <v>4</v>
      </c>
      <c r="GV28" s="438">
        <v>4</v>
      </c>
      <c r="GW28" s="438">
        <v>4</v>
      </c>
      <c r="GX28" s="438">
        <v>4</v>
      </c>
      <c r="GY28" s="438">
        <v>4</v>
      </c>
      <c r="GZ28" s="438">
        <v>4</v>
      </c>
      <c r="HA28" s="438">
        <v>4</v>
      </c>
      <c r="HB28" s="438">
        <v>4</v>
      </c>
      <c r="HC28" s="438">
        <v>3</v>
      </c>
      <c r="HD28" s="438">
        <v>2</v>
      </c>
      <c r="HE28" s="196">
        <v>3</v>
      </c>
      <c r="HF28" s="438">
        <v>3</v>
      </c>
      <c r="HG28" s="438">
        <v>4</v>
      </c>
      <c r="HH28" s="438">
        <v>4</v>
      </c>
      <c r="HI28" s="438">
        <v>4</v>
      </c>
      <c r="HJ28" s="438">
        <v>4</v>
      </c>
      <c r="HK28" s="438">
        <v>4</v>
      </c>
      <c r="HL28" s="172">
        <v>4</v>
      </c>
      <c r="HM28" s="172">
        <v>4</v>
      </c>
      <c r="HN28" s="172">
        <v>4</v>
      </c>
      <c r="HO28" s="172">
        <v>2</v>
      </c>
      <c r="HP28" s="172">
        <v>2</v>
      </c>
      <c r="HQ28" s="172">
        <v>1</v>
      </c>
      <c r="HR28" s="172">
        <v>3</v>
      </c>
      <c r="HS28" s="172">
        <v>3</v>
      </c>
      <c r="HT28" s="172">
        <v>4</v>
      </c>
      <c r="HU28" s="172">
        <v>5</v>
      </c>
      <c r="HV28" s="172">
        <v>4</v>
      </c>
      <c r="HW28" s="172">
        <v>4</v>
      </c>
      <c r="HX28" s="172">
        <v>4</v>
      </c>
      <c r="HY28" s="172">
        <v>4</v>
      </c>
      <c r="HZ28" s="172">
        <v>4</v>
      </c>
      <c r="IA28" s="172">
        <v>4</v>
      </c>
      <c r="IB28" s="172">
        <v>4</v>
      </c>
      <c r="IC28" s="172">
        <v>4</v>
      </c>
      <c r="ID28" s="172">
        <v>4</v>
      </c>
      <c r="IE28" s="172">
        <v>4</v>
      </c>
      <c r="IF28" s="172">
        <v>3</v>
      </c>
      <c r="IG28" s="172">
        <v>4</v>
      </c>
      <c r="IH28" s="172">
        <v>4</v>
      </c>
      <c r="II28" s="172">
        <v>4</v>
      </c>
      <c r="IJ28" s="196">
        <v>4</v>
      </c>
      <c r="IK28" s="172">
        <v>4</v>
      </c>
      <c r="IL28" s="172">
        <v>4</v>
      </c>
      <c r="IM28" s="172">
        <v>4</v>
      </c>
      <c r="IN28" s="172">
        <v>3</v>
      </c>
      <c r="IO28" s="172">
        <v>2</v>
      </c>
      <c r="IP28" s="172">
        <v>3</v>
      </c>
      <c r="IQ28" s="172">
        <v>3</v>
      </c>
      <c r="IR28" s="172">
        <v>3</v>
      </c>
      <c r="IS28" s="172">
        <v>4</v>
      </c>
      <c r="IT28" s="172">
        <v>3</v>
      </c>
      <c r="IU28" s="172">
        <v>3</v>
      </c>
      <c r="IV28" s="172">
        <v>5</v>
      </c>
      <c r="IW28" s="172">
        <v>4</v>
      </c>
      <c r="IX28" s="172">
        <v>4</v>
      </c>
      <c r="IY28" s="172">
        <v>4</v>
      </c>
      <c r="IZ28" s="172">
        <v>4</v>
      </c>
      <c r="JA28" s="172">
        <v>5</v>
      </c>
      <c r="JB28" s="172">
        <v>5</v>
      </c>
      <c r="JC28" s="172">
        <v>5</v>
      </c>
      <c r="JD28" s="172">
        <v>5</v>
      </c>
      <c r="JE28" s="172">
        <v>4</v>
      </c>
      <c r="JF28" s="500">
        <v>5</v>
      </c>
      <c r="JG28" s="500">
        <v>4</v>
      </c>
      <c r="JH28" s="500">
        <v>4</v>
      </c>
      <c r="JI28" s="500">
        <v>4</v>
      </c>
      <c r="JJ28" s="500">
        <v>3</v>
      </c>
      <c r="JK28" s="500">
        <v>3</v>
      </c>
      <c r="JL28" s="500">
        <v>4</v>
      </c>
      <c r="JM28" s="500">
        <v>5</v>
      </c>
      <c r="JN28" s="196">
        <v>4</v>
      </c>
      <c r="JO28" s="172">
        <v>4</v>
      </c>
      <c r="JP28" s="172">
        <v>4</v>
      </c>
      <c r="JQ28" s="517">
        <v>4</v>
      </c>
      <c r="JR28" s="517">
        <v>4</v>
      </c>
      <c r="JS28" s="517">
        <v>4</v>
      </c>
      <c r="JT28" s="517">
        <v>4</v>
      </c>
      <c r="JU28" s="517">
        <v>5</v>
      </c>
      <c r="JV28" s="517">
        <v>4</v>
      </c>
      <c r="JW28" s="517">
        <v>4</v>
      </c>
      <c r="JX28" s="517">
        <v>4</v>
      </c>
      <c r="JY28" s="517">
        <v>4</v>
      </c>
      <c r="JZ28" s="517">
        <v>4</v>
      </c>
      <c r="KA28" s="517">
        <v>4</v>
      </c>
      <c r="KB28" s="517">
        <v>5</v>
      </c>
      <c r="KC28" s="517">
        <v>4</v>
      </c>
      <c r="KD28" s="541">
        <v>4</v>
      </c>
      <c r="KE28" s="541">
        <v>4</v>
      </c>
      <c r="KF28" s="541">
        <v>4</v>
      </c>
      <c r="KG28" s="541">
        <v>4</v>
      </c>
      <c r="KH28" s="541">
        <v>4</v>
      </c>
      <c r="KI28" s="541">
        <v>4</v>
      </c>
      <c r="KJ28" s="172">
        <v>3</v>
      </c>
      <c r="KK28" s="172">
        <v>3</v>
      </c>
      <c r="KL28" s="172">
        <v>4</v>
      </c>
      <c r="KM28" s="172">
        <v>4</v>
      </c>
      <c r="KN28" s="541">
        <v>2</v>
      </c>
      <c r="KO28" s="541">
        <v>3</v>
      </c>
      <c r="KP28" s="541">
        <v>1</v>
      </c>
      <c r="KQ28" s="541">
        <v>3</v>
      </c>
      <c r="KR28" s="541">
        <v>0</v>
      </c>
      <c r="KS28" s="196">
        <v>2</v>
      </c>
      <c r="KT28" s="172">
        <v>3</v>
      </c>
      <c r="KU28" s="172">
        <v>4</v>
      </c>
      <c r="KV28" s="541">
        <v>4</v>
      </c>
      <c r="KW28" s="172">
        <v>4</v>
      </c>
      <c r="KX28" s="172">
        <v>4</v>
      </c>
      <c r="KY28" s="172">
        <v>4</v>
      </c>
      <c r="KZ28" s="172">
        <v>4</v>
      </c>
      <c r="LA28" s="541">
        <v>3</v>
      </c>
      <c r="LB28" s="172">
        <v>4</v>
      </c>
      <c r="LC28" s="172">
        <v>3</v>
      </c>
      <c r="LD28" s="172">
        <v>4</v>
      </c>
      <c r="LE28" s="172">
        <v>2</v>
      </c>
      <c r="LF28" s="541">
        <v>4</v>
      </c>
      <c r="LG28" s="541">
        <v>4</v>
      </c>
      <c r="LH28" s="541">
        <v>4</v>
      </c>
      <c r="LI28" s="541">
        <v>4</v>
      </c>
      <c r="LJ28" s="541">
        <v>5</v>
      </c>
      <c r="LK28" s="541">
        <v>5</v>
      </c>
      <c r="LL28" s="541">
        <v>5</v>
      </c>
      <c r="LM28" s="541">
        <v>5</v>
      </c>
      <c r="LN28" s="172">
        <v>4</v>
      </c>
      <c r="LO28" s="172">
        <v>4</v>
      </c>
      <c r="LP28" s="172">
        <v>4</v>
      </c>
      <c r="LQ28" s="172">
        <v>4</v>
      </c>
      <c r="LR28" s="172">
        <v>3</v>
      </c>
      <c r="LS28" s="172">
        <v>3</v>
      </c>
      <c r="LT28" s="172">
        <v>3</v>
      </c>
      <c r="LU28" s="172">
        <v>2</v>
      </c>
      <c r="LV28" s="541">
        <v>3</v>
      </c>
      <c r="LW28" s="196">
        <v>3</v>
      </c>
      <c r="LX28" s="541">
        <v>3</v>
      </c>
      <c r="LY28" s="172">
        <v>5</v>
      </c>
      <c r="LZ28" s="172">
        <v>5</v>
      </c>
      <c r="MA28" s="172">
        <v>4</v>
      </c>
      <c r="MB28" s="172">
        <v>5</v>
      </c>
      <c r="MC28" s="172">
        <v>4</v>
      </c>
      <c r="MD28" s="172">
        <v>3</v>
      </c>
      <c r="ME28" s="172">
        <v>3</v>
      </c>
      <c r="MF28" s="172">
        <v>4</v>
      </c>
      <c r="MG28" s="172">
        <v>5</v>
      </c>
      <c r="MH28" s="172">
        <v>3</v>
      </c>
      <c r="MI28" s="577">
        <v>4</v>
      </c>
      <c r="MJ28" s="541">
        <v>4</v>
      </c>
      <c r="MK28" s="541">
        <v>4</v>
      </c>
      <c r="ML28" s="601">
        <v>4</v>
      </c>
      <c r="MM28" s="601">
        <v>4</v>
      </c>
      <c r="MN28" s="601">
        <v>4</v>
      </c>
      <c r="MO28" s="601">
        <v>4</v>
      </c>
      <c r="MP28" s="601">
        <v>4</v>
      </c>
      <c r="MQ28" s="541">
        <v>4</v>
      </c>
      <c r="MR28" s="541">
        <v>4</v>
      </c>
      <c r="MS28" s="541">
        <v>4</v>
      </c>
      <c r="MT28" s="541">
        <v>4</v>
      </c>
      <c r="MU28" s="541">
        <v>4</v>
      </c>
      <c r="MV28" s="541">
        <v>4</v>
      </c>
      <c r="MW28" s="541">
        <v>4</v>
      </c>
      <c r="MX28" s="541">
        <v>4</v>
      </c>
      <c r="MY28" s="541">
        <v>4</v>
      </c>
      <c r="MZ28" s="541">
        <v>4</v>
      </c>
      <c r="NA28" s="541">
        <v>4</v>
      </c>
      <c r="NB28" s="196">
        <v>4</v>
      </c>
      <c r="NC28" s="168">
        <v>4</v>
      </c>
      <c r="ND28" s="168">
        <v>3</v>
      </c>
    </row>
    <row r="29" spans="1:369" s="168" customFormat="1" x14ac:dyDescent="0.25">
      <c r="A29" s="104" t="s">
        <v>524</v>
      </c>
      <c r="C29" s="104"/>
      <c r="D29" s="104"/>
      <c r="H29" s="427"/>
      <c r="O29" s="427"/>
      <c r="P29" s="427"/>
      <c r="Q29" s="427"/>
      <c r="S29" s="427"/>
      <c r="AE29" s="169"/>
      <c r="AF29" s="170"/>
      <c r="AG29" s="171"/>
      <c r="AH29" s="427"/>
      <c r="BH29" s="170"/>
      <c r="BI29" s="427"/>
      <c r="BM29" s="427"/>
      <c r="BN29" s="427"/>
      <c r="BO29" s="427"/>
      <c r="CC29" s="427"/>
      <c r="CM29" s="170"/>
      <c r="DQ29" s="170"/>
      <c r="EB29" s="104"/>
      <c r="EK29" s="104"/>
      <c r="EM29" s="104"/>
      <c r="EV29" s="170"/>
      <c r="FC29" s="104"/>
      <c r="FO29" s="104"/>
      <c r="FW29" s="104"/>
      <c r="FY29" s="104"/>
      <c r="FZ29" s="170"/>
      <c r="GC29" s="104"/>
      <c r="GJ29" s="427"/>
      <c r="HC29" s="427"/>
      <c r="HD29" s="427"/>
      <c r="HE29" s="170"/>
      <c r="IJ29" s="170"/>
      <c r="JN29" s="170"/>
      <c r="JR29" s="104"/>
      <c r="KG29" s="545"/>
      <c r="KL29" s="545"/>
      <c r="KS29" s="170"/>
      <c r="KU29" s="104"/>
      <c r="LA29" s="545"/>
      <c r="LB29" s="545"/>
      <c r="LR29" s="545"/>
      <c r="LW29" s="170"/>
      <c r="MJ29" s="104"/>
      <c r="NB29" s="170"/>
    </row>
    <row r="30" spans="1:369" s="168" customFormat="1" x14ac:dyDescent="0.25">
      <c r="A30" s="105" t="s">
        <v>525</v>
      </c>
      <c r="AE30" s="169"/>
      <c r="AF30" s="170"/>
      <c r="AG30" s="171"/>
      <c r="BH30" s="170"/>
      <c r="BO30" s="105"/>
      <c r="BR30" s="439"/>
      <c r="CE30" s="439"/>
      <c r="CM30" s="170"/>
      <c r="DA30" s="105"/>
      <c r="DJ30" s="105"/>
      <c r="DM30" s="105"/>
      <c r="DP30" s="105"/>
      <c r="DQ30" s="170"/>
      <c r="EV30" s="170"/>
      <c r="FZ30" s="170"/>
      <c r="HB30" s="105"/>
      <c r="HE30" s="170"/>
      <c r="HI30" s="105"/>
      <c r="HS30" s="105"/>
      <c r="IJ30" s="170"/>
      <c r="JN30" s="170"/>
      <c r="KS30" s="170"/>
      <c r="LW30" s="170"/>
      <c r="NB30" s="170"/>
    </row>
    <row r="31" spans="1:369" s="168" customFormat="1" x14ac:dyDescent="0.25">
      <c r="A31" s="106" t="s">
        <v>526</v>
      </c>
      <c r="G31" s="106"/>
      <c r="AC31" s="106"/>
      <c r="AD31" s="106"/>
      <c r="AE31" s="169"/>
      <c r="AF31" s="195"/>
      <c r="AG31" s="171"/>
      <c r="AK31" s="106"/>
      <c r="AO31" s="106"/>
      <c r="AP31" s="106"/>
      <c r="AW31" s="106"/>
      <c r="AZ31" s="440"/>
      <c r="BH31" s="195"/>
      <c r="BK31" s="440"/>
      <c r="BL31" s="440"/>
      <c r="BP31" s="440"/>
      <c r="BV31" s="440"/>
      <c r="CM31" s="170"/>
      <c r="DA31" s="106"/>
      <c r="DB31" s="106"/>
      <c r="DQ31" s="170"/>
      <c r="EE31" s="106"/>
      <c r="EL31" s="106"/>
      <c r="EV31" s="170"/>
      <c r="FZ31" s="170"/>
      <c r="GE31" s="106"/>
      <c r="GL31" s="106"/>
      <c r="GR31" s="106"/>
      <c r="GW31" s="440"/>
      <c r="HE31" s="170"/>
      <c r="HJ31" s="106"/>
      <c r="HL31" s="106"/>
      <c r="HO31" s="106"/>
      <c r="HT31" s="106"/>
      <c r="HU31" s="106"/>
      <c r="HV31" s="106"/>
      <c r="IJ31" s="170"/>
      <c r="IK31" s="106"/>
      <c r="IV31" s="106"/>
      <c r="JG31" s="503"/>
      <c r="JH31" s="503"/>
      <c r="JN31" s="170"/>
      <c r="JT31" s="532"/>
      <c r="KG31" s="547"/>
      <c r="KS31" s="170"/>
      <c r="KX31" s="106"/>
      <c r="LE31" s="547"/>
      <c r="LW31" s="170"/>
      <c r="ME31" s="106"/>
      <c r="MG31" s="106"/>
      <c r="NB31" s="170"/>
    </row>
    <row r="32" spans="1:369" s="140" customFormat="1" x14ac:dyDescent="0.25">
      <c r="B32" s="140">
        <v>1</v>
      </c>
      <c r="C32" s="140">
        <v>2</v>
      </c>
      <c r="D32" s="140">
        <v>3</v>
      </c>
      <c r="E32" s="140">
        <v>4</v>
      </c>
      <c r="F32" s="140">
        <v>5</v>
      </c>
      <c r="G32" s="140">
        <v>1</v>
      </c>
      <c r="H32" s="140">
        <v>7</v>
      </c>
      <c r="I32" s="140">
        <v>8</v>
      </c>
      <c r="J32" s="140">
        <v>9</v>
      </c>
      <c r="K32" s="140">
        <v>10</v>
      </c>
      <c r="L32" s="140">
        <v>11</v>
      </c>
      <c r="M32" s="140">
        <v>12</v>
      </c>
      <c r="N32" s="140">
        <v>13</v>
      </c>
      <c r="O32" s="140">
        <v>14</v>
      </c>
      <c r="P32" s="140">
        <v>15</v>
      </c>
      <c r="Q32" s="140">
        <v>16</v>
      </c>
      <c r="R32" s="140">
        <v>17</v>
      </c>
      <c r="S32" s="140">
        <v>18</v>
      </c>
      <c r="T32" s="140">
        <v>19</v>
      </c>
      <c r="U32" s="140">
        <v>20</v>
      </c>
      <c r="V32" s="140">
        <v>21</v>
      </c>
      <c r="W32" s="140">
        <v>22</v>
      </c>
      <c r="X32" s="140">
        <v>23</v>
      </c>
      <c r="Y32" s="140">
        <v>24</v>
      </c>
      <c r="Z32" s="140">
        <v>25</v>
      </c>
      <c r="AA32" s="140">
        <v>26</v>
      </c>
      <c r="AB32" s="140">
        <v>27</v>
      </c>
      <c r="AC32" s="140">
        <v>28</v>
      </c>
      <c r="AD32" s="140">
        <v>29</v>
      </c>
      <c r="AE32" s="140">
        <v>30</v>
      </c>
      <c r="AF32" s="141">
        <v>31</v>
      </c>
      <c r="AG32" s="140">
        <v>1</v>
      </c>
      <c r="AH32" s="140">
        <v>2</v>
      </c>
      <c r="AI32" s="140">
        <v>3</v>
      </c>
      <c r="AJ32" s="140">
        <v>4</v>
      </c>
      <c r="AK32" s="140">
        <v>5</v>
      </c>
      <c r="AL32" s="140">
        <v>6</v>
      </c>
      <c r="AM32" s="140">
        <v>7</v>
      </c>
      <c r="AN32" s="140">
        <v>8</v>
      </c>
      <c r="AP32" s="140">
        <v>10</v>
      </c>
      <c r="AQ32" s="140">
        <v>11</v>
      </c>
      <c r="AR32" s="140">
        <v>12</v>
      </c>
      <c r="AS32" s="140">
        <v>13</v>
      </c>
      <c r="AT32" s="140">
        <v>14</v>
      </c>
      <c r="AU32" s="140">
        <v>15</v>
      </c>
      <c r="AV32" s="140">
        <v>16</v>
      </c>
      <c r="AW32" s="140">
        <v>17</v>
      </c>
      <c r="AX32" s="140">
        <v>18</v>
      </c>
      <c r="AY32" s="140">
        <v>19</v>
      </c>
      <c r="AZ32" s="140">
        <v>20</v>
      </c>
      <c r="BA32" s="140">
        <v>21</v>
      </c>
      <c r="BB32" s="140">
        <v>22</v>
      </c>
      <c r="BC32" s="140">
        <v>23</v>
      </c>
      <c r="BD32" s="140">
        <v>24</v>
      </c>
      <c r="BE32" s="238">
        <v>25</v>
      </c>
      <c r="BF32" s="140">
        <v>26</v>
      </c>
      <c r="BG32" s="140">
        <v>27</v>
      </c>
      <c r="BH32" s="140">
        <v>28</v>
      </c>
      <c r="BI32" s="140">
        <v>1</v>
      </c>
      <c r="BJ32" s="140">
        <v>2</v>
      </c>
      <c r="BK32" s="140">
        <v>3</v>
      </c>
      <c r="BL32" s="140">
        <v>4</v>
      </c>
      <c r="BM32" s="140">
        <v>5</v>
      </c>
      <c r="BN32" s="140">
        <v>6</v>
      </c>
      <c r="BO32" s="140">
        <v>7</v>
      </c>
      <c r="BP32" s="140">
        <v>8</v>
      </c>
      <c r="BQ32" s="140">
        <v>9</v>
      </c>
      <c r="BR32" s="140">
        <v>10</v>
      </c>
      <c r="BS32" s="140">
        <v>11</v>
      </c>
      <c r="BT32" s="140">
        <v>12</v>
      </c>
      <c r="BU32" s="140">
        <v>13</v>
      </c>
      <c r="BV32" s="140">
        <v>14</v>
      </c>
      <c r="BW32" s="140">
        <v>15</v>
      </c>
      <c r="BX32" s="140">
        <v>16</v>
      </c>
      <c r="BY32" s="140">
        <v>17</v>
      </c>
      <c r="BZ32" s="140">
        <v>18</v>
      </c>
      <c r="CA32" s="140">
        <v>19</v>
      </c>
      <c r="CB32" s="140">
        <v>20</v>
      </c>
      <c r="CC32" s="140">
        <v>21</v>
      </c>
      <c r="CD32" s="140">
        <v>22</v>
      </c>
      <c r="CE32" s="140">
        <v>23</v>
      </c>
      <c r="CF32" s="140">
        <v>24</v>
      </c>
      <c r="CG32" s="140">
        <v>25</v>
      </c>
      <c r="CH32" s="140">
        <v>26</v>
      </c>
      <c r="CI32" s="140">
        <v>27</v>
      </c>
      <c r="CJ32" s="140">
        <v>28</v>
      </c>
      <c r="CK32" s="140">
        <v>29</v>
      </c>
      <c r="CL32" s="140">
        <v>30</v>
      </c>
      <c r="CM32" s="140">
        <v>31</v>
      </c>
      <c r="CN32" s="140">
        <v>1</v>
      </c>
      <c r="CO32" s="140">
        <v>2</v>
      </c>
      <c r="CP32" s="140">
        <v>3</v>
      </c>
      <c r="CQ32" s="140">
        <v>4</v>
      </c>
      <c r="CR32" s="238">
        <v>5</v>
      </c>
      <c r="CS32" s="140">
        <v>6</v>
      </c>
      <c r="CT32" s="140">
        <v>7</v>
      </c>
      <c r="CU32" s="238">
        <v>8</v>
      </c>
      <c r="CV32" s="140">
        <v>9</v>
      </c>
      <c r="CW32" s="140">
        <v>10</v>
      </c>
      <c r="CX32" s="140">
        <v>11</v>
      </c>
      <c r="CY32" s="140">
        <v>12</v>
      </c>
      <c r="CZ32" s="140">
        <v>13</v>
      </c>
      <c r="DA32" s="140">
        <v>14</v>
      </c>
      <c r="DB32" s="140">
        <v>15</v>
      </c>
      <c r="DC32" s="140">
        <v>16</v>
      </c>
      <c r="DD32" s="140">
        <v>17</v>
      </c>
      <c r="DE32" s="140">
        <v>18</v>
      </c>
      <c r="DF32" s="140">
        <v>19</v>
      </c>
      <c r="DG32" s="140">
        <v>20</v>
      </c>
      <c r="DH32" s="140">
        <v>21</v>
      </c>
      <c r="DI32" s="140">
        <v>22</v>
      </c>
      <c r="DJ32" s="140">
        <v>23</v>
      </c>
      <c r="DK32" s="140">
        <v>24</v>
      </c>
      <c r="DL32" s="140">
        <v>25</v>
      </c>
      <c r="DM32" s="140">
        <v>26</v>
      </c>
      <c r="DN32" s="140">
        <v>27</v>
      </c>
      <c r="DO32" s="140">
        <v>28</v>
      </c>
      <c r="DP32" s="140">
        <v>29</v>
      </c>
      <c r="DQ32" s="140">
        <v>30</v>
      </c>
      <c r="DR32" s="140">
        <v>1</v>
      </c>
      <c r="DS32" s="140">
        <v>2</v>
      </c>
      <c r="DT32" s="140">
        <v>3</v>
      </c>
      <c r="DU32" s="140">
        <v>4</v>
      </c>
      <c r="DV32" s="140">
        <v>5</v>
      </c>
      <c r="DW32" s="140">
        <v>6</v>
      </c>
      <c r="DX32" s="140">
        <v>7</v>
      </c>
      <c r="DY32" s="140">
        <v>8</v>
      </c>
      <c r="DZ32" s="140">
        <v>9</v>
      </c>
      <c r="EA32" s="140">
        <v>10</v>
      </c>
      <c r="EB32" s="140">
        <v>11</v>
      </c>
      <c r="EC32" s="140">
        <v>12</v>
      </c>
      <c r="ED32" s="140">
        <v>13</v>
      </c>
      <c r="EE32" s="140">
        <v>14</v>
      </c>
      <c r="EF32" s="140">
        <v>15</v>
      </c>
      <c r="EG32" s="140">
        <v>16</v>
      </c>
      <c r="EH32" s="140">
        <v>17</v>
      </c>
      <c r="EI32" s="140">
        <v>18</v>
      </c>
      <c r="EJ32" s="140">
        <v>19</v>
      </c>
      <c r="EK32" s="140">
        <v>20</v>
      </c>
      <c r="EL32" s="140">
        <v>21</v>
      </c>
      <c r="EM32" s="140">
        <v>22</v>
      </c>
      <c r="EN32" s="140">
        <v>23</v>
      </c>
      <c r="EO32" s="140">
        <v>24</v>
      </c>
      <c r="EP32" s="140">
        <v>25</v>
      </c>
      <c r="EQ32" s="140">
        <v>26</v>
      </c>
      <c r="ER32" s="238">
        <v>27</v>
      </c>
      <c r="ES32" s="140">
        <v>28</v>
      </c>
      <c r="ET32" s="140">
        <v>29</v>
      </c>
      <c r="EU32" s="140">
        <v>30</v>
      </c>
      <c r="EV32" s="140">
        <v>31</v>
      </c>
      <c r="EW32" s="140">
        <v>1</v>
      </c>
      <c r="EX32" s="140">
        <v>2</v>
      </c>
      <c r="EY32" s="140">
        <v>3</v>
      </c>
      <c r="EZ32" s="140">
        <v>4</v>
      </c>
      <c r="FA32" s="140">
        <v>5</v>
      </c>
      <c r="FB32" s="140">
        <v>6</v>
      </c>
      <c r="FC32" s="140">
        <v>7</v>
      </c>
      <c r="FD32" s="140">
        <v>8</v>
      </c>
      <c r="FE32" s="140">
        <v>9</v>
      </c>
      <c r="FF32" s="140">
        <v>10</v>
      </c>
      <c r="FG32" s="238">
        <v>11</v>
      </c>
      <c r="FH32" s="140">
        <v>12</v>
      </c>
      <c r="FI32" s="140">
        <v>13</v>
      </c>
      <c r="FJ32" s="140">
        <v>14</v>
      </c>
      <c r="FK32" s="140">
        <v>15</v>
      </c>
      <c r="FL32" s="140">
        <v>16</v>
      </c>
      <c r="FM32" s="140">
        <v>17</v>
      </c>
      <c r="FN32" s="140">
        <v>18</v>
      </c>
      <c r="FO32" s="238">
        <v>19</v>
      </c>
      <c r="FP32" s="140">
        <v>20</v>
      </c>
      <c r="FQ32" s="140">
        <v>21</v>
      </c>
      <c r="FR32" s="140">
        <v>22</v>
      </c>
      <c r="FS32" s="140">
        <v>23</v>
      </c>
      <c r="FT32" s="140">
        <v>24</v>
      </c>
      <c r="FU32" s="140">
        <v>25</v>
      </c>
      <c r="FV32" s="140">
        <v>26</v>
      </c>
      <c r="FW32" s="140">
        <v>27</v>
      </c>
      <c r="FX32" s="140">
        <v>28</v>
      </c>
      <c r="FY32" s="140">
        <v>29</v>
      </c>
      <c r="FZ32" s="140">
        <v>30</v>
      </c>
      <c r="GA32" s="140">
        <v>1</v>
      </c>
      <c r="GB32" s="140">
        <v>2</v>
      </c>
      <c r="GC32" s="140">
        <v>3</v>
      </c>
      <c r="GD32" s="140">
        <v>4</v>
      </c>
      <c r="GE32" s="238">
        <v>5</v>
      </c>
      <c r="GF32" s="140">
        <v>6</v>
      </c>
      <c r="GG32" s="140">
        <v>7</v>
      </c>
      <c r="GH32" s="140">
        <v>8</v>
      </c>
      <c r="GI32" s="140">
        <v>9</v>
      </c>
      <c r="GJ32" s="140">
        <v>10</v>
      </c>
      <c r="GK32" s="140">
        <v>11</v>
      </c>
      <c r="GL32" s="140">
        <v>12</v>
      </c>
      <c r="GM32" s="140">
        <v>13</v>
      </c>
      <c r="GN32" s="140">
        <v>14</v>
      </c>
      <c r="GO32" s="140">
        <v>15</v>
      </c>
      <c r="GP32" s="140">
        <v>16</v>
      </c>
      <c r="GQ32" s="140">
        <v>17</v>
      </c>
      <c r="GR32" s="140">
        <v>18</v>
      </c>
      <c r="GS32" s="140">
        <v>19</v>
      </c>
      <c r="GT32" s="140">
        <v>20</v>
      </c>
      <c r="GU32" s="140">
        <v>21</v>
      </c>
      <c r="GV32" s="140">
        <v>22</v>
      </c>
      <c r="GW32" s="140">
        <v>23</v>
      </c>
      <c r="GX32" s="140">
        <v>24</v>
      </c>
      <c r="GY32" s="140">
        <v>25</v>
      </c>
      <c r="GZ32" s="140">
        <v>26</v>
      </c>
      <c r="HA32" s="238">
        <v>27</v>
      </c>
      <c r="HB32" s="140">
        <v>28</v>
      </c>
      <c r="HC32" s="140">
        <v>29</v>
      </c>
      <c r="HD32" s="238">
        <v>30</v>
      </c>
      <c r="HE32" s="140">
        <v>31</v>
      </c>
      <c r="HF32" s="140">
        <v>1</v>
      </c>
      <c r="HG32" s="140">
        <v>2</v>
      </c>
      <c r="HH32" s="140">
        <v>3</v>
      </c>
      <c r="HI32" s="140">
        <v>4</v>
      </c>
      <c r="HJ32" s="140">
        <v>5</v>
      </c>
      <c r="HK32" s="238">
        <v>6</v>
      </c>
      <c r="HL32" s="140">
        <v>7</v>
      </c>
      <c r="HM32" s="140">
        <v>8</v>
      </c>
      <c r="HN32" s="140">
        <v>9</v>
      </c>
      <c r="HO32" s="140">
        <v>10</v>
      </c>
      <c r="HP32" s="140">
        <v>11</v>
      </c>
      <c r="HQ32" s="140">
        <v>12</v>
      </c>
      <c r="HR32" s="409">
        <v>13</v>
      </c>
      <c r="HS32" s="140">
        <v>14</v>
      </c>
      <c r="HT32" s="140">
        <v>15</v>
      </c>
      <c r="HU32" s="140">
        <v>16</v>
      </c>
      <c r="HV32" s="140">
        <v>17</v>
      </c>
      <c r="HW32" s="140">
        <v>18</v>
      </c>
      <c r="HX32" s="140">
        <v>19</v>
      </c>
      <c r="HY32" s="140">
        <v>20</v>
      </c>
      <c r="HZ32" s="140">
        <v>21</v>
      </c>
      <c r="IA32" s="238">
        <v>22</v>
      </c>
      <c r="IB32" s="140">
        <v>23</v>
      </c>
      <c r="IC32" s="140">
        <v>24</v>
      </c>
      <c r="ID32" s="140">
        <v>25</v>
      </c>
      <c r="IE32" s="140">
        <v>26</v>
      </c>
      <c r="IF32" s="140">
        <v>27</v>
      </c>
      <c r="IG32" s="238">
        <v>28</v>
      </c>
      <c r="IH32" s="140">
        <v>29</v>
      </c>
      <c r="II32" s="140">
        <v>30</v>
      </c>
      <c r="IJ32" s="140">
        <v>31</v>
      </c>
      <c r="IK32" s="140">
        <v>1</v>
      </c>
      <c r="IL32" s="140">
        <v>2</v>
      </c>
      <c r="IM32" s="140">
        <v>3</v>
      </c>
      <c r="IN32" s="140">
        <v>4</v>
      </c>
      <c r="IO32" s="140">
        <v>5</v>
      </c>
      <c r="IP32" s="140">
        <v>6</v>
      </c>
      <c r="IQ32" s="238">
        <v>7</v>
      </c>
      <c r="IR32" s="140">
        <v>8</v>
      </c>
      <c r="IS32" s="238">
        <v>9</v>
      </c>
      <c r="IT32" s="140">
        <v>10</v>
      </c>
      <c r="IU32" s="140">
        <v>11</v>
      </c>
      <c r="IV32" s="140">
        <v>12</v>
      </c>
      <c r="IW32" s="140">
        <v>13</v>
      </c>
      <c r="IX32" s="140">
        <v>14</v>
      </c>
      <c r="IY32" s="140">
        <v>15</v>
      </c>
      <c r="IZ32" s="238">
        <v>16</v>
      </c>
      <c r="JA32" s="140">
        <v>17</v>
      </c>
      <c r="JB32" s="140">
        <v>18</v>
      </c>
      <c r="JC32" s="140">
        <v>19</v>
      </c>
      <c r="JD32" s="140">
        <v>20</v>
      </c>
      <c r="JE32" s="140">
        <v>21</v>
      </c>
      <c r="JF32" s="140">
        <v>22</v>
      </c>
      <c r="JG32" s="140">
        <v>23</v>
      </c>
      <c r="JH32" s="140">
        <v>24</v>
      </c>
      <c r="JI32" s="140">
        <v>25</v>
      </c>
      <c r="JJ32" s="140">
        <v>26</v>
      </c>
      <c r="JK32" s="140">
        <v>27</v>
      </c>
      <c r="JL32" s="140">
        <v>28</v>
      </c>
      <c r="JM32" s="140">
        <v>29</v>
      </c>
      <c r="JN32" s="140">
        <v>30</v>
      </c>
      <c r="JO32" s="140">
        <v>1</v>
      </c>
      <c r="JP32" s="140">
        <v>2</v>
      </c>
      <c r="JQ32" s="140">
        <v>3</v>
      </c>
      <c r="JR32" s="140">
        <v>4</v>
      </c>
      <c r="JS32" s="140">
        <v>5</v>
      </c>
      <c r="JT32" s="140">
        <v>6</v>
      </c>
      <c r="JU32" s="140">
        <v>7</v>
      </c>
      <c r="JV32" s="140">
        <v>8</v>
      </c>
      <c r="JW32" s="140">
        <v>9</v>
      </c>
      <c r="JX32" s="140">
        <v>10</v>
      </c>
      <c r="JY32" s="140">
        <v>11</v>
      </c>
      <c r="JZ32" s="140">
        <v>12</v>
      </c>
      <c r="KA32" s="140">
        <v>13</v>
      </c>
      <c r="KB32" s="140">
        <v>14</v>
      </c>
      <c r="KC32" s="238">
        <v>15</v>
      </c>
      <c r="KD32" s="140">
        <v>16</v>
      </c>
      <c r="KE32" s="140">
        <v>17</v>
      </c>
      <c r="KF32" s="140">
        <v>18</v>
      </c>
      <c r="KG32" s="140">
        <v>19</v>
      </c>
      <c r="KH32" s="238">
        <v>20</v>
      </c>
      <c r="KI32" s="140">
        <v>21</v>
      </c>
      <c r="KJ32" s="140">
        <v>22</v>
      </c>
      <c r="KK32" s="140">
        <v>23</v>
      </c>
      <c r="KL32" s="140">
        <v>24</v>
      </c>
      <c r="KM32" s="140">
        <v>25</v>
      </c>
      <c r="KN32" s="238">
        <v>26</v>
      </c>
      <c r="KO32" s="140">
        <v>27</v>
      </c>
      <c r="KP32" s="140">
        <v>28</v>
      </c>
      <c r="KQ32" s="140">
        <v>29</v>
      </c>
      <c r="KR32" s="238">
        <v>30</v>
      </c>
      <c r="KS32" s="140">
        <v>31</v>
      </c>
      <c r="KT32" s="140">
        <v>1</v>
      </c>
      <c r="KU32" s="140">
        <v>2</v>
      </c>
      <c r="KV32" s="140">
        <v>3</v>
      </c>
      <c r="KW32" s="140">
        <v>4</v>
      </c>
      <c r="KX32" s="140">
        <v>5</v>
      </c>
      <c r="KY32" s="140">
        <v>6</v>
      </c>
      <c r="KZ32" s="140">
        <v>7</v>
      </c>
      <c r="LA32" s="140">
        <v>8</v>
      </c>
      <c r="LB32" s="140">
        <v>9</v>
      </c>
      <c r="LC32" s="140">
        <v>10</v>
      </c>
      <c r="LD32" s="140">
        <v>11</v>
      </c>
      <c r="LE32" s="140">
        <v>12</v>
      </c>
      <c r="LF32" s="140">
        <v>13</v>
      </c>
      <c r="LG32" s="140">
        <v>14</v>
      </c>
      <c r="LH32" s="140">
        <v>15</v>
      </c>
      <c r="LI32" s="140">
        <v>16</v>
      </c>
      <c r="LJ32" s="140">
        <v>17</v>
      </c>
      <c r="LK32" s="140">
        <v>18</v>
      </c>
      <c r="LL32" s="140">
        <v>19</v>
      </c>
      <c r="LM32" s="140">
        <v>20</v>
      </c>
      <c r="LN32" s="140">
        <v>21</v>
      </c>
      <c r="LO32" s="140">
        <v>22</v>
      </c>
      <c r="LP32" s="140">
        <v>23</v>
      </c>
      <c r="LQ32" s="140">
        <v>24</v>
      </c>
      <c r="LR32" s="140">
        <v>25</v>
      </c>
      <c r="LS32" s="140">
        <v>26</v>
      </c>
      <c r="LT32" s="140">
        <v>27</v>
      </c>
      <c r="LU32" s="140">
        <v>28</v>
      </c>
      <c r="LV32" s="140">
        <v>29</v>
      </c>
      <c r="LW32" s="140">
        <v>30</v>
      </c>
      <c r="LX32" s="140">
        <v>1</v>
      </c>
      <c r="LY32" s="140">
        <v>2</v>
      </c>
      <c r="LZ32" s="140">
        <v>3</v>
      </c>
      <c r="MA32" s="140">
        <v>4</v>
      </c>
      <c r="MB32" s="140">
        <v>5</v>
      </c>
      <c r="MC32" s="140">
        <v>6</v>
      </c>
      <c r="MD32" s="140">
        <v>7</v>
      </c>
      <c r="ME32" s="140">
        <v>8</v>
      </c>
      <c r="MF32" s="238">
        <v>9</v>
      </c>
      <c r="MG32" s="140">
        <v>10</v>
      </c>
      <c r="MH32" s="140">
        <v>11</v>
      </c>
      <c r="MI32" s="409">
        <v>12</v>
      </c>
      <c r="MJ32" s="140">
        <v>13</v>
      </c>
      <c r="MK32" s="140">
        <v>14</v>
      </c>
      <c r="ML32" s="140">
        <v>15</v>
      </c>
      <c r="MM32" s="140">
        <v>16</v>
      </c>
      <c r="MN32" s="140">
        <v>17</v>
      </c>
      <c r="MO32" s="140">
        <v>18</v>
      </c>
      <c r="MP32" s="238">
        <v>19</v>
      </c>
      <c r="MQ32" s="140">
        <v>20</v>
      </c>
      <c r="MR32" s="140">
        <v>21</v>
      </c>
      <c r="MS32" s="140">
        <v>22</v>
      </c>
      <c r="MT32" s="140">
        <v>23</v>
      </c>
      <c r="MU32" s="140">
        <v>24</v>
      </c>
      <c r="MV32" s="140">
        <v>25</v>
      </c>
      <c r="MW32" s="140">
        <v>26</v>
      </c>
      <c r="MX32" s="140">
        <v>27</v>
      </c>
      <c r="MY32" s="140">
        <v>28</v>
      </c>
      <c r="MZ32" s="140">
        <v>29</v>
      </c>
      <c r="NA32" s="140">
        <v>30</v>
      </c>
      <c r="NB32" s="140">
        <v>31</v>
      </c>
    </row>
    <row r="35" spans="1:216" x14ac:dyDescent="0.25">
      <c r="HH35" s="441" t="s">
        <v>527</v>
      </c>
    </row>
    <row r="37" spans="1:216" x14ac:dyDescent="0.25">
      <c r="A37" s="113"/>
    </row>
    <row r="38" spans="1:216" x14ac:dyDescent="0.25">
      <c r="A38" s="113"/>
    </row>
    <row r="39" spans="1:216" x14ac:dyDescent="0.25">
      <c r="A39" s="113"/>
      <c r="B39" s="11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c r="AA39" s="115"/>
      <c r="AB39" s="115"/>
      <c r="AC39" s="115"/>
      <c r="AD39" s="115"/>
      <c r="AE39" s="115"/>
      <c r="AF39" s="115"/>
      <c r="AG39" s="115"/>
      <c r="AH39" s="115"/>
      <c r="AI39" s="115"/>
      <c r="AJ39" s="115"/>
      <c r="AK39" s="115"/>
      <c r="AL39" s="115"/>
      <c r="AM39" s="115"/>
      <c r="AN39" s="115"/>
      <c r="AO39" s="115"/>
      <c r="AP39" s="115"/>
      <c r="AQ39" s="115"/>
      <c r="AR39" s="115"/>
    </row>
    <row r="40" spans="1:216" x14ac:dyDescent="0.25">
      <c r="A40" s="113"/>
      <c r="AG40" s="116"/>
      <c r="AJ40" s="116"/>
      <c r="AO40" s="116"/>
    </row>
    <row r="41" spans="1:216" x14ac:dyDescent="0.25">
      <c r="A41" s="96" t="s">
        <v>481</v>
      </c>
      <c r="B41" t="s">
        <v>528</v>
      </c>
      <c r="F41" t="s">
        <v>529</v>
      </c>
      <c r="G41" t="s">
        <v>530</v>
      </c>
    </row>
    <row r="42" spans="1:216" x14ac:dyDescent="0.25">
      <c r="A42" s="97" t="s">
        <v>482</v>
      </c>
      <c r="B42" t="s">
        <v>531</v>
      </c>
      <c r="F42">
        <v>1</v>
      </c>
      <c r="G42" s="544" t="s">
        <v>532</v>
      </c>
    </row>
    <row r="43" spans="1:216" x14ac:dyDescent="0.25">
      <c r="A43" s="98" t="s">
        <v>483</v>
      </c>
      <c r="B43" t="s">
        <v>533</v>
      </c>
      <c r="F43">
        <v>2</v>
      </c>
      <c r="G43" t="s">
        <v>534</v>
      </c>
    </row>
    <row r="44" spans="1:216" x14ac:dyDescent="0.25">
      <c r="A44" s="99" t="s">
        <v>484</v>
      </c>
      <c r="B44" t="s">
        <v>533</v>
      </c>
      <c r="F44">
        <v>3</v>
      </c>
      <c r="G44" t="s">
        <v>535</v>
      </c>
    </row>
    <row r="45" spans="1:216" x14ac:dyDescent="0.25">
      <c r="A45" s="100" t="s">
        <v>485</v>
      </c>
      <c r="B45" t="s">
        <v>536</v>
      </c>
      <c r="F45">
        <v>4</v>
      </c>
      <c r="G45"/>
    </row>
    <row r="46" spans="1:216" x14ac:dyDescent="0.25">
      <c r="A46" s="101" t="s">
        <v>486</v>
      </c>
      <c r="B46" t="s">
        <v>536</v>
      </c>
      <c r="F46"/>
      <c r="G46"/>
    </row>
    <row r="47" spans="1:216" x14ac:dyDescent="0.25">
      <c r="A47" s="102" t="s">
        <v>487</v>
      </c>
      <c r="B47" t="s">
        <v>536</v>
      </c>
      <c r="C47" s="115"/>
      <c r="D47" s="115"/>
      <c r="E47" s="115"/>
      <c r="F47"/>
      <c r="G47"/>
      <c r="H47" s="115"/>
      <c r="I47" s="115"/>
      <c r="J47" s="115"/>
      <c r="K47" s="115"/>
      <c r="L47" s="115"/>
      <c r="M47" s="115"/>
      <c r="N47" s="115"/>
      <c r="O47" s="115"/>
      <c r="P47" s="115"/>
      <c r="Q47" s="115"/>
      <c r="R47" s="115"/>
      <c r="S47" s="115"/>
      <c r="T47" s="115"/>
      <c r="U47" s="115"/>
      <c r="V47" s="115"/>
      <c r="W47" s="115"/>
      <c r="X47" s="115"/>
      <c r="Y47" s="115"/>
      <c r="Z47" s="115"/>
      <c r="AA47" s="115"/>
      <c r="AB47" s="115"/>
      <c r="AC47" s="115"/>
      <c r="AD47" s="115"/>
      <c r="AE47" s="115"/>
      <c r="AF47" s="115"/>
      <c r="AG47" s="115"/>
      <c r="AH47" s="115"/>
      <c r="AI47" s="115"/>
      <c r="AJ47" s="115"/>
      <c r="AK47" s="115"/>
      <c r="AL47" s="115"/>
      <c r="AM47" s="115"/>
      <c r="AN47" s="115"/>
      <c r="AO47" s="115"/>
      <c r="AP47" s="115"/>
      <c r="AQ47" s="115"/>
      <c r="AR47" s="115"/>
    </row>
    <row r="48" spans="1:216" x14ac:dyDescent="0.25">
      <c r="A48"/>
      <c r="B48"/>
      <c r="F48"/>
      <c r="G48" t="s">
        <v>537</v>
      </c>
    </row>
    <row r="49" spans="1:44" x14ac:dyDescent="0.25">
      <c r="A49" s="107" t="s">
        <v>489</v>
      </c>
      <c r="B49" t="s">
        <v>538</v>
      </c>
      <c r="F49">
        <v>1</v>
      </c>
      <c r="G49" t="s">
        <v>539</v>
      </c>
    </row>
    <row r="50" spans="1:44" ht="15" customHeight="1" x14ac:dyDescent="0.25">
      <c r="A50" s="114" t="s">
        <v>65</v>
      </c>
      <c r="B50" t="s">
        <v>540</v>
      </c>
      <c r="C50" s="117"/>
      <c r="D50" s="117"/>
      <c r="E50" s="117"/>
      <c r="F50">
        <v>2</v>
      </c>
      <c r="G50" t="s">
        <v>541</v>
      </c>
      <c r="H50" s="117"/>
      <c r="I50" s="117"/>
      <c r="J50" s="117"/>
      <c r="K50" s="117"/>
      <c r="L50" s="117"/>
      <c r="M50" s="117"/>
      <c r="N50" s="117"/>
      <c r="O50" s="117"/>
      <c r="P50" s="117"/>
      <c r="Q50" s="117"/>
      <c r="T50" s="117"/>
      <c r="U50" s="117"/>
      <c r="V50" s="117"/>
      <c r="AE50" s="118"/>
      <c r="AF50" s="118"/>
      <c r="AG50" s="118"/>
      <c r="AH50" s="119"/>
      <c r="AI50" s="118"/>
    </row>
    <row r="51" spans="1:44" ht="15" customHeight="1" x14ac:dyDescent="0.25">
      <c r="A51" s="109" t="s">
        <v>497</v>
      </c>
      <c r="B51" t="s">
        <v>536</v>
      </c>
      <c r="F51">
        <v>3</v>
      </c>
      <c r="G51" t="s">
        <v>542</v>
      </c>
      <c r="K51" s="120"/>
      <c r="M51" s="120"/>
      <c r="R51" s="120"/>
      <c r="T51" s="121"/>
      <c r="Y51" s="120"/>
      <c r="AB51" s="120"/>
      <c r="AC51" s="122"/>
      <c r="AD51" s="120"/>
      <c r="AE51" s="120"/>
      <c r="AF51" s="123"/>
      <c r="AH51" s="120"/>
      <c r="AI51" s="120"/>
      <c r="AJ51" s="122"/>
      <c r="AK51" s="120"/>
    </row>
    <row r="52" spans="1:44" x14ac:dyDescent="0.25">
      <c r="A52" s="125" t="s">
        <v>498</v>
      </c>
      <c r="B52" t="s">
        <v>536</v>
      </c>
      <c r="F52">
        <v>4</v>
      </c>
      <c r="G52" t="s">
        <v>543</v>
      </c>
    </row>
    <row r="53" spans="1:44" x14ac:dyDescent="0.25">
      <c r="A53" s="101" t="s">
        <v>499</v>
      </c>
      <c r="B53" t="s">
        <v>544</v>
      </c>
    </row>
    <row r="54" spans="1:44" x14ac:dyDescent="0.25">
      <c r="A54" s="104" t="s">
        <v>500</v>
      </c>
      <c r="B54" t="s">
        <v>544</v>
      </c>
    </row>
    <row r="55" spans="1:44" x14ac:dyDescent="0.25">
      <c r="A55" s="428" t="s">
        <v>502</v>
      </c>
      <c r="B55" t="s">
        <v>540</v>
      </c>
    </row>
    <row r="56" spans="1:44" x14ac:dyDescent="0.25">
      <c r="A56" s="124" t="s">
        <v>509</v>
      </c>
      <c r="B56" s="441" t="s">
        <v>540</v>
      </c>
    </row>
    <row r="57" spans="1:44" x14ac:dyDescent="0.2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c r="AA57" s="115"/>
      <c r="AB57" s="115"/>
      <c r="AC57" s="115"/>
      <c r="AD57" s="115"/>
      <c r="AE57" s="115"/>
      <c r="AF57" s="115"/>
      <c r="AG57" s="115"/>
      <c r="AH57" s="115"/>
      <c r="AI57" s="115"/>
      <c r="AJ57" s="115"/>
      <c r="AK57" s="115"/>
      <c r="AL57" s="115"/>
      <c r="AM57" s="115"/>
      <c r="AN57" s="115"/>
      <c r="AO57" s="115"/>
      <c r="AP57" s="115"/>
      <c r="AQ57" s="115"/>
      <c r="AR57" s="115"/>
    </row>
    <row r="58" spans="1:44" x14ac:dyDescent="0.25">
      <c r="A58" s="108" t="s">
        <v>515</v>
      </c>
      <c r="B58" t="s">
        <v>536</v>
      </c>
    </row>
    <row r="59" spans="1:44" x14ac:dyDescent="0.25">
      <c r="A59" s="431" t="s">
        <v>516</v>
      </c>
      <c r="B59" t="s">
        <v>536</v>
      </c>
    </row>
    <row r="60" spans="1:44" x14ac:dyDescent="0.25">
      <c r="A60" s="110" t="s">
        <v>517</v>
      </c>
      <c r="B60" t="s">
        <v>536</v>
      </c>
    </row>
    <row r="61" spans="1:44" x14ac:dyDescent="0.25">
      <c r="A61" s="433" t="s">
        <v>518</v>
      </c>
      <c r="B61" t="s">
        <v>536</v>
      </c>
    </row>
    <row r="62" spans="1:44" x14ac:dyDescent="0.25">
      <c r="A62" s="111" t="s">
        <v>519</v>
      </c>
      <c r="B62" t="s">
        <v>536</v>
      </c>
    </row>
    <row r="63" spans="1:44" x14ac:dyDescent="0.25">
      <c r="A63" s="435" t="s">
        <v>520</v>
      </c>
      <c r="B63" t="s">
        <v>536</v>
      </c>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c r="AB63" s="115"/>
      <c r="AC63" s="115"/>
      <c r="AD63" s="115"/>
      <c r="AE63" s="115"/>
      <c r="AF63" s="115"/>
      <c r="AG63" s="115"/>
      <c r="AH63" s="115"/>
      <c r="AI63" s="115"/>
      <c r="AJ63" s="115"/>
      <c r="AK63" s="115"/>
      <c r="AL63" s="115"/>
      <c r="AM63" s="115"/>
      <c r="AN63" s="115"/>
      <c r="AO63" s="115"/>
      <c r="AP63" s="115"/>
      <c r="AQ63" s="115"/>
      <c r="AR63" s="115"/>
    </row>
    <row r="64" spans="1:44" x14ac:dyDescent="0.25">
      <c r="A64"/>
      <c r="B64"/>
    </row>
    <row r="65" spans="1:44" x14ac:dyDescent="0.25">
      <c r="A65" s="103" t="s">
        <v>523</v>
      </c>
      <c r="B65" t="s">
        <v>538</v>
      </c>
    </row>
    <row r="66" spans="1:44" x14ac:dyDescent="0.25">
      <c r="A66" s="104" t="s">
        <v>524</v>
      </c>
      <c r="B66" t="s">
        <v>536</v>
      </c>
    </row>
    <row r="67" spans="1:44" x14ac:dyDescent="0.25">
      <c r="A67" s="105" t="s">
        <v>525</v>
      </c>
      <c r="B67" t="s">
        <v>536</v>
      </c>
    </row>
    <row r="68" spans="1:44" x14ac:dyDescent="0.25">
      <c r="A68" s="106" t="s">
        <v>526</v>
      </c>
      <c r="B68" t="s">
        <v>536</v>
      </c>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c r="AA68" s="115"/>
      <c r="AB68" s="115"/>
      <c r="AC68" s="115"/>
      <c r="AD68" s="115"/>
      <c r="AE68" s="115"/>
      <c r="AF68" s="115"/>
      <c r="AG68" s="115"/>
      <c r="AH68" s="115"/>
      <c r="AI68" s="115"/>
      <c r="AJ68" s="115"/>
      <c r="AK68" s="115"/>
      <c r="AL68" s="115"/>
      <c r="AM68" s="115"/>
      <c r="AN68" s="115"/>
      <c r="AO68" s="115"/>
      <c r="AP68" s="115"/>
      <c r="AQ68" s="115"/>
      <c r="AR68" s="115"/>
    </row>
    <row r="73" spans="1:44" x14ac:dyDescent="0.25">
      <c r="I73" s="204">
        <v>4.1666666666666664E-2</v>
      </c>
      <c r="J73" s="204">
        <v>4.1666666666666664E-2</v>
      </c>
      <c r="K73" s="204">
        <v>4.1666666666666664E-2</v>
      </c>
      <c r="L73" s="204">
        <v>4.1666666666666664E-2</v>
      </c>
      <c r="M73" s="204">
        <v>4.1666666666666664E-2</v>
      </c>
    </row>
    <row r="74" spans="1:44" x14ac:dyDescent="0.25">
      <c r="I74" s="204">
        <v>4.1666666666666664E-2</v>
      </c>
      <c r="J74" s="204">
        <v>4.1666666666666664E-2</v>
      </c>
      <c r="K74" s="204">
        <v>4.1666666666666664E-2</v>
      </c>
      <c r="L74" s="204">
        <v>4.1666666666666664E-2</v>
      </c>
      <c r="M74" s="204">
        <v>5.2083333333333336E-2</v>
      </c>
    </row>
    <row r="75" spans="1:44" x14ac:dyDescent="0.25">
      <c r="I75" s="204">
        <v>4.1666666666666664E-2</v>
      </c>
      <c r="J75" s="204">
        <v>4.1666666666666664E-2</v>
      </c>
      <c r="K75" s="204">
        <v>4.1666666666666664E-2</v>
      </c>
      <c r="L75" s="204">
        <v>5.2083333333333336E-2</v>
      </c>
      <c r="M75" s="204">
        <v>5.2083333333333336E-2</v>
      </c>
    </row>
    <row r="76" spans="1:44" x14ac:dyDescent="0.25">
      <c r="A76" s="441" t="s">
        <v>545</v>
      </c>
      <c r="I76" s="204">
        <v>4.1666666666666664E-2</v>
      </c>
      <c r="J76" s="204">
        <v>4.1666666666666664E-2</v>
      </c>
      <c r="K76" s="204">
        <v>5.2083333333333336E-2</v>
      </c>
      <c r="L76" s="204">
        <v>5.2083333333333336E-2</v>
      </c>
      <c r="M76" s="204">
        <v>5.2083333333333336E-2</v>
      </c>
    </row>
    <row r="77" spans="1:44" x14ac:dyDescent="0.25">
      <c r="A77" s="101" t="s">
        <v>499</v>
      </c>
      <c r="I77" s="204">
        <v>4.1666666666666664E-2</v>
      </c>
      <c r="J77" s="204">
        <v>5.2083333333333336E-2</v>
      </c>
      <c r="K77" s="204">
        <v>5.2083333333333336E-2</v>
      </c>
      <c r="L77" s="204">
        <v>5.2083333333333336E-2</v>
      </c>
      <c r="M77" s="204">
        <v>5.2083333333333336E-2</v>
      </c>
    </row>
    <row r="78" spans="1:44" x14ac:dyDescent="0.25">
      <c r="A78" s="563" t="s">
        <v>500</v>
      </c>
      <c r="I78" s="204">
        <v>4.1666666666666664E-2</v>
      </c>
      <c r="J78" s="204">
        <v>5.2083333333333336E-2</v>
      </c>
      <c r="K78" s="204">
        <v>5.2083333333333336E-2</v>
      </c>
      <c r="L78" s="204">
        <v>5.2083333333333336E-2</v>
      </c>
      <c r="M78" s="204">
        <v>6.25E-2</v>
      </c>
    </row>
    <row r="79" spans="1:44" x14ac:dyDescent="0.25">
      <c r="A79" s="442" t="s">
        <v>502</v>
      </c>
      <c r="I79" s="204">
        <v>4.1666666666666664E-2</v>
      </c>
      <c r="J79" s="204">
        <v>5.2083333333333336E-2</v>
      </c>
      <c r="K79" s="204">
        <v>5.2083333333333336E-2</v>
      </c>
      <c r="L79" s="204">
        <v>6.25E-2</v>
      </c>
      <c r="M79" s="204">
        <v>6.25E-2</v>
      </c>
    </row>
    <row r="80" spans="1:44" x14ac:dyDescent="0.25">
      <c r="A80" s="114" t="s">
        <v>65</v>
      </c>
      <c r="I80" s="204">
        <v>4.1666666666666664E-2</v>
      </c>
      <c r="J80" s="204">
        <v>5.2083333333333336E-2</v>
      </c>
      <c r="K80" s="204">
        <v>6.25E-2</v>
      </c>
      <c r="L80" s="204">
        <v>6.25E-2</v>
      </c>
      <c r="M80" s="204">
        <v>6.25E-2</v>
      </c>
    </row>
    <row r="81" spans="1:13" x14ac:dyDescent="0.25">
      <c r="A81" s="562" t="s">
        <v>126</v>
      </c>
      <c r="I81" s="204">
        <v>4.1666666666666664E-2</v>
      </c>
      <c r="J81" s="204">
        <v>5.2083333333333336E-2</v>
      </c>
      <c r="K81" s="204">
        <v>6.25E-2</v>
      </c>
      <c r="L81" s="204">
        <v>6.25E-2</v>
      </c>
      <c r="M81" s="204">
        <v>7.2916666666666671E-2</v>
      </c>
    </row>
    <row r="82" spans="1:13" x14ac:dyDescent="0.25">
      <c r="A82" s="428" t="s">
        <v>546</v>
      </c>
      <c r="I82" s="204">
        <v>4.1666666666666664E-2</v>
      </c>
      <c r="J82" s="204">
        <v>5.2083333333333336E-2</v>
      </c>
      <c r="K82" s="204">
        <v>6.25E-2</v>
      </c>
      <c r="L82" s="204">
        <v>7.2916666666666671E-2</v>
      </c>
      <c r="M82" s="204">
        <v>7.2916666666666671E-2</v>
      </c>
    </row>
    <row r="83" spans="1:13" x14ac:dyDescent="0.25">
      <c r="A83" s="441" t="s">
        <v>547</v>
      </c>
      <c r="I83" s="204">
        <v>4.1666666666666664E-2</v>
      </c>
      <c r="J83" s="204">
        <v>5.2083333333333336E-2</v>
      </c>
      <c r="K83" s="204">
        <v>6.25E-2</v>
      </c>
      <c r="L83" s="204">
        <v>7.2916666666666671E-2</v>
      </c>
      <c r="M83" s="204">
        <v>8.3333333333333329E-2</v>
      </c>
    </row>
    <row r="84" spans="1:13" x14ac:dyDescent="0.25">
      <c r="A84" s="100" t="s">
        <v>485</v>
      </c>
      <c r="I84" s="204">
        <v>5.2083333333333336E-2</v>
      </c>
      <c r="J84" s="204">
        <v>5.2083333333333336E-2</v>
      </c>
      <c r="K84" s="204">
        <v>6.25E-2</v>
      </c>
      <c r="L84" s="204">
        <v>7.2916666666666671E-2</v>
      </c>
      <c r="M84" s="204">
        <v>8.3333333333333329E-2</v>
      </c>
    </row>
    <row r="85" spans="1:13" x14ac:dyDescent="0.25">
      <c r="A85" s="104" t="s">
        <v>486</v>
      </c>
      <c r="I85" s="204">
        <v>5.2083333333333336E-2</v>
      </c>
      <c r="J85" s="204">
        <v>6.25E-2</v>
      </c>
      <c r="K85" s="204">
        <v>6.25E-2</v>
      </c>
      <c r="L85" s="204">
        <v>7.2916666666666671E-2</v>
      </c>
      <c r="M85" s="204">
        <v>8.3333333333333329E-2</v>
      </c>
    </row>
    <row r="86" spans="1:13" x14ac:dyDescent="0.25">
      <c r="A86" s="102" t="s">
        <v>487</v>
      </c>
      <c r="I86" s="204">
        <v>5.2083333333333336E-2</v>
      </c>
      <c r="J86" s="204">
        <v>6.25E-2</v>
      </c>
      <c r="K86" s="204">
        <v>7.2916666666666671E-2</v>
      </c>
      <c r="L86" s="204">
        <v>7.2916666666666671E-2</v>
      </c>
      <c r="M86" s="204">
        <v>8.3333333333333329E-2</v>
      </c>
    </row>
    <row r="87" spans="1:13" x14ac:dyDescent="0.25">
      <c r="A87" t="s">
        <v>548</v>
      </c>
      <c r="I87" s="204">
        <v>5.2083333333333336E-2</v>
      </c>
      <c r="J87" s="204">
        <v>6.25E-2</v>
      </c>
      <c r="K87" s="204">
        <v>7.2916666666666671E-2</v>
      </c>
      <c r="L87" s="204">
        <v>8.3333333333333329E-2</v>
      </c>
      <c r="M87" s="204">
        <v>8.3333333333333329E-2</v>
      </c>
    </row>
    <row r="88" spans="1:13" x14ac:dyDescent="0.25">
      <c r="A88" s="96" t="s">
        <v>481</v>
      </c>
      <c r="I88" s="204">
        <v>6.25E-2</v>
      </c>
      <c r="J88" s="204">
        <v>6.25E-2</v>
      </c>
      <c r="K88" s="204">
        <v>7.2916666666666671E-2</v>
      </c>
      <c r="L88" s="204">
        <v>8.3333333333333329E-2</v>
      </c>
      <c r="M88" s="204">
        <v>8.3333333333333329E-2</v>
      </c>
    </row>
    <row r="89" spans="1:13" x14ac:dyDescent="0.25">
      <c r="A89" s="107" t="s">
        <v>489</v>
      </c>
      <c r="I89" s="204">
        <v>6.25E-2</v>
      </c>
      <c r="J89" s="204">
        <v>7.2916666666666671E-2</v>
      </c>
      <c r="K89" s="204">
        <v>7.2916666666666671E-2</v>
      </c>
      <c r="L89" s="204">
        <v>8.3333333333333329E-2</v>
      </c>
      <c r="M89" s="204">
        <v>8.3333333333333329E-2</v>
      </c>
    </row>
    <row r="90" spans="1:13" x14ac:dyDescent="0.25">
      <c r="A90" s="109" t="s">
        <v>497</v>
      </c>
      <c r="I90" s="204">
        <v>6.25E-2</v>
      </c>
      <c r="J90" s="204">
        <v>7.2916666666666671E-2</v>
      </c>
      <c r="K90" s="204">
        <v>8.3333333333333329E-2</v>
      </c>
      <c r="L90" s="204">
        <v>8.3333333333333329E-2</v>
      </c>
      <c r="M90" s="204">
        <v>8.3333333333333329E-2</v>
      </c>
    </row>
    <row r="91" spans="1:13" x14ac:dyDescent="0.25">
      <c r="A91" s="125" t="s">
        <v>498</v>
      </c>
      <c r="I91" s="204">
        <v>7.2916666666666671E-2</v>
      </c>
      <c r="J91" s="204">
        <v>7.2916666666666671E-2</v>
      </c>
      <c r="K91" s="204">
        <v>8.3333333333333329E-2</v>
      </c>
      <c r="L91" s="204">
        <v>8.3333333333333329E-2</v>
      </c>
      <c r="M91" s="204">
        <v>8.3333333333333329E-2</v>
      </c>
    </row>
    <row r="92" spans="1:13" x14ac:dyDescent="0.25">
      <c r="A92" s="124" t="s">
        <v>509</v>
      </c>
      <c r="I92" s="204">
        <v>7.2916666666666671E-2</v>
      </c>
      <c r="J92" s="204">
        <v>8.3333333333333329E-2</v>
      </c>
      <c r="K92" s="204">
        <v>8.3333333333333329E-2</v>
      </c>
      <c r="L92" s="204">
        <v>8.3333333333333329E-2</v>
      </c>
      <c r="M92" s="204">
        <v>8.3333333333333329E-2</v>
      </c>
    </row>
    <row r="93" spans="1:13" x14ac:dyDescent="0.25">
      <c r="A93" s="441" t="s">
        <v>549</v>
      </c>
      <c r="I93" s="204">
        <v>8.3333333333333329E-2</v>
      </c>
      <c r="J93" s="204">
        <v>8.3333333333333329E-2</v>
      </c>
      <c r="K93" s="204">
        <v>8.3333333333333329E-2</v>
      </c>
      <c r="L93" s="204">
        <v>8.3333333333333329E-2</v>
      </c>
      <c r="M93" s="204">
        <v>8.3333333333333329E-2</v>
      </c>
    </row>
    <row r="94" spans="1:13" x14ac:dyDescent="0.25">
      <c r="A94" s="97" t="s">
        <v>482</v>
      </c>
      <c r="I94" s="204">
        <v>8.3333333333333329E-2</v>
      </c>
      <c r="J94" s="204">
        <v>8.3333333333333329E-2</v>
      </c>
      <c r="K94" s="204">
        <v>8.3333333333333329E-2</v>
      </c>
      <c r="L94" s="204">
        <v>8.3333333333333329E-2</v>
      </c>
      <c r="M94" s="204">
        <v>9.375E-2</v>
      </c>
    </row>
    <row r="95" spans="1:13" x14ac:dyDescent="0.25">
      <c r="A95" s="98" t="s">
        <v>483</v>
      </c>
      <c r="I95" s="204">
        <v>8.3333333333333329E-2</v>
      </c>
      <c r="J95" s="204">
        <v>8.3333333333333329E-2</v>
      </c>
      <c r="K95" s="204">
        <v>8.3333333333333329E-2</v>
      </c>
      <c r="L95" s="204">
        <v>9.375E-2</v>
      </c>
      <c r="M95" s="204">
        <v>9.375E-2</v>
      </c>
    </row>
    <row r="96" spans="1:13" x14ac:dyDescent="0.25">
      <c r="A96" s="99" t="s">
        <v>484</v>
      </c>
      <c r="I96" s="204">
        <v>8.3333333333333329E-2</v>
      </c>
      <c r="J96" s="204">
        <v>8.3333333333333329E-2</v>
      </c>
      <c r="K96" s="204">
        <v>9.375E-2</v>
      </c>
      <c r="L96" s="204">
        <v>9.375E-2</v>
      </c>
      <c r="M96" s="204">
        <v>9.375E-2</v>
      </c>
    </row>
    <row r="97" spans="1:13" x14ac:dyDescent="0.25">
      <c r="A97" s="108" t="s">
        <v>515</v>
      </c>
      <c r="I97" s="204">
        <v>8.3333333333333329E-2</v>
      </c>
      <c r="J97" s="204">
        <v>9.375E-2</v>
      </c>
      <c r="K97" s="204">
        <v>9.375E-2</v>
      </c>
      <c r="L97" s="204">
        <v>9.375E-2</v>
      </c>
      <c r="M97" s="204">
        <v>9.375E-2</v>
      </c>
    </row>
    <row r="98" spans="1:13" x14ac:dyDescent="0.25">
      <c r="A98" s="431" t="s">
        <v>516</v>
      </c>
      <c r="I98" s="204">
        <v>8.3333333333333329E-2</v>
      </c>
      <c r="J98" s="204">
        <v>9.375E-2</v>
      </c>
      <c r="K98" s="204">
        <v>9.375E-2</v>
      </c>
      <c r="L98" s="204">
        <v>9.375E-2</v>
      </c>
      <c r="M98" s="204">
        <v>0.10416666666666667</v>
      </c>
    </row>
    <row r="99" spans="1:13" x14ac:dyDescent="0.25">
      <c r="A99" s="432" t="s">
        <v>517</v>
      </c>
      <c r="I99" s="204">
        <v>8.3333333333333329E-2</v>
      </c>
      <c r="J99" s="204">
        <v>9.375E-2</v>
      </c>
      <c r="K99" s="204">
        <v>9.375E-2</v>
      </c>
      <c r="L99" s="204">
        <v>0.10416666666666667</v>
      </c>
      <c r="M99" s="204">
        <v>0.10416666666666667</v>
      </c>
    </row>
    <row r="100" spans="1:13" x14ac:dyDescent="0.25">
      <c r="A100" s="433" t="s">
        <v>518</v>
      </c>
      <c r="I100" s="204">
        <v>8.3333333333333329E-2</v>
      </c>
      <c r="J100" s="204">
        <v>9.375E-2</v>
      </c>
      <c r="K100" s="204">
        <v>0.10416666666666667</v>
      </c>
      <c r="L100" s="204">
        <v>0.10416666666666667</v>
      </c>
      <c r="M100" s="204">
        <v>0.10416666666666667</v>
      </c>
    </row>
    <row r="101" spans="1:13" x14ac:dyDescent="0.25">
      <c r="A101" s="111" t="s">
        <v>519</v>
      </c>
      <c r="I101" s="204">
        <v>8.3333333333333329E-2</v>
      </c>
      <c r="J101" s="204">
        <v>9.375E-2</v>
      </c>
      <c r="K101" s="204">
        <v>0.10416666666666667</v>
      </c>
      <c r="L101" s="204">
        <v>0.10416666666666667</v>
      </c>
      <c r="M101" s="204">
        <v>0.11458333333333333</v>
      </c>
    </row>
    <row r="102" spans="1:13" x14ac:dyDescent="0.25">
      <c r="A102" s="435" t="s">
        <v>520</v>
      </c>
      <c r="I102" s="204">
        <v>8.3333333333333329E-2</v>
      </c>
      <c r="J102" s="204">
        <v>9.375E-2</v>
      </c>
      <c r="K102" s="204">
        <v>0.10416666666666667</v>
      </c>
      <c r="L102" s="204">
        <v>0.11458333333333333</v>
      </c>
      <c r="M102" s="204">
        <v>0.11458333333333333</v>
      </c>
    </row>
    <row r="103" spans="1:13" x14ac:dyDescent="0.25">
      <c r="A103" t="s">
        <v>550</v>
      </c>
      <c r="I103" s="204">
        <v>8.3333333333333329E-2</v>
      </c>
      <c r="J103" s="204">
        <v>9.375E-2</v>
      </c>
      <c r="K103" s="204">
        <v>0.10416666666666667</v>
      </c>
      <c r="L103" s="204">
        <v>0.11458333333333333</v>
      </c>
      <c r="M103" s="204">
        <v>0.125</v>
      </c>
    </row>
    <row r="104" spans="1:13" x14ac:dyDescent="0.25">
      <c r="A104" s="103" t="s">
        <v>523</v>
      </c>
      <c r="I104" s="204">
        <v>9.375E-2</v>
      </c>
      <c r="J104" s="204">
        <v>9.375E-2</v>
      </c>
      <c r="K104" s="204">
        <v>0.10416666666666667</v>
      </c>
      <c r="L104" s="204">
        <v>0.11458333333333333</v>
      </c>
      <c r="M104" s="204">
        <v>0.125</v>
      </c>
    </row>
    <row r="105" spans="1:13" x14ac:dyDescent="0.25">
      <c r="A105" s="101" t="s">
        <v>524</v>
      </c>
      <c r="I105" s="204">
        <v>9.375E-2</v>
      </c>
      <c r="J105" s="204">
        <v>0.10416666666666667</v>
      </c>
      <c r="K105" s="204">
        <v>0.10416666666666667</v>
      </c>
      <c r="L105" s="204">
        <v>0.11458333333333333</v>
      </c>
      <c r="M105" s="204">
        <v>0.125</v>
      </c>
    </row>
    <row r="106" spans="1:13" x14ac:dyDescent="0.25">
      <c r="A106" s="105" t="s">
        <v>525</v>
      </c>
      <c r="I106" s="204">
        <v>9.375E-2</v>
      </c>
      <c r="J106" s="204">
        <v>0.10416666666666667</v>
      </c>
      <c r="K106" s="204">
        <v>0.11458333333333333</v>
      </c>
      <c r="L106" s="204">
        <v>0.11458333333333333</v>
      </c>
      <c r="M106" s="204">
        <v>0.125</v>
      </c>
    </row>
    <row r="107" spans="1:13" x14ac:dyDescent="0.25">
      <c r="A107" s="106" t="s">
        <v>526</v>
      </c>
      <c r="I107" s="204">
        <v>9.375E-2</v>
      </c>
      <c r="J107" s="204">
        <v>0.10416666666666667</v>
      </c>
      <c r="K107" s="204">
        <v>0.11458333333333333</v>
      </c>
      <c r="L107" s="204">
        <v>0.125</v>
      </c>
      <c r="M107" s="204">
        <v>0.125</v>
      </c>
    </row>
    <row r="108" spans="1:13" x14ac:dyDescent="0.25">
      <c r="I108" s="204">
        <v>0.10416666666666667</v>
      </c>
      <c r="J108" s="204">
        <v>0.10416666666666667</v>
      </c>
      <c r="K108" s="204">
        <v>0.11458333333333333</v>
      </c>
      <c r="L108" s="204">
        <v>0.125</v>
      </c>
      <c r="M108" s="204">
        <v>0.125</v>
      </c>
    </row>
    <row r="109" spans="1:13" x14ac:dyDescent="0.25">
      <c r="I109" s="204">
        <v>0.10416666666666667</v>
      </c>
      <c r="J109" s="204">
        <v>0.11458333333333333</v>
      </c>
      <c r="K109" s="204">
        <v>0.11458333333333333</v>
      </c>
      <c r="L109" s="204">
        <v>0.125</v>
      </c>
      <c r="M109" s="204">
        <v>0.125</v>
      </c>
    </row>
    <row r="110" spans="1:13" x14ac:dyDescent="0.25">
      <c r="I110" s="204">
        <v>0.10416666666666667</v>
      </c>
      <c r="J110" s="204">
        <v>0.11458333333333333</v>
      </c>
      <c r="K110" s="204">
        <v>0.125</v>
      </c>
      <c r="L110" s="204">
        <v>0.125</v>
      </c>
      <c r="M110" s="204">
        <v>0.125</v>
      </c>
    </row>
    <row r="111" spans="1:13" x14ac:dyDescent="0.25">
      <c r="I111" s="204">
        <v>0.11458333333333333</v>
      </c>
      <c r="J111" s="204">
        <v>0.11458333333333333</v>
      </c>
      <c r="K111" s="204">
        <v>0.125</v>
      </c>
      <c r="L111" s="204">
        <v>0.125</v>
      </c>
      <c r="M111" s="204">
        <v>0.125</v>
      </c>
    </row>
    <row r="112" spans="1:13" x14ac:dyDescent="0.25">
      <c r="I112" s="204">
        <v>0.11458333333333333</v>
      </c>
      <c r="J112" s="204">
        <v>0.125</v>
      </c>
      <c r="K112" s="204">
        <v>0.125</v>
      </c>
      <c r="L112" s="204">
        <v>0.125</v>
      </c>
      <c r="M112" s="204">
        <v>0.125</v>
      </c>
    </row>
    <row r="113" spans="1:13" x14ac:dyDescent="0.25">
      <c r="I113" s="204">
        <v>0.125</v>
      </c>
      <c r="J113" s="204">
        <v>0.125</v>
      </c>
      <c r="K113" s="204">
        <v>0.125</v>
      </c>
      <c r="L113" s="204">
        <v>0.125</v>
      </c>
      <c r="M113" s="204">
        <v>0.125</v>
      </c>
    </row>
    <row r="124" spans="1:13" x14ac:dyDescent="0.25">
      <c r="A124" s="441" t="s">
        <v>545</v>
      </c>
    </row>
    <row r="125" spans="1:13" x14ac:dyDescent="0.25">
      <c r="A125" s="101" t="s">
        <v>499</v>
      </c>
      <c r="C125" s="441" t="s">
        <v>551</v>
      </c>
    </row>
    <row r="126" spans="1:13" x14ac:dyDescent="0.25">
      <c r="A126" s="419" t="s">
        <v>552</v>
      </c>
      <c r="C126" s="441" t="s">
        <v>553</v>
      </c>
    </row>
    <row r="127" spans="1:13" x14ac:dyDescent="0.25">
      <c r="A127" s="419" t="s">
        <v>554</v>
      </c>
      <c r="B127" s="419" t="s">
        <v>555</v>
      </c>
      <c r="C127" s="441" t="s">
        <v>551</v>
      </c>
    </row>
    <row r="128" spans="1:13" x14ac:dyDescent="0.25">
      <c r="A128" s="419" t="s">
        <v>556</v>
      </c>
      <c r="B128" s="419" t="s">
        <v>555</v>
      </c>
      <c r="C128" s="441" t="s">
        <v>551</v>
      </c>
    </row>
    <row r="129" spans="1:4" x14ac:dyDescent="0.25">
      <c r="A129" s="419" t="s">
        <v>557</v>
      </c>
      <c r="B129" s="419" t="s">
        <v>555</v>
      </c>
      <c r="C129" s="441" t="s">
        <v>551</v>
      </c>
    </row>
    <row r="130" spans="1:4" x14ac:dyDescent="0.25">
      <c r="A130" s="419" t="s">
        <v>558</v>
      </c>
      <c r="B130" s="419" t="s">
        <v>555</v>
      </c>
      <c r="C130" s="441" t="s">
        <v>551</v>
      </c>
    </row>
    <row r="131" spans="1:4" x14ac:dyDescent="0.25">
      <c r="A131" s="419" t="s">
        <v>559</v>
      </c>
      <c r="C131" s="441" t="s">
        <v>551</v>
      </c>
    </row>
    <row r="132" spans="1:4" x14ac:dyDescent="0.25">
      <c r="A132" s="419" t="s">
        <v>560</v>
      </c>
      <c r="C132" s="441" t="s">
        <v>551</v>
      </c>
    </row>
    <row r="133" spans="1:4" x14ac:dyDescent="0.25">
      <c r="A133" s="419" t="s">
        <v>561</v>
      </c>
      <c r="C133" s="441" t="s">
        <v>551</v>
      </c>
    </row>
    <row r="134" spans="1:4" x14ac:dyDescent="0.25">
      <c r="A134" s="419" t="s">
        <v>562</v>
      </c>
      <c r="C134" s="441" t="s">
        <v>551</v>
      </c>
    </row>
    <row r="135" spans="1:4" x14ac:dyDescent="0.25">
      <c r="A135" s="563" t="s">
        <v>500</v>
      </c>
    </row>
    <row r="136" spans="1:4" x14ac:dyDescent="0.25">
      <c r="A136" s="442" t="s">
        <v>502</v>
      </c>
      <c r="C136" s="441" t="s">
        <v>563</v>
      </c>
    </row>
    <row r="137" spans="1:4" x14ac:dyDescent="0.25">
      <c r="A137" s="114" t="s">
        <v>65</v>
      </c>
      <c r="C137" s="441" t="s">
        <v>563</v>
      </c>
    </row>
    <row r="138" spans="1:4" x14ac:dyDescent="0.25">
      <c r="A138" s="562" t="s">
        <v>126</v>
      </c>
      <c r="C138" s="441" t="s">
        <v>564</v>
      </c>
    </row>
    <row r="139" spans="1:4" x14ac:dyDescent="0.25">
      <c r="A139" s="428" t="s">
        <v>565</v>
      </c>
      <c r="C139" s="441" t="s">
        <v>566</v>
      </c>
    </row>
    <row r="140" spans="1:4" x14ac:dyDescent="0.25">
      <c r="A140" t="s">
        <v>548</v>
      </c>
    </row>
    <row r="141" spans="1:4" x14ac:dyDescent="0.25">
      <c r="A141" s="96" t="s">
        <v>481</v>
      </c>
      <c r="B141" s="419" t="s">
        <v>555</v>
      </c>
      <c r="C141" s="441" t="s">
        <v>551</v>
      </c>
      <c r="D141" s="441"/>
    </row>
    <row r="142" spans="1:4" x14ac:dyDescent="0.25">
      <c r="A142" s="414" t="s">
        <v>567</v>
      </c>
      <c r="B142" s="419" t="s">
        <v>555</v>
      </c>
      <c r="C142" s="441" t="s">
        <v>551</v>
      </c>
    </row>
    <row r="143" spans="1:4" x14ac:dyDescent="0.25">
      <c r="A143" s="414" t="s">
        <v>568</v>
      </c>
      <c r="B143" s="419" t="s">
        <v>555</v>
      </c>
      <c r="C143" s="441" t="s">
        <v>551</v>
      </c>
    </row>
    <row r="144" spans="1:4" x14ac:dyDescent="0.25">
      <c r="A144" s="414" t="s">
        <v>569</v>
      </c>
      <c r="B144" s="419" t="s">
        <v>555</v>
      </c>
      <c r="C144" s="441" t="s">
        <v>551</v>
      </c>
    </row>
    <row r="145" spans="1:31" x14ac:dyDescent="0.25">
      <c r="A145" s="414" t="s">
        <v>570</v>
      </c>
      <c r="B145" s="419" t="s">
        <v>555</v>
      </c>
      <c r="C145" s="441" t="s">
        <v>551</v>
      </c>
    </row>
    <row r="146" spans="1:31" x14ac:dyDescent="0.25">
      <c r="A146" s="414" t="s">
        <v>571</v>
      </c>
      <c r="B146" s="419" t="s">
        <v>555</v>
      </c>
      <c r="C146" s="441" t="s">
        <v>551</v>
      </c>
    </row>
    <row r="147" spans="1:31" x14ac:dyDescent="0.25">
      <c r="A147" s="107" t="s">
        <v>489</v>
      </c>
      <c r="C147" s="441" t="s">
        <v>553</v>
      </c>
    </row>
    <row r="148" spans="1:31" x14ac:dyDescent="0.25">
      <c r="A148" s="109" t="s">
        <v>497</v>
      </c>
      <c r="C148" s="441" t="s">
        <v>553</v>
      </c>
    </row>
    <row r="149" spans="1:31" x14ac:dyDescent="0.25">
      <c r="A149" s="125" t="s">
        <v>498</v>
      </c>
      <c r="C149" s="441" t="s">
        <v>553</v>
      </c>
    </row>
    <row r="150" spans="1:31" x14ac:dyDescent="0.25">
      <c r="A150" s="124" t="s">
        <v>509</v>
      </c>
      <c r="C150" s="441" t="s">
        <v>553</v>
      </c>
    </row>
    <row r="151" spans="1:31" x14ac:dyDescent="0.25">
      <c r="A151" s="441" t="s">
        <v>549</v>
      </c>
    </row>
    <row r="152" spans="1:31" x14ac:dyDescent="0.25">
      <c r="A152" s="415" t="s">
        <v>572</v>
      </c>
      <c r="C152" s="441" t="s">
        <v>553</v>
      </c>
    </row>
    <row r="153" spans="1:31" x14ac:dyDescent="0.25">
      <c r="A153" s="415" t="s">
        <v>573</v>
      </c>
      <c r="C153" s="396" t="s">
        <v>574</v>
      </c>
    </row>
    <row r="154" spans="1:31" x14ac:dyDescent="0.25">
      <c r="A154" s="415" t="s">
        <v>575</v>
      </c>
      <c r="C154" s="441" t="s">
        <v>553</v>
      </c>
    </row>
    <row r="155" spans="1:31" x14ac:dyDescent="0.25">
      <c r="A155" s="98" t="s">
        <v>483</v>
      </c>
      <c r="C155" s="441" t="s">
        <v>576</v>
      </c>
    </row>
    <row r="156" spans="1:31" x14ac:dyDescent="0.25">
      <c r="A156" s="99" t="s">
        <v>484</v>
      </c>
      <c r="C156" s="441" t="s">
        <v>576</v>
      </c>
    </row>
    <row r="157" spans="1:31" x14ac:dyDescent="0.25">
      <c r="A157" s="108" t="s">
        <v>515</v>
      </c>
      <c r="C157" s="441" t="s">
        <v>553</v>
      </c>
    </row>
    <row r="158" spans="1:31" x14ac:dyDescent="0.25">
      <c r="A158" s="430" t="s">
        <v>577</v>
      </c>
      <c r="B158" s="419" t="s">
        <v>555</v>
      </c>
      <c r="C158" s="441" t="s">
        <v>553</v>
      </c>
    </row>
    <row r="159" spans="1:31" x14ac:dyDescent="0.25">
      <c r="A159" s="430" t="s">
        <v>578</v>
      </c>
      <c r="B159" s="419" t="s">
        <v>555</v>
      </c>
      <c r="C159" s="441" t="s">
        <v>576</v>
      </c>
      <c r="F159" s="441" t="s">
        <v>579</v>
      </c>
    </row>
    <row r="160" spans="1:31" x14ac:dyDescent="0.15">
      <c r="A160" s="430" t="s">
        <v>580</v>
      </c>
      <c r="B160" s="419" t="s">
        <v>555</v>
      </c>
      <c r="C160" s="441" t="s">
        <v>576</v>
      </c>
      <c r="F160" s="395" t="s">
        <v>581</v>
      </c>
      <c r="I160" s="441" t="s">
        <v>582</v>
      </c>
      <c r="V160" s="441" t="s">
        <v>583</v>
      </c>
      <c r="AE160" s="441" t="s">
        <v>584</v>
      </c>
    </row>
    <row r="161" spans="1:16" x14ac:dyDescent="0.25">
      <c r="A161" s="430" t="s">
        <v>585</v>
      </c>
      <c r="B161" s="419" t="s">
        <v>555</v>
      </c>
      <c r="C161" s="441" t="s">
        <v>576</v>
      </c>
    </row>
    <row r="162" spans="1:16" x14ac:dyDescent="0.25">
      <c r="A162" s="430" t="s">
        <v>586</v>
      </c>
      <c r="B162" s="419" t="s">
        <v>555</v>
      </c>
      <c r="C162" s="441" t="s">
        <v>576</v>
      </c>
    </row>
    <row r="163" spans="1:16" x14ac:dyDescent="0.25">
      <c r="A163" s="430" t="s">
        <v>587</v>
      </c>
      <c r="B163" s="419" t="s">
        <v>555</v>
      </c>
      <c r="C163" s="441" t="s">
        <v>576</v>
      </c>
      <c r="F163" s="485" t="s">
        <v>1656</v>
      </c>
    </row>
    <row r="164" spans="1:16" x14ac:dyDescent="0.25">
      <c r="A164" s="430" t="s">
        <v>588</v>
      </c>
      <c r="B164" s="419" t="s">
        <v>555</v>
      </c>
      <c r="C164" s="441" t="s">
        <v>576</v>
      </c>
    </row>
    <row r="165" spans="1:16" x14ac:dyDescent="0.25">
      <c r="A165" s="430" t="s">
        <v>589</v>
      </c>
      <c r="B165" s="419" t="s">
        <v>555</v>
      </c>
      <c r="C165" s="441" t="s">
        <v>576</v>
      </c>
    </row>
    <row r="166" spans="1:16" x14ac:dyDescent="0.25">
      <c r="A166" s="430" t="s">
        <v>590</v>
      </c>
      <c r="B166" s="419" t="s">
        <v>555</v>
      </c>
      <c r="C166" s="441" t="s">
        <v>576</v>
      </c>
    </row>
    <row r="167" spans="1:16" x14ac:dyDescent="0.25">
      <c r="A167" s="430" t="s">
        <v>591</v>
      </c>
      <c r="B167" s="419" t="s">
        <v>555</v>
      </c>
      <c r="C167" s="441" t="s">
        <v>576</v>
      </c>
    </row>
    <row r="168" spans="1:16" x14ac:dyDescent="0.25">
      <c r="A168" s="430" t="s">
        <v>592</v>
      </c>
      <c r="B168" s="419" t="s">
        <v>555</v>
      </c>
      <c r="C168" s="441" t="s">
        <v>576</v>
      </c>
    </row>
    <row r="169" spans="1:16" x14ac:dyDescent="0.25">
      <c r="A169" s="430" t="s">
        <v>593</v>
      </c>
      <c r="B169" s="419" t="s">
        <v>555</v>
      </c>
      <c r="C169" s="441" t="s">
        <v>576</v>
      </c>
    </row>
    <row r="170" spans="1:16" x14ac:dyDescent="0.25">
      <c r="A170" s="430" t="s">
        <v>518</v>
      </c>
      <c r="B170" s="419" t="s">
        <v>555</v>
      </c>
      <c r="C170" s="441" t="s">
        <v>576</v>
      </c>
      <c r="F170" s="441" t="s">
        <v>594</v>
      </c>
      <c r="H170" s="441" t="s">
        <v>595</v>
      </c>
      <c r="P170" s="441" t="s">
        <v>596</v>
      </c>
    </row>
    <row r="171" spans="1:16" x14ac:dyDescent="0.25">
      <c r="A171" s="430" t="s">
        <v>597</v>
      </c>
      <c r="B171" s="419" t="s">
        <v>555</v>
      </c>
      <c r="C171" s="441" t="s">
        <v>576</v>
      </c>
      <c r="F171" s="441" t="s">
        <v>598</v>
      </c>
    </row>
    <row r="172" spans="1:16" x14ac:dyDescent="0.25">
      <c r="A172" s="430" t="s">
        <v>599</v>
      </c>
      <c r="B172" s="419" t="s">
        <v>555</v>
      </c>
      <c r="C172" s="441" t="s">
        <v>576</v>
      </c>
      <c r="F172" s="441" t="s">
        <v>600</v>
      </c>
    </row>
    <row r="173" spans="1:16" x14ac:dyDescent="0.25">
      <c r="A173" s="430" t="s">
        <v>601</v>
      </c>
      <c r="B173" s="419" t="s">
        <v>555</v>
      </c>
      <c r="C173" s="441" t="s">
        <v>576</v>
      </c>
      <c r="F173" s="441" t="s">
        <v>602</v>
      </c>
    </row>
    <row r="174" spans="1:16" x14ac:dyDescent="0.25">
      <c r="A174" s="430" t="s">
        <v>603</v>
      </c>
      <c r="B174" s="419" t="s">
        <v>555</v>
      </c>
      <c r="C174" s="441" t="s">
        <v>576</v>
      </c>
      <c r="F174" s="441" t="s">
        <v>604</v>
      </c>
    </row>
    <row r="175" spans="1:16" x14ac:dyDescent="0.25">
      <c r="A175" s="430" t="s">
        <v>605</v>
      </c>
      <c r="B175" s="419" t="s">
        <v>555</v>
      </c>
      <c r="C175" s="441" t="s">
        <v>576</v>
      </c>
    </row>
    <row r="176" spans="1:16" x14ac:dyDescent="0.25">
      <c r="A176" s="430" t="s">
        <v>606</v>
      </c>
      <c r="B176" s="419" t="s">
        <v>555</v>
      </c>
      <c r="C176" s="441" t="s">
        <v>576</v>
      </c>
      <c r="F176" s="441" t="s">
        <v>607</v>
      </c>
    </row>
    <row r="177" spans="1:6" x14ac:dyDescent="0.25">
      <c r="A177" s="430" t="s">
        <v>608</v>
      </c>
      <c r="B177" s="419" t="s">
        <v>555</v>
      </c>
      <c r="C177" s="441" t="s">
        <v>576</v>
      </c>
      <c r="F177" s="441" t="s">
        <v>609</v>
      </c>
    </row>
    <row r="178" spans="1:6" x14ac:dyDescent="0.25">
      <c r="A178" s="430" t="s">
        <v>610</v>
      </c>
      <c r="B178" s="419" t="s">
        <v>555</v>
      </c>
      <c r="C178" s="441" t="s">
        <v>576</v>
      </c>
      <c r="F178" s="441" t="s">
        <v>611</v>
      </c>
    </row>
    <row r="179" spans="1:6" x14ac:dyDescent="0.25">
      <c r="A179" s="430" t="s">
        <v>612</v>
      </c>
      <c r="B179" s="419" t="s">
        <v>555</v>
      </c>
      <c r="C179" s="441" t="s">
        <v>576</v>
      </c>
      <c r="F179" s="441" t="s">
        <v>613</v>
      </c>
    </row>
    <row r="180" spans="1:6" x14ac:dyDescent="0.25">
      <c r="A180" s="430" t="s">
        <v>614</v>
      </c>
      <c r="B180" s="419" t="s">
        <v>555</v>
      </c>
      <c r="C180" s="441" t="s">
        <v>576</v>
      </c>
      <c r="F180" s="441" t="s">
        <v>615</v>
      </c>
    </row>
    <row r="181" spans="1:6" x14ac:dyDescent="0.25">
      <c r="A181" s="430" t="s">
        <v>616</v>
      </c>
      <c r="B181" s="419" t="s">
        <v>555</v>
      </c>
      <c r="C181" s="441" t="s">
        <v>576</v>
      </c>
      <c r="F181" s="441" t="s">
        <v>617</v>
      </c>
    </row>
    <row r="182" spans="1:6" x14ac:dyDescent="0.25">
      <c r="A182" s="430" t="s">
        <v>618</v>
      </c>
      <c r="B182" s="419" t="s">
        <v>555</v>
      </c>
      <c r="C182" s="441" t="s">
        <v>576</v>
      </c>
      <c r="F182" s="441" t="s">
        <v>619</v>
      </c>
    </row>
    <row r="183" spans="1:6" x14ac:dyDescent="0.25">
      <c r="A183" s="430" t="s">
        <v>620</v>
      </c>
      <c r="B183" s="419" t="s">
        <v>555</v>
      </c>
      <c r="C183" s="441" t="s">
        <v>576</v>
      </c>
      <c r="F183" s="441" t="s">
        <v>621</v>
      </c>
    </row>
    <row r="184" spans="1:6" x14ac:dyDescent="0.25">
      <c r="A184" s="430" t="s">
        <v>622</v>
      </c>
      <c r="B184" s="419" t="s">
        <v>555</v>
      </c>
      <c r="C184" s="441" t="s">
        <v>576</v>
      </c>
      <c r="F184" s="441" t="s">
        <v>623</v>
      </c>
    </row>
    <row r="185" spans="1:6" x14ac:dyDescent="0.25">
      <c r="A185" s="430" t="s">
        <v>624</v>
      </c>
      <c r="B185" s="419" t="s">
        <v>555</v>
      </c>
      <c r="C185" s="441" t="s">
        <v>576</v>
      </c>
      <c r="F185" s="441" t="s">
        <v>625</v>
      </c>
    </row>
    <row r="186" spans="1:6" x14ac:dyDescent="0.25">
      <c r="A186" s="430" t="s">
        <v>626</v>
      </c>
      <c r="B186" s="419" t="s">
        <v>555</v>
      </c>
      <c r="C186" s="441" t="s">
        <v>576</v>
      </c>
      <c r="F186" s="441" t="s">
        <v>627</v>
      </c>
    </row>
    <row r="187" spans="1:6" x14ac:dyDescent="0.25">
      <c r="A187" s="430" t="s">
        <v>628</v>
      </c>
      <c r="B187" s="419" t="s">
        <v>555</v>
      </c>
      <c r="C187" s="441" t="s">
        <v>576</v>
      </c>
      <c r="F187" s="441" t="s">
        <v>629</v>
      </c>
    </row>
    <row r="188" spans="1:6" x14ac:dyDescent="0.25">
      <c r="A188" s="430" t="s">
        <v>630</v>
      </c>
      <c r="B188" s="419" t="s">
        <v>555</v>
      </c>
      <c r="C188" s="441" t="s">
        <v>576</v>
      </c>
      <c r="F188" s="441" t="s">
        <v>631</v>
      </c>
    </row>
    <row r="189" spans="1:6" x14ac:dyDescent="0.25">
      <c r="A189" s="431" t="s">
        <v>632</v>
      </c>
      <c r="C189" s="441" t="s">
        <v>576</v>
      </c>
    </row>
    <row r="190" spans="1:6" x14ac:dyDescent="0.25">
      <c r="A190" s="432" t="s">
        <v>517</v>
      </c>
      <c r="C190" s="441" t="s">
        <v>576</v>
      </c>
    </row>
    <row r="191" spans="1:6" x14ac:dyDescent="0.25">
      <c r="A191" s="433" t="s">
        <v>633</v>
      </c>
      <c r="C191" s="441" t="s">
        <v>576</v>
      </c>
    </row>
    <row r="192" spans="1:6" x14ac:dyDescent="0.25">
      <c r="A192" s="111" t="s">
        <v>519</v>
      </c>
      <c r="C192" s="441" t="s">
        <v>576</v>
      </c>
    </row>
    <row r="193" spans="1:3" x14ac:dyDescent="0.25">
      <c r="A193" s="435" t="s">
        <v>634</v>
      </c>
      <c r="C193" s="441" t="s">
        <v>576</v>
      </c>
    </row>
    <row r="194" spans="1:3" x14ac:dyDescent="0.25">
      <c r="A194" s="443" t="s">
        <v>635</v>
      </c>
      <c r="C194" s="441" t="s">
        <v>576</v>
      </c>
    </row>
    <row r="195" spans="1:3" x14ac:dyDescent="0.25">
      <c r="A195" t="s">
        <v>550</v>
      </c>
    </row>
    <row r="196" spans="1:3" x14ac:dyDescent="0.25">
      <c r="A196" s="103" t="s">
        <v>523</v>
      </c>
    </row>
    <row r="197" spans="1:3" x14ac:dyDescent="0.25">
      <c r="A197" s="101" t="s">
        <v>524</v>
      </c>
    </row>
    <row r="198" spans="1:3" x14ac:dyDescent="0.25">
      <c r="A198" s="105" t="s">
        <v>525</v>
      </c>
    </row>
    <row r="199" spans="1:3" x14ac:dyDescent="0.25">
      <c r="A199" s="106" t="s">
        <v>526</v>
      </c>
    </row>
    <row r="200" spans="1:3" x14ac:dyDescent="0.25">
      <c r="A200" s="441" t="s">
        <v>547</v>
      </c>
    </row>
    <row r="201" spans="1:3" x14ac:dyDescent="0.25">
      <c r="A201" s="100" t="s">
        <v>485</v>
      </c>
    </row>
    <row r="202" spans="1:3" x14ac:dyDescent="0.25">
      <c r="A202" s="104" t="s">
        <v>486</v>
      </c>
    </row>
    <row r="203" spans="1:3" x14ac:dyDescent="0.25">
      <c r="A203" s="102" t="s">
        <v>487</v>
      </c>
    </row>
    <row r="204" spans="1:3" x14ac:dyDescent="0.25">
      <c r="A204" s="444" t="s">
        <v>122</v>
      </c>
    </row>
    <row r="205" spans="1:3" x14ac:dyDescent="0.25">
      <c r="A205" s="445" t="s">
        <v>636</v>
      </c>
    </row>
  </sheetData>
  <autoFilter ref="A1:NB32" xr:uid="{00000000-0001-0000-0200-00000000000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60" showButton="0"/>
    <filterColumn colId="61" showButton="0"/>
    <filterColumn colId="62" showButton="0"/>
    <filterColumn colId="63" showButton="0"/>
    <filterColumn colId="64"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filterColumn colId="88" showButton="0"/>
    <filterColumn colId="89" showButton="0"/>
    <filterColumn colId="91" showButton="0"/>
    <filterColumn colId="92" showButton="0"/>
    <filterColumn colId="93" showButton="0"/>
    <filterColumn colId="94" showButton="0"/>
    <filterColumn colId="95" showButton="0"/>
    <filterColumn colId="96" showButton="0"/>
    <filterColumn colId="97" showButton="0"/>
    <filterColumn colId="98" showButton="0"/>
    <filterColumn colId="99" showButton="0"/>
    <filterColumn colId="100" showButton="0"/>
    <filterColumn colId="101" showButton="0"/>
    <filterColumn colId="102" showButton="0"/>
    <filterColumn colId="103" showButton="0"/>
    <filterColumn colId="104" showButton="0"/>
    <filterColumn colId="105" showButton="0"/>
    <filterColumn colId="106" showButton="0"/>
    <filterColumn colId="107" showButton="0"/>
    <filterColumn colId="108" showButton="0"/>
    <filterColumn colId="109" showButton="0"/>
    <filterColumn colId="110" showButton="0"/>
    <filterColumn colId="111" showButton="0"/>
    <filterColumn colId="112" showButton="0"/>
    <filterColumn colId="113" showButton="0"/>
    <filterColumn colId="114" showButton="0"/>
    <filterColumn colId="115" showButton="0"/>
    <filterColumn colId="116" showButton="0"/>
    <filterColumn colId="117" showButton="0"/>
    <filterColumn colId="118" showButton="0"/>
    <filterColumn colId="119" showButton="0"/>
    <filterColumn colId="121" showButton="0"/>
    <filterColumn colId="122" showButton="0"/>
    <filterColumn colId="123" showButton="0"/>
    <filterColumn colId="124" showButton="0"/>
    <filterColumn colId="125" showButton="0"/>
    <filterColumn colId="126" showButton="0"/>
    <filterColumn colId="127" showButton="0"/>
    <filterColumn colId="128" showButton="0"/>
    <filterColumn colId="129" showButton="0"/>
    <filterColumn colId="130" showButton="0"/>
    <filterColumn colId="131" showButton="0"/>
    <filterColumn colId="132" showButton="0"/>
    <filterColumn colId="133" showButton="0"/>
    <filterColumn colId="134" showButton="0"/>
    <filterColumn colId="135" showButton="0"/>
    <filterColumn colId="136" showButton="0"/>
    <filterColumn colId="137" showButton="0"/>
    <filterColumn colId="138" showButton="0"/>
    <filterColumn colId="139" showButton="0"/>
    <filterColumn colId="140" showButton="0"/>
    <filterColumn colId="141" showButton="0"/>
    <filterColumn colId="142" showButton="0"/>
    <filterColumn colId="143" showButton="0"/>
    <filterColumn colId="144" showButton="0"/>
    <filterColumn colId="145" showButton="0"/>
    <filterColumn colId="146" showButton="0"/>
    <filterColumn colId="147" showButton="0"/>
    <filterColumn colId="148" showButton="0"/>
    <filterColumn colId="149" showButton="0"/>
    <filterColumn colId="150" showButton="0"/>
    <filterColumn colId="152" showButton="0"/>
    <filterColumn colId="153" showButton="0"/>
    <filterColumn colId="154" showButton="0"/>
    <filterColumn colId="155" showButton="0"/>
    <filterColumn colId="156" showButton="0"/>
    <filterColumn colId="157" showButton="0"/>
    <filterColumn colId="158" showButton="0"/>
    <filterColumn colId="159" showButton="0"/>
    <filterColumn colId="160" showButton="0"/>
    <filterColumn colId="161" showButton="0"/>
    <filterColumn colId="162" showButton="0"/>
    <filterColumn colId="163" showButton="0"/>
    <filterColumn colId="164" showButton="0"/>
    <filterColumn colId="165" showButton="0"/>
    <filterColumn colId="166" showButton="0"/>
    <filterColumn colId="167" showButton="0"/>
    <filterColumn colId="168" showButton="0"/>
    <filterColumn colId="169" showButton="0"/>
    <filterColumn colId="170" showButton="0"/>
    <filterColumn colId="171" showButton="0"/>
    <filterColumn colId="172" showButton="0"/>
    <filterColumn colId="173" showButton="0"/>
    <filterColumn colId="174" showButton="0"/>
    <filterColumn colId="175" showButton="0"/>
    <filterColumn colId="176" showButton="0"/>
    <filterColumn colId="177" showButton="0"/>
    <filterColumn colId="178" showButton="0"/>
    <filterColumn colId="179" showButton="0"/>
    <filterColumn colId="180" showButton="0"/>
    <filterColumn colId="182" showButton="0"/>
    <filterColumn colId="183" showButton="0"/>
    <filterColumn colId="184" showButton="0"/>
    <filterColumn colId="185" showButton="0"/>
    <filterColumn colId="186" showButton="0"/>
    <filterColumn colId="187" showButton="0"/>
    <filterColumn colId="188" showButton="0"/>
    <filterColumn colId="189" showButton="0"/>
    <filterColumn colId="190" showButton="0"/>
    <filterColumn colId="191" showButton="0"/>
    <filterColumn colId="192" showButton="0"/>
    <filterColumn colId="193" showButton="0"/>
    <filterColumn colId="194" showButton="0"/>
    <filterColumn colId="195" showButton="0"/>
    <filterColumn colId="196" showButton="0"/>
    <filterColumn colId="197" showButton="0"/>
    <filterColumn colId="198" showButton="0"/>
    <filterColumn colId="199" showButton="0"/>
    <filterColumn colId="200" showButton="0"/>
    <filterColumn colId="201" showButton="0"/>
    <filterColumn colId="202" showButton="0"/>
    <filterColumn colId="203" showButton="0"/>
    <filterColumn colId="204" showButton="0"/>
    <filterColumn colId="205" showButton="0"/>
    <filterColumn colId="206" showButton="0"/>
    <filterColumn colId="207" showButton="0"/>
    <filterColumn colId="208" showButton="0"/>
    <filterColumn colId="209" showButton="0"/>
    <filterColumn colId="210" showButton="0"/>
    <filterColumn colId="211" showButton="0"/>
    <filterColumn colId="213" showButton="0"/>
    <filterColumn colId="214" showButton="0"/>
    <filterColumn colId="215" showButton="0"/>
    <filterColumn colId="216" showButton="0"/>
    <filterColumn colId="217" showButton="0"/>
    <filterColumn colId="218" showButton="0"/>
    <filterColumn colId="219" showButton="0"/>
    <filterColumn colId="220" showButton="0"/>
    <filterColumn colId="221" showButton="0"/>
    <filterColumn colId="222" showButton="0"/>
    <filterColumn colId="223" showButton="0"/>
    <filterColumn colId="224" showButton="0"/>
    <filterColumn colId="225" showButton="0"/>
    <filterColumn colId="226" showButton="0"/>
    <filterColumn colId="227" showButton="0"/>
    <filterColumn colId="228" showButton="0"/>
    <filterColumn colId="229" showButton="0"/>
    <filterColumn colId="230" showButton="0"/>
    <filterColumn colId="231" showButton="0"/>
    <filterColumn colId="232" showButton="0"/>
    <filterColumn colId="233" showButton="0"/>
    <filterColumn colId="234" showButton="0"/>
    <filterColumn colId="235" showButton="0"/>
    <filterColumn colId="236" showButton="0"/>
    <filterColumn colId="237" showButton="0"/>
    <filterColumn colId="238" showButton="0"/>
    <filterColumn colId="239" showButton="0"/>
    <filterColumn colId="240" showButton="0"/>
    <filterColumn colId="241" showButton="0"/>
    <filterColumn colId="242" showButton="0"/>
    <filterColumn colId="244" showButton="0"/>
    <filterColumn colId="245" showButton="0"/>
    <filterColumn colId="246" showButton="0"/>
    <filterColumn colId="247" showButton="0"/>
    <filterColumn colId="248" showButton="0"/>
    <filterColumn colId="249" showButton="0"/>
    <filterColumn colId="250" showButton="0"/>
    <filterColumn colId="251" showButton="0"/>
    <filterColumn colId="252" showButton="0"/>
    <filterColumn colId="253" showButton="0"/>
    <filterColumn colId="254" showButton="0"/>
    <filterColumn colId="255" showButton="0"/>
    <filterColumn colId="256" showButton="0"/>
    <filterColumn colId="257" showButton="0"/>
    <filterColumn colId="258" showButton="0"/>
    <filterColumn colId="259" showButton="0"/>
    <filterColumn colId="260" showButton="0"/>
    <filterColumn colId="261" showButton="0"/>
    <filterColumn colId="262" showButton="0"/>
    <filterColumn colId="263" showButton="0"/>
    <filterColumn colId="264" showButton="0"/>
    <filterColumn colId="265" showButton="0"/>
    <filterColumn colId="266" showButton="0"/>
    <filterColumn colId="267" showButton="0"/>
    <filterColumn colId="268" showButton="0"/>
    <filterColumn colId="269" showButton="0"/>
    <filterColumn colId="270" showButton="0"/>
    <filterColumn colId="271" showButton="0"/>
    <filterColumn colId="272" showButton="0"/>
    <filterColumn colId="274" showButton="0"/>
    <filterColumn colId="275" showButton="0"/>
    <filterColumn colId="276" showButton="0"/>
    <filterColumn colId="277" showButton="0"/>
    <filterColumn colId="278" showButton="0"/>
    <filterColumn colId="279" showButton="0"/>
    <filterColumn colId="280" showButton="0"/>
    <filterColumn colId="281" showButton="0"/>
    <filterColumn colId="282" showButton="0"/>
    <filterColumn colId="283" showButton="0"/>
    <filterColumn colId="284" showButton="0"/>
    <filterColumn colId="285" showButton="0"/>
    <filterColumn colId="286" showButton="0"/>
    <filterColumn colId="287" showButton="0"/>
    <filterColumn colId="288" showButton="0"/>
    <filterColumn colId="289" showButton="0"/>
    <filterColumn colId="290" showButton="0"/>
    <filterColumn colId="291" showButton="0"/>
    <filterColumn colId="292" showButton="0"/>
    <filterColumn colId="293" showButton="0"/>
    <filterColumn colId="294" showButton="0"/>
    <filterColumn colId="295" showButton="0"/>
    <filterColumn colId="296" showButton="0"/>
    <filterColumn colId="297" showButton="0"/>
    <filterColumn colId="298" showButton="0"/>
    <filterColumn colId="299" showButton="0"/>
    <filterColumn colId="300" showButton="0"/>
    <filterColumn colId="301" showButton="0"/>
    <filterColumn colId="302" showButton="0"/>
    <filterColumn colId="303" showButton="0"/>
    <filterColumn colId="305" showButton="0"/>
    <filterColumn colId="306" showButton="0"/>
    <filterColumn colId="307" showButton="0"/>
    <filterColumn colId="308" showButton="0"/>
    <filterColumn colId="309" showButton="0"/>
    <filterColumn colId="310" showButton="0"/>
    <filterColumn colId="311" showButton="0"/>
    <filterColumn colId="312" showButton="0"/>
    <filterColumn colId="313" showButton="0"/>
    <filterColumn colId="314" showButton="0"/>
    <filterColumn colId="315" showButton="0"/>
    <filterColumn colId="316" showButton="0"/>
    <filterColumn colId="317" showButton="0"/>
    <filterColumn colId="318" showButton="0"/>
    <filterColumn colId="319" showButton="0"/>
    <filterColumn colId="320" showButton="0"/>
    <filterColumn colId="321" showButton="0"/>
    <filterColumn colId="322" showButton="0"/>
    <filterColumn colId="323" showButton="0"/>
    <filterColumn colId="324" showButton="0"/>
    <filterColumn colId="325" showButton="0"/>
    <filterColumn colId="326" showButton="0"/>
    <filterColumn colId="327" showButton="0"/>
    <filterColumn colId="328" showButton="0"/>
    <filterColumn colId="329" showButton="0"/>
    <filterColumn colId="330" showButton="0"/>
    <filterColumn colId="331" showButton="0"/>
    <filterColumn colId="332" showButton="0"/>
    <filterColumn colId="333" showButton="0"/>
    <filterColumn colId="335" showButton="0"/>
    <filterColumn colId="336" showButton="0"/>
    <filterColumn colId="337" showButton="0"/>
    <filterColumn colId="338" showButton="0"/>
    <filterColumn colId="339" showButton="0"/>
    <filterColumn colId="340" showButton="0"/>
    <filterColumn colId="341" showButton="0"/>
    <filterColumn colId="342" showButton="0"/>
    <filterColumn colId="343" showButton="0"/>
    <filterColumn colId="344" showButton="0"/>
    <filterColumn colId="345" showButton="0"/>
    <filterColumn colId="346" showButton="0"/>
    <filterColumn colId="347" showButton="0"/>
    <filterColumn colId="348" showButton="0"/>
    <filterColumn colId="349" showButton="0"/>
    <filterColumn colId="350" showButton="0"/>
    <filterColumn colId="351" showButton="0"/>
    <filterColumn colId="352" showButton="0"/>
    <filterColumn colId="353" showButton="0"/>
    <filterColumn colId="354" showButton="0"/>
    <filterColumn colId="355" showButton="0"/>
    <filterColumn colId="356" showButton="0"/>
    <filterColumn colId="357" showButton="0"/>
    <filterColumn colId="358" showButton="0"/>
    <filterColumn colId="359" showButton="0"/>
    <filterColumn colId="360" showButton="0"/>
    <filterColumn colId="361" showButton="0"/>
    <filterColumn colId="362" showButton="0"/>
    <filterColumn colId="363" showButton="0"/>
    <filterColumn colId="364" showButton="0"/>
  </autoFilter>
  <mergeCells count="12">
    <mergeCell ref="LX1:NB1"/>
    <mergeCell ref="B1:AF1"/>
    <mergeCell ref="AG1:BH1"/>
    <mergeCell ref="BI1:CM1"/>
    <mergeCell ref="CN1:DQ1"/>
    <mergeCell ref="DR1:EV1"/>
    <mergeCell ref="EW1:FZ1"/>
    <mergeCell ref="GA1:HE1"/>
    <mergeCell ref="HF1:IJ1"/>
    <mergeCell ref="IK1:JN1"/>
    <mergeCell ref="JO1:KS1"/>
    <mergeCell ref="KT1:LW1"/>
  </mergeCells>
  <phoneticPr fontId="35" type="noConversion"/>
  <conditionalFormatting sqref="A3:XFD3">
    <cfRule type="cellIs" dxfId="324" priority="6" operator="greaterThan">
      <formula>7.99</formula>
    </cfRule>
  </conditionalFormatting>
  <conditionalFormatting sqref="A4:XFD4">
    <cfRule type="cellIs" dxfId="323" priority="5" operator="greaterThan">
      <formula>99</formula>
    </cfRule>
  </conditionalFormatting>
  <conditionalFormatting sqref="A5:XFD5">
    <cfRule type="cellIs" dxfId="322" priority="4" operator="greaterThan">
      <formula>4.99</formula>
    </cfRule>
  </conditionalFormatting>
  <conditionalFormatting sqref="A6:XFD6">
    <cfRule type="cellIs" dxfId="321" priority="3" operator="greaterThan">
      <formula>4.99</formula>
    </cfRule>
  </conditionalFormatting>
  <conditionalFormatting sqref="A11:XFD11">
    <cfRule type="cellIs" dxfId="320" priority="2" operator="greaterThan">
      <formula>0</formula>
    </cfRule>
  </conditionalFormatting>
  <conditionalFormatting sqref="A12:XFD12">
    <cfRule type="cellIs" dxfId="319" priority="1" operator="between">
      <formula>15</formula>
      <formula>35</formula>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rgb="FFCC99FF"/>
    <pageSetUpPr fitToPage="1"/>
  </sheetPr>
  <dimension ref="A1:AL61"/>
  <sheetViews>
    <sheetView showGridLines="0" workbookViewId="0">
      <pane ySplit="5" topLeftCell="A30" activePane="bottomLeft" state="frozen"/>
      <selection activeCell="M1" sqref="M1"/>
      <selection pane="bottomLeft" sqref="A1:Z1"/>
    </sheetView>
  </sheetViews>
  <sheetFormatPr defaultRowHeight="15" x14ac:dyDescent="0.25"/>
  <cols>
    <col min="1" max="1" width="29.28515625" customWidth="1"/>
    <col min="2" max="6" width="1" customWidth="1"/>
    <col min="7" max="7" width="2.7109375" bestFit="1" customWidth="1"/>
    <col min="8" max="8" width="1.5703125" customWidth="1"/>
    <col min="9" max="10" width="1" customWidth="1"/>
    <col min="11" max="11" width="1" bestFit="1" customWidth="1"/>
    <col min="12" max="12" width="1" customWidth="1"/>
    <col min="13" max="13" width="12.42578125" style="31" customWidth="1"/>
    <col min="14" max="14" width="36.5703125" bestFit="1" customWidth="1"/>
    <col min="15" max="25" width="1" customWidth="1"/>
    <col min="26" max="26" width="5" style="31" customWidth="1"/>
    <col min="27" max="27" width="16.42578125" style="3" bestFit="1" customWidth="1"/>
    <col min="28" max="35" width="1" style="3" customWidth="1"/>
    <col min="36" max="37" width="8.5703125" style="3"/>
  </cols>
  <sheetData>
    <row r="1" spans="1:38" ht="18.75" x14ac:dyDescent="0.3">
      <c r="A1" s="777" t="s">
        <v>849</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176" t="s">
        <v>850</v>
      </c>
      <c r="AJ1" s="178" t="s">
        <v>851</v>
      </c>
    </row>
    <row r="2" spans="1:38" x14ac:dyDescent="0.25">
      <c r="A2" s="780" t="s">
        <v>414</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38" x14ac:dyDescent="0.25">
      <c r="A3" s="783">
        <f>'Reference Page'!$A$3</f>
        <v>44563</v>
      </c>
      <c r="B3" s="784"/>
      <c r="C3" s="784"/>
      <c r="D3" s="784"/>
      <c r="E3" s="784"/>
      <c r="F3" s="784"/>
      <c r="G3" s="21" t="s">
        <v>330</v>
      </c>
      <c r="H3" s="785">
        <f>+A3+6</f>
        <v>44569</v>
      </c>
      <c r="I3" s="785"/>
      <c r="J3" s="785"/>
      <c r="K3" s="785"/>
      <c r="L3" s="785"/>
      <c r="M3" s="786"/>
      <c r="N3" s="787" t="s">
        <v>852</v>
      </c>
      <c r="O3" s="788"/>
      <c r="P3" s="788"/>
      <c r="Q3" s="788"/>
      <c r="R3" s="788"/>
      <c r="S3" s="788"/>
      <c r="T3" s="788"/>
      <c r="U3" s="788"/>
      <c r="V3" s="788"/>
      <c r="W3" s="788"/>
      <c r="X3" s="788"/>
      <c r="Y3" s="788"/>
      <c r="Z3" s="789"/>
    </row>
    <row r="4" spans="1:38" x14ac:dyDescent="0.25">
      <c r="A4" s="790" t="str">
        <f>'Reference Page'!$H$3</f>
        <v>INDOOR</v>
      </c>
      <c r="B4" s="791"/>
      <c r="C4" s="791"/>
      <c r="D4" s="791"/>
      <c r="E4" s="791"/>
      <c r="F4" s="791"/>
      <c r="G4" s="791"/>
      <c r="H4" s="791"/>
      <c r="I4" s="791"/>
      <c r="J4" s="791"/>
      <c r="K4" s="791"/>
      <c r="L4" s="791"/>
      <c r="M4" s="791"/>
      <c r="N4" s="791"/>
      <c r="O4" s="791"/>
      <c r="P4" s="791"/>
      <c r="Q4" s="791"/>
      <c r="R4" s="791"/>
      <c r="S4" s="791"/>
      <c r="T4" s="791"/>
      <c r="U4" s="791"/>
      <c r="V4" s="791"/>
      <c r="W4" s="791"/>
      <c r="X4" s="791"/>
      <c r="Y4" s="791"/>
      <c r="Z4" s="792"/>
    </row>
    <row r="5" spans="1:38" ht="15.75" thickBot="1" x14ac:dyDescent="0.3">
      <c r="A5" s="774" t="str">
        <f>'Reference Page'!$F$3</f>
        <v>Aerobic+Srength</v>
      </c>
      <c r="B5" s="775"/>
      <c r="C5" s="775"/>
      <c r="D5" s="775"/>
      <c r="E5" s="775"/>
      <c r="F5" s="775"/>
      <c r="G5" s="775"/>
      <c r="H5" s="775"/>
      <c r="I5" s="775"/>
      <c r="J5" s="775"/>
      <c r="K5" s="775"/>
      <c r="L5" s="775"/>
      <c r="M5" s="775"/>
      <c r="N5" s="775"/>
      <c r="O5" s="775"/>
      <c r="P5" s="775"/>
      <c r="Q5" s="775"/>
      <c r="R5" s="775"/>
      <c r="S5" s="775"/>
      <c r="T5" s="775"/>
      <c r="U5" s="775"/>
      <c r="V5" s="775"/>
      <c r="W5" s="775"/>
      <c r="X5" s="775"/>
      <c r="Y5" s="775"/>
      <c r="Z5" s="776"/>
      <c r="AL5" t="s">
        <v>853</v>
      </c>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44563</v>
      </c>
      <c r="X6" s="772"/>
      <c r="Y6" s="772"/>
      <c r="Z6" s="772"/>
      <c r="AA6" s="3" t="s">
        <v>648</v>
      </c>
      <c r="AL6" t="s">
        <v>854</v>
      </c>
    </row>
    <row r="7" spans="1:38" ht="15.75" thickTop="1" x14ac:dyDescent="0.25">
      <c r="A7" s="37" t="s">
        <v>855</v>
      </c>
      <c r="B7" s="36"/>
      <c r="C7" s="36"/>
      <c r="D7" s="36"/>
      <c r="E7" s="36"/>
      <c r="F7" s="36"/>
      <c r="G7" s="36"/>
      <c r="H7" s="36"/>
      <c r="I7" s="36"/>
      <c r="J7" s="36"/>
      <c r="K7" s="38"/>
      <c r="L7" s="38"/>
      <c r="M7" s="39" t="str">
        <f>"("&amp;LEFT(AA6,1)&amp;")"</f>
        <v>(E)</v>
      </c>
      <c r="N7" s="40" t="s">
        <v>856</v>
      </c>
      <c r="O7" s="36"/>
      <c r="P7" s="36"/>
      <c r="Q7" s="36"/>
      <c r="R7" s="36"/>
      <c r="S7" s="36"/>
      <c r="T7" s="36"/>
      <c r="U7" s="36"/>
      <c r="V7" s="41"/>
      <c r="W7" s="36"/>
      <c r="X7" s="36"/>
      <c r="Y7" s="36"/>
      <c r="Z7" s="42"/>
      <c r="AA7" s="793" t="s">
        <v>857</v>
      </c>
      <c r="AB7" s="794"/>
      <c r="AC7" s="794"/>
      <c r="AD7" s="794"/>
      <c r="AE7" s="794"/>
      <c r="AF7" s="794"/>
      <c r="AG7" s="794"/>
      <c r="AH7" s="794"/>
      <c r="AI7" s="794"/>
      <c r="AJ7" s="794"/>
      <c r="AK7" s="794"/>
    </row>
    <row r="8" spans="1:38" x14ac:dyDescent="0.25">
      <c r="A8" s="43"/>
      <c r="B8" s="36"/>
      <c r="C8" s="36"/>
      <c r="D8" s="36"/>
      <c r="E8" s="36"/>
      <c r="F8" s="36"/>
      <c r="G8" s="36"/>
      <c r="H8" s="36"/>
      <c r="I8" s="36"/>
      <c r="J8" s="36"/>
      <c r="K8" s="38"/>
      <c r="L8" s="38"/>
      <c r="M8" s="44"/>
      <c r="N8" s="43" t="s">
        <v>858</v>
      </c>
      <c r="O8" s="36"/>
      <c r="P8" s="36"/>
      <c r="Q8" s="36"/>
      <c r="R8" s="36"/>
      <c r="S8" s="36"/>
      <c r="T8" s="36"/>
      <c r="U8" s="36"/>
      <c r="V8" s="36"/>
      <c r="W8" s="36"/>
      <c r="X8" s="36"/>
      <c r="Y8" s="36"/>
      <c r="Z8" s="42">
        <v>6</v>
      </c>
      <c r="AA8" s="793"/>
      <c r="AB8" s="794"/>
      <c r="AC8" s="794"/>
      <c r="AD8" s="794"/>
      <c r="AE8" s="794"/>
      <c r="AF8" s="794"/>
      <c r="AG8" s="794"/>
      <c r="AH8" s="794"/>
      <c r="AI8" s="794"/>
      <c r="AJ8" s="794"/>
      <c r="AK8" s="794"/>
    </row>
    <row r="9" spans="1:38" x14ac:dyDescent="0.25">
      <c r="A9" s="43"/>
      <c r="B9" s="36"/>
      <c r="C9" s="36"/>
      <c r="D9" s="36"/>
      <c r="E9" s="36"/>
      <c r="F9" s="36"/>
      <c r="G9" s="36"/>
      <c r="H9" s="36"/>
      <c r="I9" s="36"/>
      <c r="J9" s="36"/>
      <c r="K9" s="38"/>
      <c r="L9" s="38"/>
      <c r="M9" s="44"/>
      <c r="N9" s="43"/>
      <c r="O9" s="36"/>
      <c r="P9" s="36"/>
      <c r="Q9" s="36"/>
      <c r="R9" s="36"/>
      <c r="S9" s="36"/>
      <c r="T9" s="36"/>
      <c r="U9" s="36"/>
      <c r="V9" s="36"/>
      <c r="W9" s="36"/>
      <c r="X9" s="36"/>
      <c r="Y9" s="36"/>
      <c r="Z9" s="42"/>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8" x14ac:dyDescent="0.25">
      <c r="A13" s="43"/>
      <c r="B13" s="45"/>
      <c r="C13" s="45"/>
      <c r="D13" s="45"/>
      <c r="E13" s="45"/>
      <c r="F13" s="45"/>
      <c r="G13" s="45"/>
      <c r="H13" s="45"/>
      <c r="I13" s="45"/>
      <c r="J13" s="45"/>
      <c r="K13" s="38"/>
      <c r="L13" s="38"/>
      <c r="M13" s="46">
        <f>SUM(M7:M12)</f>
        <v>0</v>
      </c>
      <c r="N13" s="43"/>
      <c r="O13" s="45"/>
      <c r="P13" s="45"/>
      <c r="Q13" s="45"/>
      <c r="R13" s="45"/>
      <c r="S13" s="45"/>
      <c r="T13" s="45"/>
      <c r="U13" s="45"/>
      <c r="V13" s="45"/>
      <c r="W13" s="45"/>
      <c r="X13" s="45"/>
      <c r="Y13" s="45"/>
      <c r="Z13" s="46">
        <f>SUM(Z7:Z12)</f>
        <v>6</v>
      </c>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44564</v>
      </c>
      <c r="X14" s="770"/>
      <c r="Y14" s="770"/>
      <c r="Z14" s="771"/>
      <c r="AA14" s="3" t="s">
        <v>667</v>
      </c>
      <c r="AL14" t="s">
        <v>859</v>
      </c>
    </row>
    <row r="15" spans="1:38" ht="15.75" thickTop="1" x14ac:dyDescent="0.25">
      <c r="A15" s="37" t="s">
        <v>856</v>
      </c>
      <c r="B15" s="36"/>
      <c r="C15" s="36"/>
      <c r="D15" s="36"/>
      <c r="E15" s="36"/>
      <c r="F15" s="36"/>
      <c r="G15" s="36"/>
      <c r="H15" s="36"/>
      <c r="I15" s="36"/>
      <c r="J15" s="36"/>
      <c r="K15" s="38"/>
      <c r="L15" s="38"/>
      <c r="M15" s="39" t="str">
        <f>"("&amp;LEFT(AA14,1)&amp;")"</f>
        <v>(A)</v>
      </c>
      <c r="N15" s="40" t="s">
        <v>860</v>
      </c>
      <c r="O15" s="36"/>
      <c r="P15" s="36"/>
      <c r="Q15" s="36"/>
      <c r="R15" s="36"/>
      <c r="S15" s="36"/>
      <c r="T15" s="36"/>
      <c r="U15" s="36"/>
      <c r="V15" s="41"/>
      <c r="W15" s="36"/>
      <c r="X15" s="36"/>
      <c r="Y15" s="36"/>
      <c r="Z15" s="42"/>
      <c r="AA15" s="793" t="s">
        <v>861</v>
      </c>
      <c r="AB15" s="794"/>
      <c r="AC15" s="794"/>
      <c r="AD15" s="794"/>
      <c r="AE15" s="794"/>
      <c r="AF15" s="794"/>
      <c r="AG15" s="794"/>
      <c r="AH15" s="794"/>
      <c r="AI15" s="794"/>
      <c r="AJ15" s="794"/>
      <c r="AK15" s="794"/>
    </row>
    <row r="16" spans="1:38" x14ac:dyDescent="0.25">
      <c r="A16" s="43" t="s">
        <v>862</v>
      </c>
      <c r="B16" s="36"/>
      <c r="C16" s="36"/>
      <c r="D16" s="36"/>
      <c r="E16" s="36"/>
      <c r="F16" s="36"/>
      <c r="G16" s="36"/>
      <c r="H16" s="36"/>
      <c r="I16" s="36"/>
      <c r="J16" s="36"/>
      <c r="K16" s="36"/>
      <c r="L16" s="36"/>
      <c r="M16" s="42">
        <v>1.3</v>
      </c>
      <c r="N16" s="43" t="s">
        <v>863</v>
      </c>
      <c r="O16" s="36"/>
      <c r="P16" s="36"/>
      <c r="Q16" s="36"/>
      <c r="R16" s="36"/>
      <c r="S16" s="36"/>
      <c r="T16" s="36"/>
      <c r="U16" s="36"/>
      <c r="V16" s="36"/>
      <c r="W16" s="36"/>
      <c r="X16" s="36"/>
      <c r="Y16" s="36"/>
      <c r="Z16" s="42"/>
      <c r="AA16" s="793"/>
      <c r="AB16" s="794"/>
      <c r="AC16" s="794"/>
      <c r="AD16" s="794"/>
      <c r="AE16" s="794"/>
      <c r="AF16" s="794"/>
      <c r="AG16" s="794"/>
      <c r="AH16" s="794"/>
      <c r="AI16" s="794"/>
      <c r="AJ16" s="794"/>
      <c r="AK16" s="794"/>
    </row>
    <row r="17" spans="1:38" x14ac:dyDescent="0.25">
      <c r="A17" s="43" t="s">
        <v>864</v>
      </c>
      <c r="B17" s="36"/>
      <c r="C17" s="36"/>
      <c r="D17" s="36"/>
      <c r="E17" s="36"/>
      <c r="F17" s="36"/>
      <c r="G17" s="36"/>
      <c r="H17" s="36"/>
      <c r="I17" s="36"/>
      <c r="J17" s="36"/>
      <c r="K17" s="36"/>
      <c r="L17" s="36"/>
      <c r="M17" s="42">
        <v>6.7</v>
      </c>
      <c r="N17" s="43" t="s">
        <v>865</v>
      </c>
      <c r="O17" s="36"/>
      <c r="P17" s="36"/>
      <c r="Q17" s="36"/>
      <c r="R17" s="36"/>
      <c r="S17" s="36"/>
      <c r="T17" s="36"/>
      <c r="U17" s="36"/>
      <c r="V17" s="36"/>
      <c r="W17" s="36"/>
      <c r="X17" s="36"/>
      <c r="Y17" s="36"/>
      <c r="Z17" s="42"/>
      <c r="AA17" s="793"/>
      <c r="AB17" s="794"/>
      <c r="AC17" s="794"/>
      <c r="AD17" s="794"/>
      <c r="AE17" s="794"/>
      <c r="AF17" s="794"/>
      <c r="AG17" s="794"/>
      <c r="AH17" s="794"/>
      <c r="AI17" s="794"/>
      <c r="AJ17" s="794"/>
      <c r="AK17" s="794"/>
    </row>
    <row r="18" spans="1:38" x14ac:dyDescent="0.25">
      <c r="A18" s="43" t="s">
        <v>866</v>
      </c>
      <c r="B18" s="36"/>
      <c r="C18" s="36"/>
      <c r="D18" s="36"/>
      <c r="E18" s="36"/>
      <c r="F18" s="36"/>
      <c r="G18" s="36"/>
      <c r="H18" s="36"/>
      <c r="I18" s="36"/>
      <c r="J18" s="36"/>
      <c r="K18" s="36"/>
      <c r="L18" s="36"/>
      <c r="M18" s="42"/>
      <c r="N18" s="43" t="s">
        <v>867</v>
      </c>
      <c r="O18" s="36"/>
      <c r="P18" s="36"/>
      <c r="Q18" s="36"/>
      <c r="R18" s="36"/>
      <c r="S18" s="36"/>
      <c r="T18" s="36"/>
      <c r="U18" s="36"/>
      <c r="V18" s="36"/>
      <c r="W18" s="36"/>
      <c r="X18" s="36"/>
      <c r="Y18" s="36"/>
      <c r="Z18" s="42"/>
      <c r="AA18" s="793"/>
      <c r="AB18" s="794"/>
      <c r="AC18" s="794"/>
      <c r="AD18" s="794"/>
      <c r="AE18" s="794"/>
      <c r="AF18" s="794"/>
      <c r="AG18" s="794"/>
      <c r="AH18" s="794"/>
      <c r="AI18" s="794"/>
      <c r="AJ18" s="794"/>
      <c r="AK18" s="794"/>
    </row>
    <row r="19" spans="1:38" x14ac:dyDescent="0.25">
      <c r="A19" s="43" t="s">
        <v>868</v>
      </c>
      <c r="B19" s="36"/>
      <c r="C19" s="36"/>
      <c r="D19" s="36"/>
      <c r="E19" s="36"/>
      <c r="F19" s="36"/>
      <c r="G19" s="36"/>
      <c r="H19" s="36"/>
      <c r="I19" s="36"/>
      <c r="J19" s="36"/>
      <c r="K19" s="36"/>
      <c r="L19" s="36"/>
      <c r="M19" s="42">
        <v>1.1000000000000001</v>
      </c>
      <c r="N19" s="43"/>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38" x14ac:dyDescent="0.25">
      <c r="A20" s="43"/>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38" x14ac:dyDescent="0.25">
      <c r="A21" s="43"/>
      <c r="B21" s="45"/>
      <c r="C21" s="45"/>
      <c r="D21" s="45"/>
      <c r="E21" s="45"/>
      <c r="F21" s="45"/>
      <c r="G21" s="45"/>
      <c r="H21" s="45"/>
      <c r="I21" s="45"/>
      <c r="J21" s="45"/>
      <c r="K21" s="45"/>
      <c r="L21" s="45"/>
      <c r="M21" s="46">
        <f>SUM(M15:M20)</f>
        <v>9.1</v>
      </c>
      <c r="N21" s="43"/>
      <c r="O21" s="45"/>
      <c r="P21" s="45"/>
      <c r="Q21" s="45"/>
      <c r="R21" s="45"/>
      <c r="S21" s="45"/>
      <c r="T21" s="45"/>
      <c r="U21" s="45"/>
      <c r="V21" s="45"/>
      <c r="W21" s="45"/>
      <c r="X21" s="45"/>
      <c r="Y21" s="45"/>
      <c r="Z21" s="46">
        <f>SUM(Z15:Z20)</f>
        <v>0</v>
      </c>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44565</v>
      </c>
      <c r="X22" s="770"/>
      <c r="Y22" s="770"/>
      <c r="Z22" s="771"/>
      <c r="AA22" s="177" t="s">
        <v>648</v>
      </c>
      <c r="AB22" s="177"/>
      <c r="AC22" s="177"/>
      <c r="AD22" s="177"/>
      <c r="AE22" s="177"/>
      <c r="AF22" s="177"/>
      <c r="AG22" s="177"/>
      <c r="AH22" s="177"/>
      <c r="AI22" s="177"/>
      <c r="AJ22" s="177"/>
      <c r="AK22" s="177"/>
      <c r="AL22" t="s">
        <v>869</v>
      </c>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870</v>
      </c>
      <c r="AB23" s="794"/>
      <c r="AC23" s="794"/>
      <c r="AD23" s="794"/>
      <c r="AE23" s="794"/>
      <c r="AF23" s="794"/>
      <c r="AG23" s="794"/>
      <c r="AH23" s="794"/>
      <c r="AI23" s="794"/>
      <c r="AJ23" s="794"/>
      <c r="AK23" s="794"/>
    </row>
    <row r="24" spans="1:38" x14ac:dyDescent="0.25">
      <c r="A24" s="43"/>
      <c r="B24" s="36"/>
      <c r="C24" s="36"/>
      <c r="D24" s="36"/>
      <c r="E24" s="36"/>
      <c r="F24" s="36"/>
      <c r="G24" s="36"/>
      <c r="H24" s="36"/>
      <c r="I24" s="36"/>
      <c r="J24" s="36"/>
      <c r="K24" s="38"/>
      <c r="L24" s="38"/>
      <c r="M24" s="44"/>
      <c r="N24" s="43" t="s">
        <v>871</v>
      </c>
      <c r="O24" s="36"/>
      <c r="P24" s="36"/>
      <c r="Q24" s="36"/>
      <c r="R24" s="36"/>
      <c r="S24" s="36"/>
      <c r="T24" s="36"/>
      <c r="U24" s="36"/>
      <c r="V24" s="36"/>
      <c r="W24" s="36"/>
      <c r="X24" s="36"/>
      <c r="Y24" s="36"/>
      <c r="Z24" s="42">
        <v>6</v>
      </c>
      <c r="AA24" s="793"/>
      <c r="AB24" s="794"/>
      <c r="AC24" s="794"/>
      <c r="AD24" s="794"/>
      <c r="AE24" s="794"/>
      <c r="AF24" s="794"/>
      <c r="AG24" s="794"/>
      <c r="AH24" s="794"/>
      <c r="AI24" s="794"/>
      <c r="AJ24" s="794"/>
      <c r="AK24" s="794"/>
    </row>
    <row r="25" spans="1:38" x14ac:dyDescent="0.25">
      <c r="A25" s="43"/>
      <c r="B25" s="36"/>
      <c r="C25" s="36"/>
      <c r="D25" s="36"/>
      <c r="E25" s="36"/>
      <c r="F25" s="36"/>
      <c r="G25" s="36"/>
      <c r="H25" s="36"/>
      <c r="I25" s="36"/>
      <c r="J25" s="36"/>
      <c r="K25" s="38"/>
      <c r="L25" s="38"/>
      <c r="M25" s="44"/>
      <c r="N25" s="43"/>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38" x14ac:dyDescent="0.25">
      <c r="A26" s="43"/>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43"/>
      <c r="B29" s="45"/>
      <c r="C29" s="45"/>
      <c r="D29" s="45"/>
      <c r="E29" s="45"/>
      <c r="F29" s="45"/>
      <c r="G29" s="45"/>
      <c r="H29" s="45"/>
      <c r="I29" s="45"/>
      <c r="J29" s="45"/>
      <c r="K29" s="38"/>
      <c r="L29" s="38"/>
      <c r="M29" s="46">
        <f>SUM(M23:M28)</f>
        <v>0</v>
      </c>
      <c r="N29" s="43"/>
      <c r="O29" s="45"/>
      <c r="P29" s="45"/>
      <c r="Q29" s="45"/>
      <c r="R29" s="45"/>
      <c r="S29" s="45"/>
      <c r="T29" s="45"/>
      <c r="U29" s="45"/>
      <c r="V29" s="45"/>
      <c r="W29" s="45"/>
      <c r="X29" s="45"/>
      <c r="Y29" s="45"/>
      <c r="Z29" s="46">
        <f>SUM(Z23:Z28)</f>
        <v>6</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44566</v>
      </c>
      <c r="X30" s="770"/>
      <c r="Y30" s="770"/>
      <c r="Z30" s="771"/>
      <c r="AA30" s="177" t="s">
        <v>648</v>
      </c>
      <c r="AB30" s="177"/>
      <c r="AC30" s="177"/>
      <c r="AD30" s="177"/>
      <c r="AE30" s="177"/>
      <c r="AF30" s="177"/>
      <c r="AG30" s="177"/>
      <c r="AH30" s="177"/>
      <c r="AI30" s="177"/>
      <c r="AJ30" s="177"/>
      <c r="AK30" s="177"/>
    </row>
    <row r="31" spans="1:38" ht="15.75" thickTop="1" x14ac:dyDescent="0.25">
      <c r="A31" s="37" t="s">
        <v>855</v>
      </c>
      <c r="B31" s="36"/>
      <c r="C31" s="36"/>
      <c r="D31" s="36"/>
      <c r="E31" s="36"/>
      <c r="F31" s="36"/>
      <c r="G31" s="36"/>
      <c r="H31" s="36"/>
      <c r="I31" s="36"/>
      <c r="J31" s="36"/>
      <c r="K31" s="38"/>
      <c r="L31" s="38"/>
      <c r="M31" s="39" t="str">
        <f>"("&amp;LEFT(AA30,1)&amp;")"</f>
        <v>(E)</v>
      </c>
      <c r="N31" s="40" t="str">
        <f>'1'!N7</f>
        <v>Afternoon Workout</v>
      </c>
      <c r="O31" s="36"/>
      <c r="P31" s="36"/>
      <c r="Q31" s="36"/>
      <c r="R31" s="36"/>
      <c r="S31" s="36"/>
      <c r="T31" s="36"/>
      <c r="U31" s="36"/>
      <c r="V31" s="41"/>
      <c r="W31" s="36"/>
      <c r="X31" s="36"/>
      <c r="Y31" s="36"/>
      <c r="Z31" s="42"/>
      <c r="AA31" s="793" t="s">
        <v>872</v>
      </c>
      <c r="AB31" s="794"/>
      <c r="AC31" s="794"/>
      <c r="AD31" s="794"/>
      <c r="AE31" s="794"/>
      <c r="AF31" s="794"/>
      <c r="AG31" s="794"/>
      <c r="AH31" s="794"/>
      <c r="AI31" s="794"/>
      <c r="AJ31" s="794"/>
      <c r="AK31" s="794"/>
    </row>
    <row r="32" spans="1:38" x14ac:dyDescent="0.25">
      <c r="A32" s="43"/>
      <c r="B32" s="36"/>
      <c r="C32" s="36"/>
      <c r="D32" s="36"/>
      <c r="E32" s="36"/>
      <c r="F32" s="36"/>
      <c r="G32" s="36"/>
      <c r="H32" s="36"/>
      <c r="I32" s="36"/>
      <c r="J32" s="36"/>
      <c r="K32" s="38"/>
      <c r="L32" s="38"/>
      <c r="M32" s="44"/>
      <c r="N32" s="43" t="s">
        <v>873</v>
      </c>
      <c r="O32" s="36"/>
      <c r="P32" s="36"/>
      <c r="Q32" s="36"/>
      <c r="R32" s="36"/>
      <c r="S32" s="36"/>
      <c r="T32" s="36"/>
      <c r="U32" s="36"/>
      <c r="V32" s="36"/>
      <c r="W32" s="36"/>
      <c r="X32" s="36"/>
      <c r="Y32" s="36"/>
      <c r="Z32" s="42">
        <v>4</v>
      </c>
      <c r="AA32" s="793"/>
      <c r="AB32" s="794"/>
      <c r="AC32" s="794"/>
      <c r="AD32" s="794"/>
      <c r="AE32" s="794"/>
      <c r="AF32" s="794"/>
      <c r="AG32" s="794"/>
      <c r="AH32" s="794"/>
      <c r="AI32" s="794"/>
      <c r="AJ32" s="794"/>
      <c r="AK32" s="794"/>
    </row>
    <row r="33" spans="1:37" x14ac:dyDescent="0.25">
      <c r="A33" s="43"/>
      <c r="B33" s="36"/>
      <c r="C33" s="36"/>
      <c r="D33" s="36"/>
      <c r="E33" s="36"/>
      <c r="F33" s="36"/>
      <c r="G33" s="36"/>
      <c r="H33" s="36"/>
      <c r="I33" s="36"/>
      <c r="J33" s="36"/>
      <c r="K33" s="38"/>
      <c r="L33" s="38"/>
      <c r="M33" s="44"/>
      <c r="N33" s="43" t="s">
        <v>874</v>
      </c>
      <c r="O33" s="36"/>
      <c r="P33" s="36"/>
      <c r="Q33" s="36"/>
      <c r="R33" s="36"/>
      <c r="S33" s="36"/>
      <c r="T33" s="36"/>
      <c r="U33" s="36"/>
      <c r="V33" s="36"/>
      <c r="W33" s="36"/>
      <c r="X33" s="36"/>
      <c r="Y33" s="36"/>
      <c r="Z33" s="42"/>
      <c r="AA33" s="793"/>
      <c r="AB33" s="794"/>
      <c r="AC33" s="794"/>
      <c r="AD33" s="794"/>
      <c r="AE33" s="794"/>
      <c r="AF33" s="794"/>
      <c r="AG33" s="794"/>
      <c r="AH33" s="794"/>
      <c r="AI33" s="794"/>
      <c r="AJ33" s="794"/>
      <c r="AK33" s="794"/>
    </row>
    <row r="34" spans="1:37" x14ac:dyDescent="0.25">
      <c r="A34" s="43"/>
      <c r="B34" s="36"/>
      <c r="C34" s="36"/>
      <c r="D34" s="36"/>
      <c r="E34" s="36"/>
      <c r="F34" s="36"/>
      <c r="G34" s="36"/>
      <c r="H34" s="36"/>
      <c r="I34" s="36"/>
      <c r="J34" s="36"/>
      <c r="K34" s="38"/>
      <c r="L34" s="38"/>
      <c r="M34" s="44"/>
      <c r="N34" s="43" t="s">
        <v>875</v>
      </c>
      <c r="O34" s="36"/>
      <c r="P34" s="36"/>
      <c r="Q34" s="36"/>
      <c r="R34" s="36"/>
      <c r="S34" s="36"/>
      <c r="T34" s="36"/>
      <c r="U34" s="36"/>
      <c r="V34" s="36"/>
      <c r="W34" s="36"/>
      <c r="X34" s="36"/>
      <c r="Y34" s="36"/>
      <c r="Z34" s="42"/>
      <c r="AA34" s="793"/>
      <c r="AB34" s="794"/>
      <c r="AC34" s="794"/>
      <c r="AD34" s="794"/>
      <c r="AE34" s="794"/>
      <c r="AF34" s="794"/>
      <c r="AG34" s="794"/>
      <c r="AH34" s="794"/>
      <c r="AI34" s="794"/>
      <c r="AJ34" s="794"/>
      <c r="AK34" s="794"/>
    </row>
    <row r="35" spans="1:37" x14ac:dyDescent="0.25">
      <c r="A35" s="43"/>
      <c r="B35" s="36"/>
      <c r="C35" s="36"/>
      <c r="D35" s="36"/>
      <c r="E35" s="36"/>
      <c r="F35" s="36"/>
      <c r="G35" s="36"/>
      <c r="H35" s="36"/>
      <c r="I35" s="36"/>
      <c r="J35" s="36"/>
      <c r="K35" s="38"/>
      <c r="L35" s="38"/>
      <c r="M35" s="44"/>
      <c r="N35" s="43" t="s">
        <v>876</v>
      </c>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7"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7" x14ac:dyDescent="0.25">
      <c r="A37" s="43"/>
      <c r="B37" s="45"/>
      <c r="C37" s="45"/>
      <c r="D37" s="45"/>
      <c r="E37" s="45"/>
      <c r="F37" s="45"/>
      <c r="G37" s="45"/>
      <c r="H37" s="45"/>
      <c r="I37" s="45"/>
      <c r="J37" s="45"/>
      <c r="K37" s="38"/>
      <c r="L37" s="38"/>
      <c r="M37" s="46">
        <f>SUM(M31:M36)</f>
        <v>0</v>
      </c>
      <c r="N37" s="43"/>
      <c r="O37" s="45"/>
      <c r="P37" s="45"/>
      <c r="Q37" s="45"/>
      <c r="R37" s="45"/>
      <c r="S37" s="45"/>
      <c r="T37" s="45"/>
      <c r="U37" s="45"/>
      <c r="V37" s="45"/>
      <c r="W37" s="45"/>
      <c r="X37" s="45"/>
      <c r="Y37" s="45"/>
      <c r="Z37" s="46">
        <f>SUM(Z31:Z36)</f>
        <v>4</v>
      </c>
      <c r="AA37" s="177"/>
      <c r="AB37" s="177"/>
      <c r="AC37" s="177"/>
      <c r="AD37" s="177"/>
      <c r="AE37" s="177"/>
      <c r="AF37" s="177"/>
      <c r="AG37" s="177"/>
      <c r="AH37" s="177"/>
      <c r="AI37" s="177"/>
      <c r="AJ37" s="177"/>
      <c r="AK37" s="177"/>
    </row>
    <row r="38" spans="1:37"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44567</v>
      </c>
      <c r="X38" s="770"/>
      <c r="Y38" s="770"/>
      <c r="Z38" s="771"/>
      <c r="AA38" s="177" t="s">
        <v>661</v>
      </c>
      <c r="AB38" s="177"/>
      <c r="AC38" s="177"/>
      <c r="AD38" s="177"/>
      <c r="AE38" s="177"/>
      <c r="AF38" s="177"/>
      <c r="AG38" s="177"/>
      <c r="AH38" s="177"/>
      <c r="AI38" s="177"/>
      <c r="AJ38" s="177"/>
      <c r="AK38" s="177"/>
    </row>
    <row r="39" spans="1:37" ht="15.75" thickTop="1" x14ac:dyDescent="0.25">
      <c r="A39" s="37" t="s">
        <v>855</v>
      </c>
      <c r="B39" s="36"/>
      <c r="C39" s="36"/>
      <c r="D39" s="36"/>
      <c r="E39" s="36"/>
      <c r="F39" s="36"/>
      <c r="G39" s="36"/>
      <c r="H39" s="36"/>
      <c r="I39" s="36"/>
      <c r="J39" s="36"/>
      <c r="K39" s="38"/>
      <c r="L39" s="38"/>
      <c r="M39" s="39" t="str">
        <f>"("&amp;LEFT(AA38,1)&amp;")"</f>
        <v>(T)</v>
      </c>
      <c r="N39" s="40" t="str">
        <f>'1'!N7</f>
        <v>Afternoon Workout</v>
      </c>
      <c r="O39" s="36"/>
      <c r="P39" s="36"/>
      <c r="Q39" s="36"/>
      <c r="R39" s="36"/>
      <c r="S39" s="36"/>
      <c r="T39" s="36"/>
      <c r="U39" s="36"/>
      <c r="V39" s="41"/>
      <c r="W39" s="36"/>
      <c r="X39" s="36"/>
      <c r="Y39" s="36"/>
      <c r="Z39" s="42"/>
      <c r="AA39" s="793" t="s">
        <v>877</v>
      </c>
      <c r="AB39" s="794"/>
      <c r="AC39" s="794"/>
      <c r="AD39" s="794"/>
      <c r="AE39" s="794"/>
      <c r="AF39" s="794"/>
      <c r="AG39" s="794"/>
      <c r="AH39" s="794"/>
      <c r="AI39" s="794"/>
      <c r="AJ39" s="794"/>
      <c r="AK39" s="794"/>
    </row>
    <row r="40" spans="1:37" x14ac:dyDescent="0.25">
      <c r="A40" s="43"/>
      <c r="B40" s="36"/>
      <c r="C40" s="36"/>
      <c r="D40" s="36"/>
      <c r="E40" s="36"/>
      <c r="F40" s="36"/>
      <c r="G40" s="36"/>
      <c r="H40" s="36"/>
      <c r="I40" s="36"/>
      <c r="J40" s="36"/>
      <c r="K40" s="38"/>
      <c r="L40" s="38"/>
      <c r="M40" s="44"/>
      <c r="N40" s="43" t="s">
        <v>878</v>
      </c>
      <c r="O40" s="36"/>
      <c r="P40" s="36"/>
      <c r="Q40" s="36"/>
      <c r="R40" s="36"/>
      <c r="S40" s="36"/>
      <c r="T40" s="36"/>
      <c r="U40" s="36"/>
      <c r="V40" s="36"/>
      <c r="W40" s="36"/>
      <c r="X40" s="36"/>
      <c r="Y40" s="36"/>
      <c r="Z40" s="42">
        <v>1</v>
      </c>
      <c r="AA40" s="793"/>
      <c r="AB40" s="794"/>
      <c r="AC40" s="794"/>
      <c r="AD40" s="794"/>
      <c r="AE40" s="794"/>
      <c r="AF40" s="794"/>
      <c r="AG40" s="794"/>
      <c r="AH40" s="794"/>
      <c r="AI40" s="794"/>
      <c r="AJ40" s="794"/>
      <c r="AK40" s="794"/>
    </row>
    <row r="41" spans="1:37" x14ac:dyDescent="0.25">
      <c r="A41" s="43"/>
      <c r="B41" s="36"/>
      <c r="C41" s="36"/>
      <c r="D41" s="36"/>
      <c r="E41" s="36"/>
      <c r="F41" s="36"/>
      <c r="G41" s="36"/>
      <c r="H41" s="36"/>
      <c r="I41" s="36"/>
      <c r="J41" s="36"/>
      <c r="K41" s="38"/>
      <c r="L41" s="38"/>
      <c r="M41" s="44"/>
      <c r="N41" s="43" t="s">
        <v>879</v>
      </c>
      <c r="O41" s="36"/>
      <c r="P41" s="36"/>
      <c r="Q41" s="36"/>
      <c r="R41" s="36"/>
      <c r="S41" s="36"/>
      <c r="T41" s="36"/>
      <c r="U41" s="36"/>
      <c r="V41" s="36"/>
      <c r="W41" s="36"/>
      <c r="X41" s="36"/>
      <c r="Y41" s="36"/>
      <c r="Z41" s="42">
        <v>4</v>
      </c>
      <c r="AA41" s="793"/>
      <c r="AB41" s="794"/>
      <c r="AC41" s="794"/>
      <c r="AD41" s="794"/>
      <c r="AE41" s="794"/>
      <c r="AF41" s="794"/>
      <c r="AG41" s="794"/>
      <c r="AH41" s="794"/>
      <c r="AI41" s="794"/>
      <c r="AJ41" s="794"/>
      <c r="AK41" s="794"/>
    </row>
    <row r="42" spans="1:37" x14ac:dyDescent="0.25">
      <c r="A42" s="43"/>
      <c r="B42" s="36"/>
      <c r="C42" s="36"/>
      <c r="D42" s="36"/>
      <c r="E42" s="36"/>
      <c r="F42" s="36"/>
      <c r="G42" s="36"/>
      <c r="H42" s="36"/>
      <c r="I42" s="36"/>
      <c r="J42" s="36"/>
      <c r="K42" s="38"/>
      <c r="L42" s="38"/>
      <c r="M42" s="44"/>
      <c r="N42" s="43" t="s">
        <v>880</v>
      </c>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7"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7"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7" x14ac:dyDescent="0.25">
      <c r="A45" s="43"/>
      <c r="B45" s="45"/>
      <c r="C45" s="45"/>
      <c r="D45" s="45"/>
      <c r="E45" s="45"/>
      <c r="F45" s="45"/>
      <c r="G45" s="45"/>
      <c r="H45" s="45"/>
      <c r="I45" s="45"/>
      <c r="J45" s="45"/>
      <c r="K45" s="38"/>
      <c r="L45" s="38"/>
      <c r="M45" s="46">
        <f>SUM(M39:M44)</f>
        <v>0</v>
      </c>
      <c r="N45" s="43"/>
      <c r="O45" s="45"/>
      <c r="P45" s="45"/>
      <c r="Q45" s="45"/>
      <c r="R45" s="45"/>
      <c r="S45" s="45"/>
      <c r="T45" s="45"/>
      <c r="U45" s="45"/>
      <c r="V45" s="45"/>
      <c r="W45" s="45"/>
      <c r="X45" s="45"/>
      <c r="Y45" s="45"/>
      <c r="Z45" s="46">
        <f>SUM(Z39:Z44)</f>
        <v>5</v>
      </c>
      <c r="AA45" s="177"/>
      <c r="AB45" s="177"/>
      <c r="AC45" s="177"/>
      <c r="AD45" s="177"/>
      <c r="AE45" s="177"/>
      <c r="AF45" s="177"/>
      <c r="AG45" s="177"/>
      <c r="AH45" s="177"/>
      <c r="AI45" s="177"/>
      <c r="AJ45" s="177"/>
      <c r="AK45" s="177"/>
    </row>
    <row r="46" spans="1:37"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44568</v>
      </c>
      <c r="X46" s="770"/>
      <c r="Y46" s="770"/>
      <c r="Z46" s="771"/>
      <c r="AA46" s="177" t="s">
        <v>648</v>
      </c>
      <c r="AB46" s="177"/>
      <c r="AC46" s="177"/>
      <c r="AD46" s="177"/>
      <c r="AE46" s="177"/>
      <c r="AF46" s="177"/>
      <c r="AG46" s="177"/>
      <c r="AH46" s="177"/>
      <c r="AI46" s="177"/>
      <c r="AJ46" s="177"/>
      <c r="AK46" s="177"/>
    </row>
    <row r="47" spans="1:37" ht="15.75" thickTop="1" x14ac:dyDescent="0.25">
      <c r="A47" s="22" t="str">
        <f>+A39</f>
        <v>Morning Workout</v>
      </c>
      <c r="B47" s="23"/>
      <c r="C47" s="23"/>
      <c r="D47" s="23"/>
      <c r="E47" s="23"/>
      <c r="F47" s="23"/>
      <c r="G47" s="23"/>
      <c r="H47" s="23"/>
      <c r="I47" s="23"/>
      <c r="J47" s="23"/>
      <c r="M47" s="24" t="str">
        <f>"("&amp;LEFT(AA46,1)&amp;")"</f>
        <v>(E)</v>
      </c>
      <c r="N47" s="22" t="str">
        <f>+N39</f>
        <v>Afternoon Workout</v>
      </c>
      <c r="O47" s="23"/>
      <c r="P47" s="23"/>
      <c r="Q47" s="23"/>
      <c r="R47" s="23"/>
      <c r="S47" s="23"/>
      <c r="T47" s="23"/>
      <c r="U47" s="23"/>
      <c r="V47" s="25"/>
      <c r="W47" s="23"/>
      <c r="X47" s="23"/>
      <c r="Y47" s="23"/>
      <c r="Z47" s="48"/>
      <c r="AA47" s="793" t="s">
        <v>881</v>
      </c>
      <c r="AB47" s="794"/>
      <c r="AC47" s="794"/>
      <c r="AD47" s="794"/>
      <c r="AE47" s="794"/>
      <c r="AF47" s="794"/>
      <c r="AG47" s="794"/>
      <c r="AH47" s="794"/>
      <c r="AI47" s="794"/>
      <c r="AJ47" s="794"/>
      <c r="AK47" s="794"/>
    </row>
    <row r="48" spans="1:37" x14ac:dyDescent="0.25">
      <c r="A48" s="43"/>
      <c r="B48" s="23"/>
      <c r="C48" s="23"/>
      <c r="D48" s="23"/>
      <c r="E48" s="23"/>
      <c r="F48" s="23"/>
      <c r="G48" s="23"/>
      <c r="H48" s="23"/>
      <c r="I48" s="23"/>
      <c r="J48" s="23"/>
      <c r="M48" s="27"/>
      <c r="N48" s="43" t="s">
        <v>882</v>
      </c>
      <c r="O48" s="36"/>
      <c r="P48" s="36"/>
      <c r="Q48" s="36"/>
      <c r="R48" s="36"/>
      <c r="S48" s="36"/>
      <c r="T48" s="36"/>
      <c r="U48" s="36"/>
      <c r="V48" s="36"/>
      <c r="W48" s="36"/>
      <c r="X48" s="36"/>
      <c r="Y48" s="36"/>
      <c r="Z48" s="42">
        <v>3</v>
      </c>
      <c r="AA48" s="793"/>
      <c r="AB48" s="794"/>
      <c r="AC48" s="794"/>
      <c r="AD48" s="794"/>
      <c r="AE48" s="794"/>
      <c r="AF48" s="794"/>
      <c r="AG48" s="794"/>
      <c r="AH48" s="794"/>
      <c r="AI48" s="794"/>
      <c r="AJ48" s="794"/>
      <c r="AK48" s="794"/>
    </row>
    <row r="49" spans="1:37" x14ac:dyDescent="0.25">
      <c r="A49" s="43"/>
      <c r="B49" s="23"/>
      <c r="C49" s="23"/>
      <c r="D49" s="23"/>
      <c r="E49" s="23"/>
      <c r="F49" s="23"/>
      <c r="G49" s="23"/>
      <c r="H49" s="23"/>
      <c r="I49" s="23"/>
      <c r="J49" s="23"/>
      <c r="M49" s="27"/>
      <c r="N49" s="43"/>
      <c r="Q49" s="36"/>
      <c r="R49" s="36"/>
      <c r="S49" s="36"/>
      <c r="T49" s="36"/>
      <c r="U49" s="36"/>
      <c r="V49" s="36"/>
      <c r="W49" s="36"/>
      <c r="X49" s="36"/>
      <c r="Y49" s="36"/>
      <c r="Z49" s="42"/>
      <c r="AA49" s="793"/>
      <c r="AB49" s="794"/>
      <c r="AC49" s="794"/>
      <c r="AD49" s="794"/>
      <c r="AE49" s="794"/>
      <c r="AF49" s="794"/>
      <c r="AG49" s="794"/>
      <c r="AH49" s="794"/>
      <c r="AI49" s="794"/>
      <c r="AJ49" s="794"/>
      <c r="AK49" s="794"/>
    </row>
    <row r="50" spans="1:37" x14ac:dyDescent="0.25">
      <c r="A50" s="43"/>
      <c r="B50" s="23"/>
      <c r="C50" s="23"/>
      <c r="D50" s="23"/>
      <c r="E50" s="23"/>
      <c r="F50" s="23"/>
      <c r="G50" s="23"/>
      <c r="H50" s="23"/>
      <c r="I50" s="23"/>
      <c r="J50" s="23"/>
      <c r="M50" s="27"/>
      <c r="N50" s="43"/>
      <c r="Q50" s="23"/>
      <c r="R50" s="23"/>
      <c r="S50" s="23"/>
      <c r="T50" s="23"/>
      <c r="U50" s="23"/>
      <c r="V50" s="23"/>
      <c r="W50" s="23"/>
      <c r="Z50" s="26"/>
      <c r="AA50" s="793"/>
      <c r="AB50" s="794"/>
      <c r="AC50" s="794"/>
      <c r="AD50" s="794"/>
      <c r="AE50" s="794"/>
      <c r="AF50" s="794"/>
      <c r="AG50" s="794"/>
      <c r="AH50" s="794"/>
      <c r="AI50" s="794"/>
      <c r="AJ50" s="794"/>
      <c r="AK50" s="794"/>
    </row>
    <row r="51" spans="1:37" x14ac:dyDescent="0.25">
      <c r="A51" s="43"/>
      <c r="B51" s="23"/>
      <c r="C51" s="23"/>
      <c r="D51" s="23"/>
      <c r="E51" s="23"/>
      <c r="F51" s="23"/>
      <c r="G51" s="23"/>
      <c r="H51" s="23"/>
      <c r="I51" s="23"/>
      <c r="J51" s="23"/>
      <c r="M51" s="27"/>
      <c r="N51" s="43"/>
      <c r="Q51" s="23"/>
      <c r="R51" s="23"/>
      <c r="S51" s="23"/>
      <c r="T51" s="23"/>
      <c r="U51" s="23"/>
      <c r="V51" s="23"/>
      <c r="W51" s="23"/>
      <c r="Z51" s="26"/>
      <c r="AA51" s="793"/>
      <c r="AB51" s="794"/>
      <c r="AC51" s="794"/>
      <c r="AD51" s="794"/>
      <c r="AE51" s="794"/>
      <c r="AF51" s="794"/>
      <c r="AG51" s="794"/>
      <c r="AH51" s="794"/>
      <c r="AI51" s="794"/>
      <c r="AJ51" s="794"/>
      <c r="AK51" s="794"/>
    </row>
    <row r="52" spans="1:37" ht="15" customHeight="1"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7" x14ac:dyDescent="0.25">
      <c r="A53" s="43"/>
      <c r="B53" s="28"/>
      <c r="C53" s="28"/>
      <c r="D53" s="28"/>
      <c r="E53" s="28"/>
      <c r="F53" s="28"/>
      <c r="G53" s="28"/>
      <c r="H53" s="28"/>
      <c r="I53" s="28"/>
      <c r="J53" s="28"/>
      <c r="M53" s="29">
        <f>SUM(M47:M52)</f>
        <v>0</v>
      </c>
      <c r="N53" s="43"/>
      <c r="O53" s="28"/>
      <c r="P53" s="28"/>
      <c r="Q53" s="28"/>
      <c r="R53" s="28"/>
      <c r="S53" s="28"/>
      <c r="T53" s="28"/>
      <c r="U53" s="28"/>
      <c r="V53" s="28"/>
      <c r="W53" s="28"/>
      <c r="Z53" s="29">
        <f>SUM(Z47:Z52)</f>
        <v>3</v>
      </c>
      <c r="AA53" s="177"/>
      <c r="AB53" s="177"/>
      <c r="AC53" s="177"/>
      <c r="AD53" s="177"/>
      <c r="AE53" s="177"/>
      <c r="AF53" s="177"/>
      <c r="AG53" s="177"/>
      <c r="AH53" s="177"/>
      <c r="AI53" s="177"/>
      <c r="AJ53" s="177"/>
      <c r="AK53" s="177"/>
    </row>
    <row r="54" spans="1:37"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44569</v>
      </c>
      <c r="X54" s="770"/>
      <c r="Y54" s="770"/>
      <c r="Z54" s="771"/>
      <c r="AA54" s="177" t="s">
        <v>648</v>
      </c>
      <c r="AB54" s="177"/>
      <c r="AC54" s="177"/>
      <c r="AD54" s="177"/>
      <c r="AE54" s="177"/>
      <c r="AF54" s="177"/>
      <c r="AG54" s="177"/>
      <c r="AH54" s="177"/>
      <c r="AI54" s="177"/>
      <c r="AJ54" s="177"/>
      <c r="AK54" s="177"/>
    </row>
    <row r="55" spans="1:37" ht="15.75" thickTop="1" x14ac:dyDescent="0.25">
      <c r="A55" s="22" t="str">
        <f>+A47</f>
        <v>Morning Workout</v>
      </c>
      <c r="B55" s="23"/>
      <c r="C55" s="23"/>
      <c r="D55" s="23"/>
      <c r="E55" s="23"/>
      <c r="F55" s="23"/>
      <c r="G55" s="23"/>
      <c r="H55" s="23"/>
      <c r="I55" s="23"/>
      <c r="J55" s="23"/>
      <c r="M55" s="24" t="str">
        <f>"("&amp;LEFT(AA54,1)&amp;")"</f>
        <v>(E)</v>
      </c>
      <c r="N55" s="22" t="str">
        <f>+N47</f>
        <v>Afternoon Workout</v>
      </c>
      <c r="O55" s="23"/>
      <c r="P55" s="23"/>
      <c r="Q55" s="23"/>
      <c r="R55" s="23"/>
      <c r="S55" s="23"/>
      <c r="T55" s="23"/>
      <c r="U55" s="23"/>
      <c r="V55" s="25"/>
      <c r="W55" s="23"/>
      <c r="X55" s="23"/>
      <c r="Y55" s="23"/>
      <c r="Z55" s="48"/>
      <c r="AA55" s="793" t="s">
        <v>883</v>
      </c>
      <c r="AB55" s="794"/>
      <c r="AC55" s="794"/>
      <c r="AD55" s="794"/>
      <c r="AE55" s="794"/>
      <c r="AF55" s="794"/>
      <c r="AG55" s="794"/>
      <c r="AH55" s="794"/>
      <c r="AI55" s="794"/>
      <c r="AJ55" s="794"/>
      <c r="AK55" s="794"/>
    </row>
    <row r="56" spans="1:37" x14ac:dyDescent="0.25">
      <c r="A56" s="43"/>
      <c r="B56" s="23"/>
      <c r="C56" s="23"/>
      <c r="D56" s="23"/>
      <c r="E56" s="23"/>
      <c r="F56" s="23"/>
      <c r="G56" s="23"/>
      <c r="H56" s="23"/>
      <c r="I56" s="23"/>
      <c r="J56" s="23"/>
      <c r="M56" s="27"/>
      <c r="N56" s="43" t="s">
        <v>884</v>
      </c>
      <c r="O56" s="23"/>
      <c r="P56" s="23"/>
      <c r="Q56" s="23"/>
      <c r="R56" s="23"/>
      <c r="S56" s="23"/>
      <c r="T56" s="23"/>
      <c r="U56" s="23"/>
      <c r="V56" s="23"/>
      <c r="W56" s="23"/>
      <c r="Z56" s="26">
        <v>8.1</v>
      </c>
      <c r="AA56" s="793"/>
      <c r="AB56" s="794"/>
      <c r="AC56" s="794"/>
      <c r="AD56" s="794"/>
      <c r="AE56" s="794"/>
      <c r="AF56" s="794"/>
      <c r="AG56" s="794"/>
      <c r="AH56" s="794"/>
      <c r="AI56" s="794"/>
      <c r="AJ56" s="794"/>
      <c r="AK56" s="794"/>
    </row>
    <row r="57" spans="1:37" x14ac:dyDescent="0.25">
      <c r="A57" s="43"/>
      <c r="B57" s="23"/>
      <c r="C57" s="23"/>
      <c r="D57" s="23"/>
      <c r="E57" s="23"/>
      <c r="F57" s="23"/>
      <c r="G57" s="23"/>
      <c r="H57" s="23"/>
      <c r="I57" s="23"/>
      <c r="J57" s="23"/>
      <c r="M57" s="27"/>
      <c r="N57" s="43" t="s">
        <v>885</v>
      </c>
      <c r="O57" s="36"/>
      <c r="P57" s="36"/>
      <c r="Q57" s="23"/>
      <c r="R57" s="23"/>
      <c r="S57" s="23"/>
      <c r="T57" s="23"/>
      <c r="U57" s="23"/>
      <c r="V57" s="23"/>
      <c r="W57" s="23"/>
      <c r="Z57" s="26"/>
      <c r="AA57" s="793"/>
      <c r="AB57" s="794"/>
      <c r="AC57" s="794"/>
      <c r="AD57" s="794"/>
      <c r="AE57" s="794"/>
      <c r="AF57" s="794"/>
      <c r="AG57" s="794"/>
      <c r="AH57" s="794"/>
      <c r="AI57" s="794"/>
      <c r="AJ57" s="794"/>
      <c r="AK57" s="794"/>
    </row>
    <row r="58" spans="1:37" x14ac:dyDescent="0.25">
      <c r="A58" s="43"/>
      <c r="B58" s="23"/>
      <c r="C58" s="23"/>
      <c r="D58" s="23"/>
      <c r="E58" s="23"/>
      <c r="F58" s="23"/>
      <c r="G58" s="23"/>
      <c r="H58" s="23"/>
      <c r="I58" s="23"/>
      <c r="J58" s="23"/>
      <c r="M58" s="27"/>
      <c r="N58" s="43" t="s">
        <v>886</v>
      </c>
      <c r="O58" s="23"/>
      <c r="P58" s="23"/>
      <c r="Q58" s="23"/>
      <c r="R58" s="23"/>
      <c r="S58" s="23"/>
      <c r="T58" s="23"/>
      <c r="U58" s="23"/>
      <c r="V58" s="23"/>
      <c r="W58" s="23"/>
      <c r="Z58" s="26"/>
      <c r="AA58" s="793"/>
      <c r="AB58" s="794"/>
      <c r="AC58" s="794"/>
      <c r="AD58" s="794"/>
      <c r="AE58" s="794"/>
      <c r="AF58" s="794"/>
      <c r="AG58" s="794"/>
      <c r="AH58" s="794"/>
      <c r="AI58" s="794"/>
      <c r="AJ58" s="794"/>
      <c r="AK58" s="794"/>
    </row>
    <row r="59" spans="1:37" x14ac:dyDescent="0.25">
      <c r="A59" s="43"/>
      <c r="B59" s="23"/>
      <c r="C59" s="23"/>
      <c r="D59" s="23"/>
      <c r="E59" s="23"/>
      <c r="F59" s="23"/>
      <c r="G59" s="23"/>
      <c r="H59" s="23"/>
      <c r="I59" s="23"/>
      <c r="J59" s="23"/>
      <c r="M59" s="27"/>
      <c r="N59" s="43" t="s">
        <v>887</v>
      </c>
      <c r="O59" s="23"/>
      <c r="P59" s="23"/>
      <c r="Q59" s="23"/>
      <c r="R59" s="23"/>
      <c r="S59" s="23"/>
      <c r="T59" s="23"/>
      <c r="U59" s="23"/>
      <c r="V59" s="23"/>
      <c r="W59" s="23"/>
      <c r="Z59" s="26"/>
      <c r="AA59" s="793"/>
      <c r="AB59" s="794"/>
      <c r="AC59" s="794"/>
      <c r="AD59" s="794"/>
      <c r="AE59" s="794"/>
      <c r="AF59" s="794"/>
      <c r="AG59" s="794"/>
      <c r="AH59" s="794"/>
      <c r="AI59" s="794"/>
      <c r="AJ59" s="794"/>
      <c r="AK59" s="794"/>
    </row>
    <row r="60" spans="1:37" x14ac:dyDescent="0.25">
      <c r="A60" s="43"/>
      <c r="B60" s="23"/>
      <c r="C60" s="23"/>
      <c r="D60" s="23"/>
      <c r="E60" s="23"/>
      <c r="F60" s="23"/>
      <c r="G60" s="23"/>
      <c r="H60" s="23"/>
      <c r="I60" s="23"/>
      <c r="J60" s="23"/>
      <c r="M60" s="27"/>
      <c r="N60" s="43" t="s">
        <v>888</v>
      </c>
      <c r="O60" s="23"/>
      <c r="P60" s="23"/>
      <c r="Q60" s="23"/>
      <c r="R60" s="23"/>
      <c r="S60" s="23"/>
      <c r="T60" s="23"/>
      <c r="U60" s="23"/>
      <c r="V60" s="23"/>
      <c r="W60" s="23"/>
      <c r="Z60" s="26"/>
      <c r="AA60" s="793"/>
      <c r="AB60" s="794"/>
      <c r="AC60" s="794"/>
      <c r="AD60" s="794"/>
      <c r="AE60" s="794"/>
      <c r="AF60" s="794"/>
      <c r="AG60" s="794"/>
      <c r="AH60" s="794"/>
      <c r="AI60" s="794"/>
      <c r="AJ60" s="794"/>
      <c r="AK60" s="794"/>
    </row>
    <row r="61" spans="1:37" x14ac:dyDescent="0.25">
      <c r="A61" s="52"/>
      <c r="B61" s="28"/>
      <c r="C61" s="28"/>
      <c r="D61" s="28"/>
      <c r="E61" s="28"/>
      <c r="F61" s="28"/>
      <c r="G61" s="28"/>
      <c r="H61" s="28"/>
      <c r="I61" s="28"/>
      <c r="J61" s="28"/>
      <c r="K61" s="33"/>
      <c r="L61" s="33"/>
      <c r="M61" s="29">
        <f>SUM(M55:M60)</f>
        <v>0</v>
      </c>
      <c r="N61" s="52"/>
      <c r="O61" s="28"/>
      <c r="P61" s="28"/>
      <c r="Q61" s="28"/>
      <c r="R61" s="28"/>
      <c r="S61" s="28"/>
      <c r="T61" s="28"/>
      <c r="U61" s="28"/>
      <c r="V61" s="28"/>
      <c r="W61" s="28"/>
      <c r="X61" s="33"/>
      <c r="Y61" s="33"/>
      <c r="Z61" s="29">
        <f>SUM(Z55:Z60)</f>
        <v>8.1</v>
      </c>
      <c r="AA61" s="177"/>
      <c r="AB61" s="177"/>
      <c r="AC61" s="177"/>
      <c r="AD61" s="177"/>
      <c r="AE61" s="177"/>
      <c r="AF61" s="177"/>
      <c r="AG61" s="177"/>
      <c r="AH61" s="177"/>
      <c r="AI61" s="177"/>
      <c r="AJ61" s="177"/>
      <c r="AK61" s="177"/>
    </row>
  </sheetData>
  <mergeCells count="28">
    <mergeCell ref="AA47:AK52"/>
    <mergeCell ref="AA55:AK60"/>
    <mergeCell ref="AA7:AK12"/>
    <mergeCell ref="AA15:AK20"/>
    <mergeCell ref="AA23:AK28"/>
    <mergeCell ref="AA31:AK36"/>
    <mergeCell ref="AA39:AK44"/>
    <mergeCell ref="A5:Z5"/>
    <mergeCell ref="A1:Z1"/>
    <mergeCell ref="A2:Z2"/>
    <mergeCell ref="A3:F3"/>
    <mergeCell ref="H3:M3"/>
    <mergeCell ref="N3:Z3"/>
    <mergeCell ref="A4:Z4"/>
    <mergeCell ref="A6:V6"/>
    <mergeCell ref="W6:Z6"/>
    <mergeCell ref="A14:V14"/>
    <mergeCell ref="W14:Z14"/>
    <mergeCell ref="A22:V22"/>
    <mergeCell ref="W22:Z22"/>
    <mergeCell ref="A54:V54"/>
    <mergeCell ref="W54:Z54"/>
    <mergeCell ref="A30:V30"/>
    <mergeCell ref="W30:Z30"/>
    <mergeCell ref="A38:V38"/>
    <mergeCell ref="W38:Z38"/>
    <mergeCell ref="A46:V46"/>
    <mergeCell ref="W46:Z46"/>
  </mergeCells>
  <hyperlinks>
    <hyperlink ref="AA1" location="'Reference Page'!A1" display="Home" xr:uid="{00000000-0004-0000-0500-000000000000}"/>
  </hyperlinks>
  <printOptions horizontalCentered="1" verticalCentered="1"/>
  <pageMargins left="0.3" right="0.3" top="0.5" bottom="0.25" header="0.3" footer="0.3"/>
  <pageSetup scale="8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rgb="FFCC99FF"/>
    <pageSetUpPr fitToPage="1"/>
  </sheetPr>
  <dimension ref="A1:AO61"/>
  <sheetViews>
    <sheetView showGridLines="0" workbookViewId="0">
      <pane ySplit="5" topLeftCell="A6" activePane="bottomLeft" state="frozen"/>
      <selection pane="bottomLeft" activeCell="AA55" sqref="AA55:AK60"/>
    </sheetView>
  </sheetViews>
  <sheetFormatPr defaultRowHeight="15" x14ac:dyDescent="0.25"/>
  <cols>
    <col min="1" max="1" width="35.5703125" customWidth="1"/>
    <col min="2" max="6" width="1" customWidth="1"/>
    <col min="7" max="7" width="2.7109375" bestFit="1" customWidth="1"/>
    <col min="8" max="8" width="1.5703125" customWidth="1"/>
    <col min="9" max="10" width="1" customWidth="1"/>
    <col min="11" max="11" width="1" bestFit="1" customWidth="1"/>
    <col min="12" max="12" width="1" customWidth="1"/>
    <col min="13" max="13" width="12.140625" style="31" customWidth="1"/>
    <col min="14" max="14" width="36.5703125" bestFit="1" customWidth="1"/>
    <col min="15" max="25" width="1" customWidth="1"/>
    <col min="26" max="26" width="5" style="31" customWidth="1"/>
    <col min="27" max="27" width="16.42578125" style="177" bestFit="1" customWidth="1"/>
    <col min="28" max="35" width="1" style="177" customWidth="1"/>
    <col min="36" max="37" width="8.5703125" style="177"/>
  </cols>
  <sheetData>
    <row r="1" spans="1:41"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179" t="s">
        <v>850</v>
      </c>
    </row>
    <row r="2" spans="1:41" x14ac:dyDescent="0.25">
      <c r="A2" s="780" t="s">
        <v>417</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41" x14ac:dyDescent="0.25">
      <c r="A3" s="798">
        <f>'Reference Page'!$A$4</f>
        <v>44570</v>
      </c>
      <c r="B3" s="784"/>
      <c r="C3" s="784"/>
      <c r="D3" s="784"/>
      <c r="E3" s="784"/>
      <c r="F3" s="784"/>
      <c r="G3" s="21" t="s">
        <v>330</v>
      </c>
      <c r="H3" s="785">
        <f>+A3+6</f>
        <v>44576</v>
      </c>
      <c r="I3" s="785"/>
      <c r="J3" s="785"/>
      <c r="K3" s="785"/>
      <c r="L3" s="785"/>
      <c r="M3" s="786"/>
      <c r="N3" s="787" t="s">
        <v>852</v>
      </c>
      <c r="O3" s="788"/>
      <c r="P3" s="788"/>
      <c r="Q3" s="788"/>
      <c r="R3" s="788"/>
      <c r="S3" s="788"/>
      <c r="T3" s="788"/>
      <c r="U3" s="788"/>
      <c r="V3" s="788"/>
      <c r="W3" s="788"/>
      <c r="X3" s="788"/>
      <c r="Y3" s="788"/>
      <c r="Z3" s="789"/>
    </row>
    <row r="4" spans="1:41" x14ac:dyDescent="0.25">
      <c r="A4" s="790" t="str">
        <f>'Reference Page'!$H$3</f>
        <v>INDOOR</v>
      </c>
      <c r="B4" s="791"/>
      <c r="C4" s="791"/>
      <c r="D4" s="791"/>
      <c r="E4" s="791"/>
      <c r="F4" s="791"/>
      <c r="G4" s="791"/>
      <c r="H4" s="791"/>
      <c r="I4" s="791"/>
      <c r="J4" s="791"/>
      <c r="K4" s="791"/>
      <c r="L4" s="791"/>
      <c r="M4" s="791"/>
      <c r="N4" s="791"/>
      <c r="O4" s="791"/>
      <c r="P4" s="791"/>
      <c r="Q4" s="791"/>
      <c r="R4" s="791"/>
      <c r="S4" s="791"/>
      <c r="T4" s="791"/>
      <c r="U4" s="791"/>
      <c r="V4" s="791"/>
      <c r="W4" s="791"/>
      <c r="X4" s="791"/>
      <c r="Y4" s="791"/>
      <c r="Z4" s="792"/>
    </row>
    <row r="5" spans="1:41" x14ac:dyDescent="0.25">
      <c r="A5" s="795" t="str">
        <f>'Reference Page'!$F$3</f>
        <v>Aerobic+Srength</v>
      </c>
      <c r="B5" s="796"/>
      <c r="C5" s="796"/>
      <c r="D5" s="796"/>
      <c r="E5" s="796"/>
      <c r="F5" s="796"/>
      <c r="G5" s="796"/>
      <c r="H5" s="796"/>
      <c r="I5" s="796"/>
      <c r="J5" s="796"/>
      <c r="K5" s="796"/>
      <c r="L5" s="796"/>
      <c r="M5" s="796"/>
      <c r="N5" s="796"/>
      <c r="O5" s="796"/>
      <c r="P5" s="796"/>
      <c r="Q5" s="796"/>
      <c r="R5" s="796"/>
      <c r="S5" s="796"/>
      <c r="T5" s="796"/>
      <c r="U5" s="796"/>
      <c r="V5" s="796"/>
      <c r="W5" s="796"/>
      <c r="X5" s="796"/>
      <c r="Y5" s="796"/>
      <c r="Z5" s="797"/>
    </row>
    <row r="6" spans="1:41"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44570</v>
      </c>
      <c r="X6" s="772"/>
      <c r="Y6" s="772"/>
      <c r="Z6" s="772"/>
      <c r="AA6" s="177" t="s">
        <v>648</v>
      </c>
    </row>
    <row r="7" spans="1:41" ht="15.75" thickTop="1" x14ac:dyDescent="0.25">
      <c r="A7" s="37" t="s">
        <v>855</v>
      </c>
      <c r="B7" s="36"/>
      <c r="C7" s="36"/>
      <c r="D7" s="36"/>
      <c r="E7" s="36"/>
      <c r="F7" s="36"/>
      <c r="G7" s="36"/>
      <c r="H7" s="36"/>
      <c r="I7" s="36"/>
      <c r="J7" s="36"/>
      <c r="K7" s="38"/>
      <c r="L7" s="38"/>
      <c r="M7" s="39" t="str">
        <f>"("&amp;LEFT(AA6,1)&amp;")"</f>
        <v>(E)</v>
      </c>
      <c r="N7" s="40" t="str">
        <f>'1'!N7</f>
        <v>Afternoon Workout</v>
      </c>
      <c r="O7" s="36"/>
      <c r="P7" s="36"/>
      <c r="Q7" s="36"/>
      <c r="R7" s="36"/>
      <c r="S7" s="36"/>
      <c r="T7" s="36"/>
      <c r="U7" s="36"/>
      <c r="V7" s="41"/>
      <c r="W7" s="36"/>
      <c r="X7" s="36"/>
      <c r="Y7" s="36"/>
      <c r="Z7" s="42"/>
      <c r="AA7" s="793" t="s">
        <v>889</v>
      </c>
      <c r="AB7" s="794"/>
      <c r="AC7" s="794"/>
      <c r="AD7" s="794"/>
      <c r="AE7" s="794"/>
      <c r="AF7" s="794"/>
      <c r="AG7" s="794"/>
      <c r="AH7" s="794"/>
      <c r="AI7" s="794"/>
      <c r="AJ7" s="794"/>
      <c r="AK7" s="794"/>
    </row>
    <row r="8" spans="1:41" x14ac:dyDescent="0.25">
      <c r="A8" s="43"/>
      <c r="B8" s="36"/>
      <c r="C8" s="36"/>
      <c r="D8" s="36"/>
      <c r="E8" s="36"/>
      <c r="F8" s="36"/>
      <c r="G8" s="36"/>
      <c r="H8" s="36"/>
      <c r="I8" s="36"/>
      <c r="J8" s="36"/>
      <c r="K8" s="38"/>
      <c r="L8" s="38"/>
      <c r="M8" s="44"/>
      <c r="N8" s="43" t="s">
        <v>890</v>
      </c>
      <c r="O8" s="36"/>
      <c r="P8" s="36"/>
      <c r="Q8" s="36"/>
      <c r="R8" s="36"/>
      <c r="S8" s="36"/>
      <c r="T8" s="36"/>
      <c r="U8" s="36"/>
      <c r="V8" s="36"/>
      <c r="W8" s="36"/>
      <c r="X8" s="36"/>
      <c r="Y8" s="36"/>
      <c r="Z8" s="42">
        <v>5</v>
      </c>
      <c r="AA8" s="793"/>
      <c r="AB8" s="794"/>
      <c r="AC8" s="794"/>
      <c r="AD8" s="794"/>
      <c r="AE8" s="794"/>
      <c r="AF8" s="794"/>
      <c r="AG8" s="794"/>
      <c r="AH8" s="794"/>
      <c r="AI8" s="794"/>
      <c r="AJ8" s="794"/>
      <c r="AK8" s="794"/>
    </row>
    <row r="9" spans="1:41" x14ac:dyDescent="0.25">
      <c r="A9" s="43"/>
      <c r="B9" s="36"/>
      <c r="C9" s="36"/>
      <c r="D9" s="36"/>
      <c r="E9" s="36"/>
      <c r="F9" s="36"/>
      <c r="G9" s="36"/>
      <c r="H9" s="36"/>
      <c r="I9" s="36"/>
      <c r="J9" s="36"/>
      <c r="K9" s="38"/>
      <c r="L9" s="38"/>
      <c r="M9" s="44"/>
      <c r="N9" s="43"/>
      <c r="O9" s="36"/>
      <c r="P9" s="36"/>
      <c r="Q9" s="36"/>
      <c r="R9" s="36"/>
      <c r="S9" s="36"/>
      <c r="T9" s="36"/>
      <c r="U9" s="36"/>
      <c r="V9" s="36"/>
      <c r="W9" s="36"/>
      <c r="X9" s="36"/>
      <c r="Y9" s="36"/>
      <c r="Z9" s="42"/>
      <c r="AA9" s="793"/>
      <c r="AB9" s="794"/>
      <c r="AC9" s="794"/>
      <c r="AD9" s="794"/>
      <c r="AE9" s="794"/>
      <c r="AF9" s="794"/>
      <c r="AG9" s="794"/>
      <c r="AH9" s="794"/>
      <c r="AI9" s="794"/>
      <c r="AJ9" s="794"/>
      <c r="AK9" s="794"/>
    </row>
    <row r="10" spans="1:41"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41"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41"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41" x14ac:dyDescent="0.25">
      <c r="A13" s="43"/>
      <c r="B13" s="45"/>
      <c r="C13" s="45"/>
      <c r="D13" s="45"/>
      <c r="E13" s="45"/>
      <c r="F13" s="45"/>
      <c r="G13" s="45"/>
      <c r="H13" s="45"/>
      <c r="I13" s="45"/>
      <c r="J13" s="45"/>
      <c r="K13" s="38"/>
      <c r="L13" s="38"/>
      <c r="M13" s="46">
        <f>SUM(M7:M12)</f>
        <v>0</v>
      </c>
      <c r="N13" s="43"/>
      <c r="O13" s="45"/>
      <c r="P13" s="45"/>
      <c r="Q13" s="45"/>
      <c r="R13" s="45"/>
      <c r="S13" s="45"/>
      <c r="T13" s="45"/>
      <c r="U13" s="45"/>
      <c r="V13" s="45"/>
      <c r="W13" s="45"/>
      <c r="X13" s="45"/>
      <c r="Y13" s="45"/>
      <c r="Z13" s="46">
        <f>SUM(Z7:Z12)</f>
        <v>5</v>
      </c>
    </row>
    <row r="14" spans="1:41"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44571</v>
      </c>
      <c r="X14" s="770"/>
      <c r="Y14" s="770"/>
      <c r="Z14" s="771"/>
      <c r="AA14" s="177" t="s">
        <v>891</v>
      </c>
      <c r="AL14" t="s">
        <v>892</v>
      </c>
    </row>
    <row r="15" spans="1:41" ht="15.75" thickTop="1" x14ac:dyDescent="0.25">
      <c r="A15" s="37" t="s">
        <v>855</v>
      </c>
      <c r="B15" s="36"/>
      <c r="C15" s="36"/>
      <c r="D15" s="36"/>
      <c r="E15" s="36"/>
      <c r="F15" s="36"/>
      <c r="G15" s="36"/>
      <c r="H15" s="36"/>
      <c r="I15" s="36"/>
      <c r="J15" s="36"/>
      <c r="K15" s="38"/>
      <c r="L15" s="38"/>
      <c r="M15" s="39" t="str">
        <f>"("&amp;LEFT(AA14,1)&amp;")"</f>
        <v>(V)</v>
      </c>
      <c r="N15" s="40" t="str">
        <f>'1'!N7</f>
        <v>Afternoon Workout</v>
      </c>
      <c r="O15" s="36"/>
      <c r="P15" s="36"/>
      <c r="Q15" s="36"/>
      <c r="R15" s="36"/>
      <c r="S15" s="36"/>
      <c r="T15" s="36"/>
      <c r="U15" s="36"/>
      <c r="V15" s="41"/>
      <c r="W15" s="36"/>
      <c r="X15" s="36"/>
      <c r="Y15" s="36"/>
      <c r="Z15" s="42"/>
      <c r="AA15" s="793" t="s">
        <v>893</v>
      </c>
      <c r="AB15" s="794"/>
      <c r="AC15" s="794"/>
      <c r="AD15" s="794"/>
      <c r="AE15" s="794"/>
      <c r="AF15" s="794"/>
      <c r="AG15" s="794"/>
      <c r="AH15" s="794"/>
      <c r="AI15" s="794"/>
      <c r="AJ15" s="794"/>
      <c r="AK15" s="794"/>
    </row>
    <row r="16" spans="1:41" x14ac:dyDescent="0.25">
      <c r="A16" s="43"/>
      <c r="B16" s="36"/>
      <c r="C16" s="36"/>
      <c r="D16" s="36"/>
      <c r="E16" s="36"/>
      <c r="F16" s="36"/>
      <c r="G16" s="36"/>
      <c r="H16" s="36"/>
      <c r="I16" s="36"/>
      <c r="J16" s="36"/>
      <c r="K16" s="36"/>
      <c r="L16" s="36"/>
      <c r="M16" s="42"/>
      <c r="N16" s="43" t="s">
        <v>894</v>
      </c>
      <c r="O16" s="36"/>
      <c r="P16" s="36"/>
      <c r="Q16" s="36"/>
      <c r="R16" s="36"/>
      <c r="S16" s="36"/>
      <c r="T16" s="36"/>
      <c r="U16" s="36"/>
      <c r="V16" s="36"/>
      <c r="W16" s="36"/>
      <c r="X16" s="36"/>
      <c r="Y16" s="36"/>
      <c r="Z16" s="42">
        <v>1</v>
      </c>
      <c r="AA16" s="793"/>
      <c r="AB16" s="794"/>
      <c r="AC16" s="794"/>
      <c r="AD16" s="794"/>
      <c r="AE16" s="794"/>
      <c r="AF16" s="794"/>
      <c r="AG16" s="794"/>
      <c r="AH16" s="794"/>
      <c r="AI16" s="794"/>
      <c r="AJ16" s="794"/>
      <c r="AK16" s="794"/>
      <c r="AO16" s="32"/>
    </row>
    <row r="17" spans="1:38" x14ac:dyDescent="0.25">
      <c r="A17" s="43"/>
      <c r="B17" s="36"/>
      <c r="C17" s="36"/>
      <c r="D17" s="36"/>
      <c r="E17" s="36"/>
      <c r="F17" s="36"/>
      <c r="G17" s="36"/>
      <c r="H17" s="36"/>
      <c r="I17" s="36"/>
      <c r="J17" s="36"/>
      <c r="K17" s="36"/>
      <c r="L17" s="36"/>
      <c r="M17" s="42"/>
      <c r="N17" s="43" t="s">
        <v>895</v>
      </c>
      <c r="O17" s="36"/>
      <c r="P17" s="36"/>
      <c r="Q17" s="36"/>
      <c r="R17" s="36"/>
      <c r="S17" s="36"/>
      <c r="T17" s="36"/>
      <c r="U17" s="36"/>
      <c r="V17" s="36"/>
      <c r="W17" s="36"/>
      <c r="X17" s="36"/>
      <c r="Y17" s="36"/>
      <c r="Z17" s="42">
        <v>6.25</v>
      </c>
      <c r="AA17" s="793"/>
      <c r="AB17" s="794"/>
      <c r="AC17" s="794"/>
      <c r="AD17" s="794"/>
      <c r="AE17" s="794"/>
      <c r="AF17" s="794"/>
      <c r="AG17" s="794"/>
      <c r="AH17" s="794"/>
      <c r="AI17" s="794"/>
      <c r="AJ17" s="794"/>
      <c r="AK17" s="794"/>
    </row>
    <row r="18" spans="1:38" x14ac:dyDescent="0.25">
      <c r="A18" s="43"/>
      <c r="B18" s="36"/>
      <c r="C18" s="36"/>
      <c r="D18" s="36"/>
      <c r="E18" s="36"/>
      <c r="F18" s="36"/>
      <c r="G18" s="36"/>
      <c r="H18" s="36"/>
      <c r="I18" s="36"/>
      <c r="J18" s="36"/>
      <c r="K18" s="36"/>
      <c r="L18" s="36"/>
      <c r="M18" s="42"/>
      <c r="N18" s="43" t="s">
        <v>896</v>
      </c>
      <c r="O18" s="36"/>
      <c r="P18" s="36"/>
      <c r="Q18" s="36"/>
      <c r="R18" s="36"/>
      <c r="S18" s="36"/>
      <c r="T18" s="36"/>
      <c r="U18" s="36"/>
      <c r="V18" s="36"/>
      <c r="W18" s="36"/>
      <c r="X18" s="36"/>
      <c r="Y18" s="36"/>
      <c r="Z18" s="42">
        <v>0.75</v>
      </c>
      <c r="AA18" s="793"/>
      <c r="AB18" s="794"/>
      <c r="AC18" s="794"/>
      <c r="AD18" s="794"/>
      <c r="AE18" s="794"/>
      <c r="AF18" s="794"/>
      <c r="AG18" s="794"/>
      <c r="AH18" s="794"/>
      <c r="AI18" s="794"/>
      <c r="AJ18" s="794"/>
      <c r="AK18" s="794"/>
    </row>
    <row r="19" spans="1:38" x14ac:dyDescent="0.25">
      <c r="A19" s="43"/>
      <c r="B19" s="36"/>
      <c r="C19" s="36"/>
      <c r="D19" s="36"/>
      <c r="E19" s="36"/>
      <c r="F19" s="36"/>
      <c r="G19" s="36"/>
      <c r="H19" s="36"/>
      <c r="I19" s="36"/>
      <c r="J19" s="36"/>
      <c r="K19" s="36"/>
      <c r="L19" s="36"/>
      <c r="M19" s="42"/>
      <c r="N19" s="43" t="s">
        <v>897</v>
      </c>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38" x14ac:dyDescent="0.25">
      <c r="A20" s="43"/>
      <c r="B20" s="36"/>
      <c r="C20" s="36"/>
      <c r="D20" s="36"/>
      <c r="E20" s="36"/>
      <c r="F20" s="36"/>
      <c r="G20" s="36"/>
      <c r="H20" s="36"/>
      <c r="I20" s="36"/>
      <c r="J20" s="36"/>
      <c r="K20" s="36"/>
      <c r="L20" s="36"/>
      <c r="M20" s="42"/>
      <c r="N20" s="43" t="s">
        <v>898</v>
      </c>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38" x14ac:dyDescent="0.25">
      <c r="A21" s="43"/>
      <c r="B21" s="45"/>
      <c r="C21" s="45"/>
      <c r="D21" s="45"/>
      <c r="E21" s="45"/>
      <c r="F21" s="45"/>
      <c r="G21" s="45"/>
      <c r="H21" s="45"/>
      <c r="I21" s="45"/>
      <c r="J21" s="45"/>
      <c r="K21" s="45"/>
      <c r="L21" s="45"/>
      <c r="M21" s="46">
        <f>SUM(M15:M20)</f>
        <v>0</v>
      </c>
      <c r="N21" s="43" t="s">
        <v>899</v>
      </c>
      <c r="O21" s="45"/>
      <c r="P21" s="45"/>
      <c r="Q21" s="45"/>
      <c r="R21" s="45"/>
      <c r="S21" s="45"/>
      <c r="T21" s="45"/>
      <c r="U21" s="45"/>
      <c r="V21" s="45"/>
      <c r="W21" s="45"/>
      <c r="X21" s="45"/>
      <c r="Y21" s="45"/>
      <c r="Z21" s="46">
        <f>SUM(Z15:Z20)</f>
        <v>8</v>
      </c>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44572</v>
      </c>
      <c r="X22" s="770"/>
      <c r="Y22" s="770"/>
      <c r="Z22" s="771"/>
      <c r="AA22" s="177" t="s">
        <v>648</v>
      </c>
      <c r="AL22" t="s">
        <v>900</v>
      </c>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901</v>
      </c>
      <c r="AB23" s="794"/>
      <c r="AC23" s="794"/>
      <c r="AD23" s="794"/>
      <c r="AE23" s="794"/>
      <c r="AF23" s="794"/>
      <c r="AG23" s="794"/>
      <c r="AH23" s="794"/>
      <c r="AI23" s="794"/>
      <c r="AJ23" s="794"/>
      <c r="AK23" s="794"/>
    </row>
    <row r="24" spans="1:38" x14ac:dyDescent="0.25">
      <c r="A24" s="43" t="s">
        <v>420</v>
      </c>
      <c r="B24" s="36"/>
      <c r="C24" s="36"/>
      <c r="D24" s="36"/>
      <c r="E24" s="36"/>
      <c r="F24" s="36"/>
      <c r="G24" s="36"/>
      <c r="H24" s="36"/>
      <c r="I24" s="36"/>
      <c r="J24" s="36"/>
      <c r="K24" s="38"/>
      <c r="L24" s="38"/>
      <c r="M24" s="44"/>
      <c r="N24" s="43" t="s">
        <v>902</v>
      </c>
      <c r="O24" s="36"/>
      <c r="P24" s="36"/>
      <c r="Q24" s="36"/>
      <c r="R24" s="36"/>
      <c r="S24" s="36"/>
      <c r="T24" s="36"/>
      <c r="U24" s="36"/>
      <c r="V24" s="36"/>
      <c r="W24" s="36"/>
      <c r="X24" s="36"/>
      <c r="Y24" s="36"/>
      <c r="Z24" s="42">
        <v>7.3</v>
      </c>
      <c r="AA24" s="793"/>
      <c r="AB24" s="794"/>
      <c r="AC24" s="794"/>
      <c r="AD24" s="794"/>
      <c r="AE24" s="794"/>
      <c r="AF24" s="794"/>
      <c r="AG24" s="794"/>
      <c r="AH24" s="794"/>
      <c r="AI24" s="794"/>
      <c r="AJ24" s="794"/>
      <c r="AK24" s="794"/>
    </row>
    <row r="25" spans="1:38" x14ac:dyDescent="0.25">
      <c r="A25" s="43" t="s">
        <v>420</v>
      </c>
      <c r="B25" s="36"/>
      <c r="C25" s="36"/>
      <c r="D25" s="36"/>
      <c r="E25" s="36"/>
      <c r="F25" s="36"/>
      <c r="G25" s="36"/>
      <c r="H25" s="36"/>
      <c r="I25" s="36"/>
      <c r="J25" s="36"/>
      <c r="K25" s="38"/>
      <c r="L25" s="38"/>
      <c r="M25" s="44"/>
      <c r="N25" s="43" t="s">
        <v>420</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38" x14ac:dyDescent="0.25">
      <c r="A26" s="43"/>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46">
        <f>SUM(Z23:Z28)</f>
        <v>7.3</v>
      </c>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44573</v>
      </c>
      <c r="X30" s="770"/>
      <c r="Y30" s="770"/>
      <c r="Z30" s="771"/>
      <c r="AA30" s="177" t="s">
        <v>903</v>
      </c>
      <c r="AL30" t="s">
        <v>904</v>
      </c>
    </row>
    <row r="31" spans="1:38" ht="15.75" thickTop="1" x14ac:dyDescent="0.25">
      <c r="A31" s="37" t="s">
        <v>855</v>
      </c>
      <c r="B31" s="36"/>
      <c r="C31" s="36"/>
      <c r="D31" s="36"/>
      <c r="E31" s="36"/>
      <c r="F31" s="36"/>
      <c r="G31" s="36"/>
      <c r="H31" s="36"/>
      <c r="I31" s="36"/>
      <c r="J31" s="36"/>
      <c r="K31" s="38"/>
      <c r="L31" s="38"/>
      <c r="M31" s="39" t="str">
        <f>"("&amp;LEFT(AA30,1)&amp;")"</f>
        <v>(I)</v>
      </c>
      <c r="N31" s="40" t="str">
        <f>'1'!N7</f>
        <v>Afternoon Workout</v>
      </c>
      <c r="O31" s="36"/>
      <c r="P31" s="36"/>
      <c r="Q31" s="36"/>
      <c r="R31" s="36"/>
      <c r="S31" s="36"/>
      <c r="T31" s="36"/>
      <c r="U31" s="36"/>
      <c r="V31" s="41"/>
      <c r="W31" s="36"/>
      <c r="X31" s="36"/>
      <c r="Y31" s="36"/>
      <c r="Z31" s="42"/>
      <c r="AA31" s="793" t="s">
        <v>905</v>
      </c>
      <c r="AB31" s="794"/>
      <c r="AC31" s="794"/>
      <c r="AD31" s="794"/>
      <c r="AE31" s="794"/>
      <c r="AF31" s="794"/>
      <c r="AG31" s="794"/>
      <c r="AH31" s="794"/>
      <c r="AI31" s="794"/>
      <c r="AJ31" s="794"/>
      <c r="AK31" s="794"/>
    </row>
    <row r="32" spans="1:38" x14ac:dyDescent="0.25">
      <c r="A32" s="43" t="s">
        <v>906</v>
      </c>
      <c r="B32" s="36"/>
      <c r="C32" s="36"/>
      <c r="D32" s="36"/>
      <c r="E32" s="36"/>
      <c r="F32" s="36"/>
      <c r="G32" s="36"/>
      <c r="H32" s="36"/>
      <c r="I32" s="36"/>
      <c r="J32" s="36"/>
      <c r="K32" s="38"/>
      <c r="L32" s="38"/>
      <c r="M32" s="44"/>
      <c r="N32" s="43" t="s">
        <v>907</v>
      </c>
      <c r="O32" s="36"/>
      <c r="P32" s="36"/>
      <c r="Q32" s="36"/>
      <c r="R32" s="36"/>
      <c r="S32" s="36"/>
      <c r="T32" s="36"/>
      <c r="U32" s="36"/>
      <c r="V32" s="36"/>
      <c r="W32" s="36"/>
      <c r="X32" s="36"/>
      <c r="Y32" s="36"/>
      <c r="Z32" s="42">
        <v>1</v>
      </c>
      <c r="AA32" s="793"/>
      <c r="AB32" s="794"/>
      <c r="AC32" s="794"/>
      <c r="AD32" s="794"/>
      <c r="AE32" s="794"/>
      <c r="AF32" s="794"/>
      <c r="AG32" s="794"/>
      <c r="AH32" s="794"/>
      <c r="AI32" s="794"/>
      <c r="AJ32" s="794"/>
      <c r="AK32" s="794"/>
    </row>
    <row r="33" spans="1:38" x14ac:dyDescent="0.25">
      <c r="A33" s="43" t="s">
        <v>908</v>
      </c>
      <c r="B33" s="36"/>
      <c r="C33" s="36"/>
      <c r="D33" s="36"/>
      <c r="E33" s="36"/>
      <c r="F33" s="36"/>
      <c r="G33" s="36"/>
      <c r="H33" s="36"/>
      <c r="I33" s="36"/>
      <c r="J33" s="36"/>
      <c r="K33" s="38"/>
      <c r="L33" s="38"/>
      <c r="M33" s="44"/>
      <c r="N33" s="43" t="s">
        <v>909</v>
      </c>
      <c r="O33" s="36"/>
      <c r="P33" s="36"/>
      <c r="Q33" s="36"/>
      <c r="R33" s="36"/>
      <c r="S33" s="36"/>
      <c r="T33" s="36"/>
      <c r="U33" s="36"/>
      <c r="V33" s="36"/>
      <c r="W33" s="36"/>
      <c r="X33" s="36"/>
      <c r="Y33" s="36"/>
      <c r="Z33" s="42">
        <v>2.75</v>
      </c>
      <c r="AA33" s="793"/>
      <c r="AB33" s="794"/>
      <c r="AC33" s="794"/>
      <c r="AD33" s="794"/>
      <c r="AE33" s="794"/>
      <c r="AF33" s="794"/>
      <c r="AG33" s="794"/>
      <c r="AH33" s="794"/>
      <c r="AI33" s="794"/>
      <c r="AJ33" s="794"/>
      <c r="AK33" s="794"/>
    </row>
    <row r="34" spans="1:38" x14ac:dyDescent="0.25">
      <c r="A34" s="43" t="s">
        <v>910</v>
      </c>
      <c r="B34" s="36"/>
      <c r="C34" s="36"/>
      <c r="D34" s="36"/>
      <c r="E34" s="36"/>
      <c r="F34" s="36"/>
      <c r="G34" s="36"/>
      <c r="H34" s="36"/>
      <c r="I34" s="36"/>
      <c r="J34" s="36"/>
      <c r="K34" s="38"/>
      <c r="L34" s="38"/>
      <c r="M34" s="44"/>
      <c r="N34" s="43" t="s">
        <v>911</v>
      </c>
      <c r="O34" s="36"/>
      <c r="P34" s="36"/>
      <c r="Q34" s="36"/>
      <c r="R34" s="36"/>
      <c r="S34" s="36"/>
      <c r="T34" s="36"/>
      <c r="U34" s="36"/>
      <c r="V34" s="36"/>
      <c r="W34" s="36"/>
      <c r="X34" s="36"/>
      <c r="Y34" s="36"/>
      <c r="Z34" s="42">
        <v>1</v>
      </c>
      <c r="AA34" s="793"/>
      <c r="AB34" s="794"/>
      <c r="AC34" s="794"/>
      <c r="AD34" s="794"/>
      <c r="AE34" s="794"/>
      <c r="AF34" s="794"/>
      <c r="AG34" s="794"/>
      <c r="AH34" s="794"/>
      <c r="AI34" s="794"/>
      <c r="AJ34" s="794"/>
      <c r="AK34" s="794"/>
    </row>
    <row r="35" spans="1:38" x14ac:dyDescent="0.25">
      <c r="A35" s="43"/>
      <c r="B35" s="36"/>
      <c r="C35" s="36"/>
      <c r="D35" s="36"/>
      <c r="E35" s="36"/>
      <c r="F35" s="36"/>
      <c r="G35" s="36"/>
      <c r="H35" s="36"/>
      <c r="I35" s="36"/>
      <c r="J35" s="36"/>
      <c r="K35" s="38"/>
      <c r="L35" s="38"/>
      <c r="M35" s="44"/>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0</v>
      </c>
      <c r="N37" s="43" t="s">
        <v>420</v>
      </c>
      <c r="O37" s="45"/>
      <c r="P37" s="45"/>
      <c r="Q37" s="45"/>
      <c r="R37" s="45"/>
      <c r="S37" s="45"/>
      <c r="T37" s="45"/>
      <c r="U37" s="45"/>
      <c r="V37" s="45"/>
      <c r="W37" s="45"/>
      <c r="X37" s="45"/>
      <c r="Y37" s="45"/>
      <c r="Z37" s="46">
        <f>SUM(Z31:Z36)</f>
        <v>4.75</v>
      </c>
      <c r="AA37" s="177" t="s">
        <v>420</v>
      </c>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44574</v>
      </c>
      <c r="X38" s="770"/>
      <c r="Y38" s="770"/>
      <c r="Z38" s="771"/>
      <c r="AA38" s="177" t="s">
        <v>648</v>
      </c>
      <c r="AL38" t="s">
        <v>912</v>
      </c>
    </row>
    <row r="39" spans="1:38"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t="s">
        <v>913</v>
      </c>
      <c r="AB39" s="794"/>
      <c r="AC39" s="794"/>
      <c r="AD39" s="794"/>
      <c r="AE39" s="794"/>
      <c r="AF39" s="794"/>
      <c r="AG39" s="794"/>
      <c r="AH39" s="794"/>
      <c r="AI39" s="794"/>
      <c r="AJ39" s="794"/>
      <c r="AK39" s="794"/>
    </row>
    <row r="40" spans="1:38" x14ac:dyDescent="0.25">
      <c r="A40" s="43"/>
      <c r="B40" s="36"/>
      <c r="C40" s="36"/>
      <c r="D40" s="36"/>
      <c r="E40" s="36"/>
      <c r="F40" s="36"/>
      <c r="G40" s="36"/>
      <c r="H40" s="36"/>
      <c r="I40" s="36"/>
      <c r="J40" s="36"/>
      <c r="K40" s="38"/>
      <c r="L40" s="38"/>
      <c r="M40" s="44"/>
      <c r="N40" s="43" t="s">
        <v>914</v>
      </c>
      <c r="O40" s="36"/>
      <c r="P40" s="36"/>
      <c r="Q40" s="36"/>
      <c r="R40" s="36"/>
      <c r="S40" s="36"/>
      <c r="T40" s="36"/>
      <c r="U40" s="36"/>
      <c r="V40" s="36"/>
      <c r="W40" s="36"/>
      <c r="X40" s="36"/>
      <c r="Y40" s="36"/>
      <c r="Z40" s="42">
        <v>8.1</v>
      </c>
      <c r="AA40" s="793"/>
      <c r="AB40" s="794"/>
      <c r="AC40" s="794"/>
      <c r="AD40" s="794"/>
      <c r="AE40" s="794"/>
      <c r="AF40" s="794"/>
      <c r="AG40" s="794"/>
      <c r="AH40" s="794"/>
      <c r="AI40" s="794"/>
      <c r="AJ40" s="794"/>
      <c r="AK40" s="794"/>
    </row>
    <row r="41" spans="1:38" x14ac:dyDescent="0.25">
      <c r="A41" s="43"/>
      <c r="B41" s="36"/>
      <c r="C41" s="36"/>
      <c r="D41" s="36"/>
      <c r="E41" s="36"/>
      <c r="F41" s="36"/>
      <c r="G41" s="36"/>
      <c r="H41" s="36"/>
      <c r="I41" s="36"/>
      <c r="J41" s="36"/>
      <c r="K41" s="38"/>
      <c r="L41" s="38"/>
      <c r="M41" s="44"/>
      <c r="N41" s="43" t="s">
        <v>915</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0</v>
      </c>
      <c r="N45" s="52" t="s">
        <v>420</v>
      </c>
      <c r="O45" s="45"/>
      <c r="P45" s="45"/>
      <c r="Q45" s="45"/>
      <c r="R45" s="45"/>
      <c r="S45" s="45"/>
      <c r="T45" s="45"/>
      <c r="U45" s="45"/>
      <c r="V45" s="45"/>
      <c r="W45" s="45"/>
      <c r="X45" s="45"/>
      <c r="Y45" s="45"/>
      <c r="Z45" s="46">
        <f>SUM(Z39:Z44)</f>
        <v>8.1</v>
      </c>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44575</v>
      </c>
      <c r="X46" s="770"/>
      <c r="Y46" s="770"/>
      <c r="Z46" s="771"/>
      <c r="AA46" s="177" t="s">
        <v>672</v>
      </c>
      <c r="AL46" t="s">
        <v>916</v>
      </c>
    </row>
    <row r="47" spans="1:38" ht="15.75" thickTop="1" x14ac:dyDescent="0.25">
      <c r="A47" s="22" t="str">
        <f>+A39</f>
        <v>Morning Workout</v>
      </c>
      <c r="B47" s="23"/>
      <c r="C47" s="23"/>
      <c r="D47" s="23"/>
      <c r="E47" s="23"/>
      <c r="F47" s="23"/>
      <c r="G47" s="23"/>
      <c r="H47" s="23"/>
      <c r="I47" s="23"/>
      <c r="J47" s="23"/>
      <c r="M47" s="24" t="str">
        <f>"("&amp;LEFT(AA46,1)&amp;")"</f>
        <v>(F)</v>
      </c>
      <c r="N47" s="22" t="str">
        <f>+N39</f>
        <v>Afternoon Workout</v>
      </c>
      <c r="O47" s="23"/>
      <c r="P47" s="23"/>
      <c r="Q47" s="23"/>
      <c r="R47" s="23"/>
      <c r="S47" s="23"/>
      <c r="T47" s="23"/>
      <c r="U47" s="23"/>
      <c r="V47" s="25"/>
      <c r="W47" s="23"/>
      <c r="X47" s="23"/>
      <c r="Y47" s="23"/>
      <c r="Z47" s="48"/>
      <c r="AA47" s="793" t="s">
        <v>917</v>
      </c>
      <c r="AB47" s="794"/>
      <c r="AC47" s="794"/>
      <c r="AD47" s="794"/>
      <c r="AE47" s="794"/>
      <c r="AF47" s="794"/>
      <c r="AG47" s="794"/>
      <c r="AH47" s="794"/>
      <c r="AI47" s="794"/>
      <c r="AJ47" s="794"/>
      <c r="AK47" s="794"/>
    </row>
    <row r="48" spans="1:38" x14ac:dyDescent="0.25">
      <c r="A48" s="43" t="s">
        <v>420</v>
      </c>
      <c r="B48" s="23"/>
      <c r="C48" s="23"/>
      <c r="D48" s="23"/>
      <c r="E48" s="23"/>
      <c r="F48" s="23"/>
      <c r="G48" s="23"/>
      <c r="H48" s="23"/>
      <c r="I48" s="23"/>
      <c r="J48" s="23"/>
      <c r="M48" s="27"/>
      <c r="N48" s="43" t="s">
        <v>918</v>
      </c>
      <c r="O48" s="36"/>
      <c r="P48" s="36"/>
      <c r="Q48" s="36"/>
      <c r="R48" s="36"/>
      <c r="S48" s="36"/>
      <c r="T48" s="36"/>
      <c r="U48" s="36"/>
      <c r="V48" s="36"/>
      <c r="W48" s="36"/>
      <c r="X48" s="36"/>
      <c r="Y48" s="36"/>
      <c r="Z48" s="42">
        <v>1.3</v>
      </c>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919</v>
      </c>
      <c r="O49" s="36"/>
      <c r="P49" s="36"/>
      <c r="Q49" s="36"/>
      <c r="R49" s="36"/>
      <c r="S49" s="36"/>
      <c r="T49" s="36"/>
      <c r="U49" s="36"/>
      <c r="V49" s="36"/>
      <c r="W49" s="36"/>
      <c r="X49" s="36"/>
      <c r="Y49" s="36"/>
      <c r="Z49" s="42">
        <v>3.85</v>
      </c>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t="s">
        <v>920</v>
      </c>
      <c r="O50" s="23"/>
      <c r="P50" s="23"/>
      <c r="Q50" s="23"/>
      <c r="R50" s="23"/>
      <c r="S50" s="23"/>
      <c r="T50" s="23"/>
      <c r="U50" s="23"/>
      <c r="V50" s="23"/>
      <c r="W50" s="23"/>
      <c r="Z50" s="26">
        <v>0.1</v>
      </c>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0</v>
      </c>
      <c r="N53" s="52" t="s">
        <v>420</v>
      </c>
      <c r="O53" s="28"/>
      <c r="P53" s="28"/>
      <c r="Q53" s="28"/>
      <c r="R53" s="28"/>
      <c r="S53" s="28"/>
      <c r="T53" s="28"/>
      <c r="U53" s="28"/>
      <c r="V53" s="28"/>
      <c r="W53" s="28"/>
      <c r="Z53" s="182">
        <f>SUM(Z47:Z52)</f>
        <v>5.25</v>
      </c>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44576</v>
      </c>
      <c r="X54" s="770"/>
      <c r="Y54" s="770"/>
      <c r="Z54" s="771"/>
      <c r="AA54" s="177" t="s">
        <v>654</v>
      </c>
      <c r="AL54" t="s">
        <v>921</v>
      </c>
    </row>
    <row r="55" spans="1:38" ht="15.75" thickTop="1" x14ac:dyDescent="0.25">
      <c r="A55" s="22" t="str">
        <f>+A47</f>
        <v>Morning Workout</v>
      </c>
      <c r="B55" s="23"/>
      <c r="C55" s="23"/>
      <c r="D55" s="23"/>
      <c r="E55" s="23"/>
      <c r="F55" s="23"/>
      <c r="G55" s="23"/>
      <c r="H55" s="23"/>
      <c r="I55" s="23"/>
      <c r="J55" s="23"/>
      <c r="M55" s="24" t="str">
        <f>"("&amp;LEFT(AA54,1)&amp;")"</f>
        <v>(L)</v>
      </c>
      <c r="N55" s="22" t="str">
        <f>+N47</f>
        <v>Afternoon Workout</v>
      </c>
      <c r="O55" s="23"/>
      <c r="P55" s="23"/>
      <c r="Q55" s="23"/>
      <c r="R55" s="23"/>
      <c r="S55" s="23"/>
      <c r="T55" s="23"/>
      <c r="U55" s="23"/>
      <c r="V55" s="25"/>
      <c r="W55" s="23"/>
      <c r="X55" s="23"/>
      <c r="Y55" s="23"/>
      <c r="Z55" s="48"/>
      <c r="AA55" s="793" t="s">
        <v>922</v>
      </c>
      <c r="AB55" s="794"/>
      <c r="AC55" s="794"/>
      <c r="AD55" s="794"/>
      <c r="AE55" s="794"/>
      <c r="AF55" s="794"/>
      <c r="AG55" s="794"/>
      <c r="AH55" s="794"/>
      <c r="AI55" s="794"/>
      <c r="AJ55" s="794"/>
      <c r="AK55" s="794"/>
    </row>
    <row r="56" spans="1:38" x14ac:dyDescent="0.25">
      <c r="A56" s="43" t="s">
        <v>420</v>
      </c>
      <c r="B56" s="23"/>
      <c r="C56" s="23"/>
      <c r="D56" s="23"/>
      <c r="E56" s="23"/>
      <c r="F56" s="23"/>
      <c r="G56" s="23"/>
      <c r="H56" s="23"/>
      <c r="I56" s="23"/>
      <c r="J56" s="23"/>
      <c r="M56" s="27"/>
      <c r="N56" s="43" t="s">
        <v>923</v>
      </c>
      <c r="O56" s="23"/>
      <c r="P56" s="23"/>
      <c r="Q56" s="23"/>
      <c r="R56" s="23"/>
      <c r="S56" s="23"/>
      <c r="T56" s="23"/>
      <c r="U56" s="23"/>
      <c r="V56" s="23"/>
      <c r="W56" s="23"/>
      <c r="Z56" s="26">
        <v>12</v>
      </c>
      <c r="AA56" s="793"/>
      <c r="AB56" s="794"/>
      <c r="AC56" s="794"/>
      <c r="AD56" s="794"/>
      <c r="AE56" s="794"/>
      <c r="AF56" s="794"/>
      <c r="AG56" s="794"/>
      <c r="AH56" s="794"/>
      <c r="AI56" s="794"/>
      <c r="AJ56" s="794"/>
      <c r="AK56" s="794"/>
    </row>
    <row r="57" spans="1:38" x14ac:dyDescent="0.25">
      <c r="A57" s="43" t="s">
        <v>420</v>
      </c>
      <c r="B57" s="23"/>
      <c r="C57" s="23"/>
      <c r="D57" s="23"/>
      <c r="E57" s="23"/>
      <c r="F57" s="23"/>
      <c r="G57" s="23"/>
      <c r="H57" s="23"/>
      <c r="I57" s="23"/>
      <c r="J57" s="23"/>
      <c r="M57" s="27"/>
      <c r="N57" s="43" t="s">
        <v>420</v>
      </c>
      <c r="O57" s="23"/>
      <c r="P57" s="23"/>
      <c r="Q57" s="23"/>
      <c r="R57" s="23"/>
      <c r="S57" s="23"/>
      <c r="T57" s="23"/>
      <c r="U57" s="23"/>
      <c r="V57" s="23"/>
      <c r="W57" s="23"/>
      <c r="Z57" s="26"/>
      <c r="AA57" s="793"/>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c r="O58" s="23"/>
      <c r="P58" s="23"/>
      <c r="Q58" s="23"/>
      <c r="R58" s="23"/>
      <c r="S58" s="23"/>
      <c r="T58" s="23"/>
      <c r="U58" s="23"/>
      <c r="V58" s="23"/>
      <c r="W58" s="23"/>
      <c r="Z58" s="26"/>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c r="O59" s="23"/>
      <c r="P59" s="23"/>
      <c r="Q59" s="23"/>
      <c r="R59" s="23"/>
      <c r="S59" s="23"/>
      <c r="T59" s="23"/>
      <c r="U59" s="23"/>
      <c r="V59" s="23"/>
      <c r="W59" s="23"/>
      <c r="Z59" s="26"/>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0</v>
      </c>
      <c r="N61" s="52" t="s">
        <v>420</v>
      </c>
      <c r="O61" s="28"/>
      <c r="P61" s="28"/>
      <c r="Q61" s="28"/>
      <c r="R61" s="28"/>
      <c r="S61" s="28"/>
      <c r="T61" s="28"/>
      <c r="U61" s="28"/>
      <c r="V61" s="28"/>
      <c r="W61" s="28"/>
      <c r="X61" s="33"/>
      <c r="Y61" s="33"/>
      <c r="Z61" s="29">
        <f>SUM(Z55:Z60)</f>
        <v>12</v>
      </c>
    </row>
  </sheetData>
  <mergeCells count="28">
    <mergeCell ref="AA47:AK52"/>
    <mergeCell ref="AA55:AK60"/>
    <mergeCell ref="AA7:AK12"/>
    <mergeCell ref="AA15:AK20"/>
    <mergeCell ref="AA23:AK28"/>
    <mergeCell ref="AA31:AK36"/>
    <mergeCell ref="AA39:AK44"/>
    <mergeCell ref="A4:Z4"/>
    <mergeCell ref="A54:V54"/>
    <mergeCell ref="W54:Z54"/>
    <mergeCell ref="A5:Z5"/>
    <mergeCell ref="A1:Z1"/>
    <mergeCell ref="A2:Z2"/>
    <mergeCell ref="A3:F3"/>
    <mergeCell ref="H3:M3"/>
    <mergeCell ref="N3:Z3"/>
    <mergeCell ref="A6:V6"/>
    <mergeCell ref="W6:Z6"/>
    <mergeCell ref="A38:V38"/>
    <mergeCell ref="W38:Z38"/>
    <mergeCell ref="A46:V46"/>
    <mergeCell ref="W46:Z46"/>
    <mergeCell ref="A14:V14"/>
    <mergeCell ref="W14:Z14"/>
    <mergeCell ref="A22:V22"/>
    <mergeCell ref="W22:Z22"/>
    <mergeCell ref="A30:V30"/>
    <mergeCell ref="W30:Z30"/>
  </mergeCells>
  <hyperlinks>
    <hyperlink ref="AA1" location="'Reference Page'!A1" display="Home" xr:uid="{00000000-0004-0000-0600-000000000000}"/>
  </hyperlinks>
  <printOptions horizontalCentered="1" verticalCentered="1"/>
  <pageMargins left="0.3" right="0.3" top="0.5" bottom="0.25" header="0.3" footer="0.3"/>
  <pageSetup scale="89" orientation="portrait" verticalDpi="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tabColor rgb="FFCC99FF"/>
    <pageSetUpPr fitToPage="1"/>
  </sheetPr>
  <dimension ref="A1:AL61"/>
  <sheetViews>
    <sheetView showGridLines="0" workbookViewId="0">
      <pane ySplit="5" topLeftCell="A6" activePane="bottomLeft" state="frozen"/>
      <selection pane="bottomLeft" activeCell="AA39" sqref="AA39:AK44"/>
    </sheetView>
  </sheetViews>
  <sheetFormatPr defaultRowHeight="15" x14ac:dyDescent="0.25"/>
  <cols>
    <col min="1" max="1" width="35.5703125" customWidth="1"/>
    <col min="2" max="6" width="1" customWidth="1"/>
    <col min="7" max="7" width="2.7109375" bestFit="1" customWidth="1"/>
    <col min="8" max="8" width="1.5703125" customWidth="1"/>
    <col min="9" max="10" width="1" customWidth="1"/>
    <col min="11" max="11" width="1" bestFit="1" customWidth="1"/>
    <col min="12" max="12" width="1" customWidth="1"/>
    <col min="13" max="13" width="12.42578125" style="31" customWidth="1"/>
    <col min="14" max="14" width="38.42578125" bestFit="1" customWidth="1"/>
    <col min="15" max="25" width="1" customWidth="1"/>
    <col min="26" max="26" width="4.42578125" style="31" customWidth="1"/>
    <col min="27" max="27" width="16.42578125" bestFit="1" customWidth="1"/>
    <col min="28" max="35" width="1" customWidth="1"/>
    <col min="37" max="37" width="23.140625" customWidth="1"/>
    <col min="38" max="38" width="15" customWidth="1"/>
  </cols>
  <sheetData>
    <row r="1" spans="1:38"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90" t="s">
        <v>850</v>
      </c>
    </row>
    <row r="2" spans="1:38" x14ac:dyDescent="0.25">
      <c r="A2" s="780" t="s">
        <v>418</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38" x14ac:dyDescent="0.25">
      <c r="A3" s="798">
        <f>'Reference Page'!$A$5</f>
        <v>44577</v>
      </c>
      <c r="B3" s="784"/>
      <c r="C3" s="784"/>
      <c r="D3" s="784"/>
      <c r="E3" s="784"/>
      <c r="F3" s="784"/>
      <c r="G3" s="21" t="s">
        <v>330</v>
      </c>
      <c r="H3" s="785">
        <f>+A3+6</f>
        <v>44583</v>
      </c>
      <c r="I3" s="785"/>
      <c r="J3" s="785"/>
      <c r="K3" s="785"/>
      <c r="L3" s="785"/>
      <c r="M3" s="786"/>
      <c r="N3" s="787" t="s">
        <v>852</v>
      </c>
      <c r="O3" s="788"/>
      <c r="P3" s="788"/>
      <c r="Q3" s="788"/>
      <c r="R3" s="788"/>
      <c r="S3" s="788"/>
      <c r="T3" s="788"/>
      <c r="U3" s="788"/>
      <c r="V3" s="788"/>
      <c r="W3" s="788"/>
      <c r="X3" s="788"/>
      <c r="Y3" s="788"/>
      <c r="Z3" s="789"/>
    </row>
    <row r="4" spans="1:38" x14ac:dyDescent="0.25">
      <c r="A4" s="790" t="str">
        <f>'Reference Page'!$H$3</f>
        <v>INDOOR</v>
      </c>
      <c r="B4" s="791"/>
      <c r="C4" s="791"/>
      <c r="D4" s="791"/>
      <c r="E4" s="791"/>
      <c r="F4" s="791"/>
      <c r="G4" s="791"/>
      <c r="H4" s="791"/>
      <c r="I4" s="791"/>
      <c r="J4" s="791"/>
      <c r="K4" s="791"/>
      <c r="L4" s="791"/>
      <c r="M4" s="791"/>
      <c r="N4" s="791"/>
      <c r="O4" s="791"/>
      <c r="P4" s="791"/>
      <c r="Q4" s="791"/>
      <c r="R4" s="791"/>
      <c r="S4" s="791"/>
      <c r="T4" s="791"/>
      <c r="U4" s="791"/>
      <c r="V4" s="791"/>
      <c r="W4" s="791"/>
      <c r="X4" s="791"/>
      <c r="Y4" s="791"/>
      <c r="Z4" s="792"/>
    </row>
    <row r="5" spans="1:38" ht="15.75" thickBot="1" x14ac:dyDescent="0.3">
      <c r="A5" s="774" t="str">
        <f>'Reference Page'!$F$3</f>
        <v>Aerobic+Srength</v>
      </c>
      <c r="B5" s="775"/>
      <c r="C5" s="775"/>
      <c r="D5" s="775"/>
      <c r="E5" s="775"/>
      <c r="F5" s="775"/>
      <c r="G5" s="775"/>
      <c r="H5" s="775"/>
      <c r="I5" s="775"/>
      <c r="J5" s="775"/>
      <c r="K5" s="775"/>
      <c r="L5" s="775"/>
      <c r="M5" s="775"/>
      <c r="N5" s="775"/>
      <c r="O5" s="775"/>
      <c r="P5" s="775"/>
      <c r="Q5" s="775"/>
      <c r="R5" s="775"/>
      <c r="S5" s="775"/>
      <c r="T5" s="775"/>
      <c r="U5" s="775"/>
      <c r="V5" s="775"/>
      <c r="W5" s="775"/>
      <c r="X5" s="775"/>
      <c r="Y5" s="775"/>
      <c r="Z5" s="776"/>
      <c r="AA5" s="3"/>
      <c r="AB5" s="3"/>
      <c r="AC5" s="3"/>
      <c r="AD5" s="3"/>
      <c r="AE5" s="3"/>
      <c r="AF5" s="3"/>
      <c r="AG5" s="3"/>
      <c r="AH5" s="3"/>
      <c r="AI5" s="3"/>
      <c r="AJ5" s="3"/>
      <c r="AK5" s="3"/>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44577</v>
      </c>
      <c r="X6" s="772"/>
      <c r="Y6" s="772"/>
      <c r="Z6" s="772"/>
      <c r="AA6" s="177" t="s">
        <v>648</v>
      </c>
      <c r="AB6" s="177"/>
      <c r="AC6" s="177"/>
      <c r="AD6" s="177"/>
      <c r="AE6" s="177"/>
      <c r="AF6" s="177"/>
      <c r="AG6" s="177"/>
      <c r="AH6" s="177"/>
      <c r="AI6" s="177"/>
      <c r="AJ6" s="177"/>
      <c r="AK6" s="177"/>
    </row>
    <row r="7" spans="1:38" ht="15.75" thickTop="1" x14ac:dyDescent="0.25">
      <c r="A7" s="37" t="s">
        <v>855</v>
      </c>
      <c r="B7" s="36"/>
      <c r="C7" s="36"/>
      <c r="D7" s="36"/>
      <c r="E7" s="36"/>
      <c r="F7" s="36"/>
      <c r="G7" s="36"/>
      <c r="H7" s="36"/>
      <c r="I7" s="36"/>
      <c r="J7" s="36"/>
      <c r="K7" s="38"/>
      <c r="L7" s="38"/>
      <c r="M7" s="39" t="str">
        <f>"("&amp;LEFT(AA6,1)&amp;")"</f>
        <v>(E)</v>
      </c>
      <c r="N7" s="40" t="str">
        <f>'1'!N7</f>
        <v>Afternoon Workout</v>
      </c>
      <c r="O7" s="36"/>
      <c r="P7" s="36"/>
      <c r="Q7" s="36"/>
      <c r="R7" s="36"/>
      <c r="S7" s="36"/>
      <c r="T7" s="36"/>
      <c r="U7" s="36"/>
      <c r="V7" s="41"/>
      <c r="W7" s="36"/>
      <c r="X7" s="36"/>
      <c r="Y7" s="36"/>
      <c r="Z7" s="42"/>
      <c r="AA7" s="793" t="s">
        <v>924</v>
      </c>
      <c r="AB7" s="794"/>
      <c r="AC7" s="794"/>
      <c r="AD7" s="794"/>
      <c r="AE7" s="794"/>
      <c r="AF7" s="794"/>
      <c r="AG7" s="794"/>
      <c r="AH7" s="794"/>
      <c r="AI7" s="794"/>
      <c r="AJ7" s="794"/>
      <c r="AK7" s="794"/>
    </row>
    <row r="8" spans="1:38" x14ac:dyDescent="0.25">
      <c r="A8" s="43" t="s">
        <v>420</v>
      </c>
      <c r="B8" s="36"/>
      <c r="C8" s="36"/>
      <c r="D8" s="36"/>
      <c r="E8" s="36"/>
      <c r="F8" s="36"/>
      <c r="G8" s="36"/>
      <c r="H8" s="36"/>
      <c r="I8" s="36"/>
      <c r="J8" s="36"/>
      <c r="K8" s="38"/>
      <c r="L8" s="38"/>
      <c r="M8" s="44"/>
      <c r="N8" s="43" t="s">
        <v>925</v>
      </c>
      <c r="O8" s="36"/>
      <c r="P8" s="36"/>
      <c r="Q8" s="36"/>
      <c r="R8" s="36"/>
      <c r="S8" s="36"/>
      <c r="T8" s="36"/>
      <c r="U8" s="36"/>
      <c r="V8" s="36"/>
      <c r="W8" s="36"/>
      <c r="X8" s="36"/>
      <c r="Y8" s="36"/>
      <c r="Z8" s="42">
        <v>6.2</v>
      </c>
      <c r="AA8" s="793"/>
      <c r="AB8" s="794"/>
      <c r="AC8" s="794"/>
      <c r="AD8" s="794"/>
      <c r="AE8" s="794"/>
      <c r="AF8" s="794"/>
      <c r="AG8" s="794"/>
      <c r="AH8" s="794"/>
      <c r="AI8" s="794"/>
      <c r="AJ8" s="794"/>
      <c r="AK8" s="794"/>
    </row>
    <row r="9" spans="1:38" x14ac:dyDescent="0.25">
      <c r="A9" s="43" t="s">
        <v>420</v>
      </c>
      <c r="B9" s="36"/>
      <c r="C9" s="36"/>
      <c r="D9" s="36"/>
      <c r="E9" s="36"/>
      <c r="F9" s="36"/>
      <c r="G9" s="36"/>
      <c r="H9" s="36"/>
      <c r="I9" s="36"/>
      <c r="J9" s="36"/>
      <c r="K9" s="38"/>
      <c r="L9" s="38"/>
      <c r="M9" s="44"/>
      <c r="N9" s="43" t="s">
        <v>420</v>
      </c>
      <c r="O9" s="36"/>
      <c r="P9" s="36"/>
      <c r="Q9" s="36"/>
      <c r="R9" s="36"/>
      <c r="S9" s="36"/>
      <c r="T9" s="36"/>
      <c r="U9" s="36"/>
      <c r="V9" s="36"/>
      <c r="W9" s="36"/>
      <c r="X9" s="36"/>
      <c r="Y9" s="36"/>
      <c r="Z9" s="42"/>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8" x14ac:dyDescent="0.25">
      <c r="A13" s="43" t="s">
        <v>420</v>
      </c>
      <c r="B13" s="45"/>
      <c r="C13" s="45"/>
      <c r="D13" s="45"/>
      <c r="E13" s="45"/>
      <c r="F13" s="45"/>
      <c r="G13" s="45"/>
      <c r="H13" s="45"/>
      <c r="I13" s="45"/>
      <c r="J13" s="45"/>
      <c r="K13" s="38"/>
      <c r="L13" s="38"/>
      <c r="M13" s="46">
        <f>SUM(M7:M12)</f>
        <v>0</v>
      </c>
      <c r="N13" s="52" t="s">
        <v>420</v>
      </c>
      <c r="O13" s="45"/>
      <c r="P13" s="45"/>
      <c r="Q13" s="45"/>
      <c r="R13" s="45"/>
      <c r="S13" s="45"/>
      <c r="T13" s="45"/>
      <c r="U13" s="45"/>
      <c r="V13" s="45"/>
      <c r="W13" s="45"/>
      <c r="X13" s="45"/>
      <c r="Y13" s="45"/>
      <c r="Z13" s="46">
        <f>SUM(Z7:Z12)</f>
        <v>6.2</v>
      </c>
      <c r="AA13" s="177"/>
      <c r="AB13" s="177"/>
      <c r="AC13" s="177"/>
      <c r="AD13" s="177"/>
      <c r="AE13" s="177"/>
      <c r="AF13" s="177"/>
      <c r="AG13" s="177"/>
      <c r="AH13" s="177"/>
      <c r="AI13" s="177"/>
      <c r="AJ13" s="177"/>
      <c r="AK13" s="177"/>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44578</v>
      </c>
      <c r="X14" s="770"/>
      <c r="Y14" s="770"/>
      <c r="Z14" s="771"/>
      <c r="AA14" s="177" t="s">
        <v>926</v>
      </c>
      <c r="AB14" s="177"/>
      <c r="AC14" s="177"/>
      <c r="AD14" s="177"/>
      <c r="AE14" s="177"/>
      <c r="AF14" s="177"/>
      <c r="AG14" s="177"/>
      <c r="AH14" s="177"/>
      <c r="AI14" s="177"/>
      <c r="AJ14" s="177"/>
      <c r="AK14" s="177"/>
      <c r="AL14" t="s">
        <v>927</v>
      </c>
    </row>
    <row r="15" spans="1:38" ht="15.75" thickTop="1" x14ac:dyDescent="0.25">
      <c r="A15" s="37" t="s">
        <v>855</v>
      </c>
      <c r="B15" s="36"/>
      <c r="C15" s="36"/>
      <c r="D15" s="36"/>
      <c r="E15" s="36"/>
      <c r="F15" s="36"/>
      <c r="G15" s="36"/>
      <c r="H15" s="36"/>
      <c r="I15" s="36"/>
      <c r="J15" s="36"/>
      <c r="K15" s="38"/>
      <c r="L15" s="38"/>
      <c r="M15" s="39" t="str">
        <f>"("&amp;LEFT(AA14,1)&amp;")"</f>
        <v>(D)</v>
      </c>
      <c r="N15" s="40" t="str">
        <f>'1'!N7</f>
        <v>Afternoon Workout</v>
      </c>
      <c r="O15" s="36"/>
      <c r="P15" s="36"/>
      <c r="Q15" s="36"/>
      <c r="R15" s="36"/>
      <c r="S15" s="36"/>
      <c r="T15" s="36"/>
      <c r="U15" s="36"/>
      <c r="V15" s="41"/>
      <c r="W15" s="36"/>
      <c r="X15" s="36"/>
      <c r="Y15" s="36"/>
      <c r="Z15" s="42"/>
      <c r="AA15" s="793" t="s">
        <v>928</v>
      </c>
      <c r="AB15" s="794"/>
      <c r="AC15" s="794"/>
      <c r="AD15" s="794"/>
      <c r="AE15" s="794"/>
      <c r="AF15" s="794"/>
      <c r="AG15" s="794"/>
      <c r="AH15" s="794"/>
      <c r="AI15" s="794"/>
      <c r="AJ15" s="794"/>
      <c r="AK15" s="794"/>
    </row>
    <row r="16" spans="1:38" x14ac:dyDescent="0.25">
      <c r="A16" s="43" t="s">
        <v>420</v>
      </c>
      <c r="B16" s="36"/>
      <c r="C16" s="36"/>
      <c r="D16" s="36"/>
      <c r="E16" s="36"/>
      <c r="F16" s="36"/>
      <c r="G16" s="36"/>
      <c r="H16" s="36"/>
      <c r="I16" s="36"/>
      <c r="J16" s="36"/>
      <c r="K16" s="36"/>
      <c r="L16" s="36"/>
      <c r="M16" s="42"/>
      <c r="N16" s="43" t="s">
        <v>918</v>
      </c>
      <c r="O16" s="36"/>
      <c r="P16" s="36"/>
      <c r="Q16" s="36"/>
      <c r="R16" s="36"/>
      <c r="S16" s="36"/>
      <c r="T16" s="36"/>
      <c r="U16" s="36"/>
      <c r="V16" s="36"/>
      <c r="W16" s="36"/>
      <c r="X16" s="36"/>
      <c r="Y16" s="36"/>
      <c r="Z16" s="42">
        <v>1.3</v>
      </c>
      <c r="AA16" s="793"/>
      <c r="AB16" s="794"/>
      <c r="AC16" s="794"/>
      <c r="AD16" s="794"/>
      <c r="AE16" s="794"/>
      <c r="AF16" s="794"/>
      <c r="AG16" s="794"/>
      <c r="AH16" s="794"/>
      <c r="AI16" s="794"/>
      <c r="AJ16" s="794"/>
      <c r="AK16" s="794"/>
    </row>
    <row r="17" spans="1:38" x14ac:dyDescent="0.25">
      <c r="A17" s="43" t="s">
        <v>420</v>
      </c>
      <c r="B17" s="36"/>
      <c r="C17" s="36"/>
      <c r="D17" s="36"/>
      <c r="E17" s="36"/>
      <c r="F17" s="36"/>
      <c r="G17" s="36"/>
      <c r="H17" s="36"/>
      <c r="I17" s="36"/>
      <c r="J17" s="36"/>
      <c r="K17" s="36"/>
      <c r="L17" s="36"/>
      <c r="M17" s="42"/>
      <c r="N17" s="43" t="s">
        <v>929</v>
      </c>
      <c r="O17" s="36"/>
      <c r="P17" s="36"/>
      <c r="Q17" s="36"/>
      <c r="R17" s="36"/>
      <c r="S17" s="36"/>
      <c r="T17" s="36"/>
      <c r="U17" s="36"/>
      <c r="V17" s="36"/>
      <c r="W17" s="36"/>
      <c r="X17" s="36"/>
      <c r="Y17" s="36"/>
      <c r="Z17" s="42">
        <v>1.3</v>
      </c>
      <c r="AA17" s="793"/>
      <c r="AB17" s="794"/>
      <c r="AC17" s="794"/>
      <c r="AD17" s="794"/>
      <c r="AE17" s="794"/>
      <c r="AF17" s="794"/>
      <c r="AG17" s="794"/>
      <c r="AH17" s="794"/>
      <c r="AI17" s="794"/>
      <c r="AJ17" s="794"/>
      <c r="AK17" s="794"/>
    </row>
    <row r="18" spans="1:38" x14ac:dyDescent="0.25">
      <c r="A18" s="43"/>
      <c r="B18" s="36"/>
      <c r="C18" s="36"/>
      <c r="D18" s="36"/>
      <c r="E18" s="36"/>
      <c r="F18" s="36"/>
      <c r="G18" s="36"/>
      <c r="H18" s="36"/>
      <c r="I18" s="36"/>
      <c r="J18" s="36"/>
      <c r="K18" s="36"/>
      <c r="L18" s="36"/>
      <c r="M18" s="42"/>
      <c r="N18" s="43"/>
      <c r="O18" s="36"/>
      <c r="P18" s="36"/>
      <c r="Q18" s="36"/>
      <c r="R18" s="36"/>
      <c r="S18" s="36"/>
      <c r="T18" s="36"/>
      <c r="U18" s="36"/>
      <c r="V18" s="36"/>
      <c r="W18" s="36"/>
      <c r="X18" s="36"/>
      <c r="Y18" s="36"/>
      <c r="Z18" s="42"/>
      <c r="AA18" s="793"/>
      <c r="AB18" s="794"/>
      <c r="AC18" s="794"/>
      <c r="AD18" s="794"/>
      <c r="AE18" s="794"/>
      <c r="AF18" s="794"/>
      <c r="AG18" s="794"/>
      <c r="AH18" s="794"/>
      <c r="AI18" s="794"/>
      <c r="AJ18" s="794"/>
      <c r="AK18" s="794"/>
    </row>
    <row r="19" spans="1:38" x14ac:dyDescent="0.25">
      <c r="A19" s="43"/>
      <c r="B19" s="36"/>
      <c r="C19" s="36"/>
      <c r="D19" s="36"/>
      <c r="E19" s="36"/>
      <c r="F19" s="36"/>
      <c r="G19" s="36"/>
      <c r="H19" s="36"/>
      <c r="I19" s="36"/>
      <c r="J19" s="36"/>
      <c r="K19" s="36"/>
      <c r="L19" s="36"/>
      <c r="M19" s="42"/>
      <c r="N19" s="43"/>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38" x14ac:dyDescent="0.25">
      <c r="A20" s="43"/>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38" x14ac:dyDescent="0.25">
      <c r="A21" s="43" t="s">
        <v>420</v>
      </c>
      <c r="B21" s="45"/>
      <c r="C21" s="45"/>
      <c r="D21" s="45"/>
      <c r="E21" s="45"/>
      <c r="F21" s="45"/>
      <c r="G21" s="45"/>
      <c r="H21" s="45"/>
      <c r="I21" s="45"/>
      <c r="J21" s="45"/>
      <c r="K21" s="45"/>
      <c r="L21" s="45"/>
      <c r="M21" s="46">
        <f>SUM(M15:M20)</f>
        <v>0</v>
      </c>
      <c r="N21" s="43" t="s">
        <v>420</v>
      </c>
      <c r="O21" s="45"/>
      <c r="P21" s="45"/>
      <c r="Q21" s="45"/>
      <c r="R21" s="45"/>
      <c r="S21" s="45"/>
      <c r="T21" s="45"/>
      <c r="U21" s="45"/>
      <c r="V21" s="45"/>
      <c r="W21" s="45"/>
      <c r="X21" s="45"/>
      <c r="Y21" s="45"/>
      <c r="Z21" s="46">
        <f>SUM(Z15:Z20)</f>
        <v>2.6</v>
      </c>
      <c r="AA21" s="177"/>
      <c r="AB21" s="177"/>
      <c r="AC21" s="177"/>
      <c r="AD21" s="177"/>
      <c r="AE21" s="177"/>
      <c r="AF21" s="177"/>
      <c r="AG21" s="177"/>
      <c r="AH21" s="177"/>
      <c r="AI21" s="177"/>
      <c r="AJ21" s="177"/>
      <c r="AK21" s="177"/>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44579</v>
      </c>
      <c r="X22" s="770"/>
      <c r="Y22" s="770"/>
      <c r="Z22" s="771"/>
      <c r="AA22" s="177" t="s">
        <v>648</v>
      </c>
      <c r="AB22" s="177"/>
      <c r="AC22" s="177"/>
      <c r="AD22" s="177"/>
      <c r="AE22" s="177"/>
      <c r="AF22" s="177"/>
      <c r="AG22" s="177"/>
      <c r="AH22" s="177"/>
      <c r="AI22" s="177"/>
      <c r="AJ22" s="177"/>
      <c r="AK22" s="177"/>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930</v>
      </c>
      <c r="AB23" s="794"/>
      <c r="AC23" s="794"/>
      <c r="AD23" s="794"/>
      <c r="AE23" s="794"/>
      <c r="AF23" s="794"/>
      <c r="AG23" s="794"/>
      <c r="AH23" s="794"/>
      <c r="AI23" s="794"/>
      <c r="AJ23" s="794"/>
      <c r="AK23" s="794"/>
      <c r="AL23" t="s">
        <v>931</v>
      </c>
    </row>
    <row r="24" spans="1:38" x14ac:dyDescent="0.25">
      <c r="A24" s="43" t="s">
        <v>420</v>
      </c>
      <c r="B24" s="36"/>
      <c r="C24" s="36"/>
      <c r="D24" s="36"/>
      <c r="E24" s="36"/>
      <c r="F24" s="36"/>
      <c r="G24" s="36"/>
      <c r="H24" s="36"/>
      <c r="I24" s="36"/>
      <c r="J24" s="36"/>
      <c r="K24" s="38"/>
      <c r="L24" s="38"/>
      <c r="M24" s="44"/>
      <c r="N24" s="43" t="s">
        <v>932</v>
      </c>
      <c r="O24" s="36"/>
      <c r="P24" s="36"/>
      <c r="Q24" s="36"/>
      <c r="R24" s="36"/>
      <c r="S24" s="36"/>
      <c r="T24" s="36"/>
      <c r="U24" s="36"/>
      <c r="V24" s="36"/>
      <c r="W24" s="36"/>
      <c r="X24" s="36"/>
      <c r="Y24" s="36"/>
      <c r="Z24" s="42">
        <v>2.25</v>
      </c>
      <c r="AA24" s="793"/>
      <c r="AB24" s="794"/>
      <c r="AC24" s="794"/>
      <c r="AD24" s="794"/>
      <c r="AE24" s="794"/>
      <c r="AF24" s="794"/>
      <c r="AG24" s="794"/>
      <c r="AH24" s="794"/>
      <c r="AI24" s="794"/>
      <c r="AJ24" s="794"/>
      <c r="AK24" s="794"/>
    </row>
    <row r="25" spans="1:38" x14ac:dyDescent="0.25">
      <c r="A25" s="43" t="s">
        <v>420</v>
      </c>
      <c r="B25" s="36"/>
      <c r="C25" s="36"/>
      <c r="D25" s="36"/>
      <c r="E25" s="36"/>
      <c r="F25" s="36"/>
      <c r="G25" s="36"/>
      <c r="H25" s="36"/>
      <c r="I25" s="36"/>
      <c r="J25" s="36"/>
      <c r="K25" s="38"/>
      <c r="L25" s="38"/>
      <c r="M25" s="44"/>
      <c r="N25" s="43" t="s">
        <v>933</v>
      </c>
      <c r="O25" s="36"/>
      <c r="P25" s="36"/>
      <c r="Q25" s="36"/>
      <c r="R25" s="36"/>
      <c r="S25" s="36"/>
      <c r="T25" s="36"/>
      <c r="U25" s="36"/>
      <c r="V25" s="36"/>
      <c r="W25" s="36"/>
      <c r="X25" s="36"/>
      <c r="Y25" s="36"/>
      <c r="Z25" s="42">
        <v>4.8499999999999996</v>
      </c>
      <c r="AA25" s="793"/>
      <c r="AB25" s="794"/>
      <c r="AC25" s="794"/>
      <c r="AD25" s="794"/>
      <c r="AE25" s="794"/>
      <c r="AF25" s="794"/>
      <c r="AG25" s="794"/>
      <c r="AH25" s="794"/>
      <c r="AI25" s="794"/>
      <c r="AJ25" s="794"/>
      <c r="AK25" s="794"/>
    </row>
    <row r="26" spans="1:38" x14ac:dyDescent="0.25">
      <c r="A26" s="43"/>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46">
        <f>SUM(Z23:Z28)</f>
        <v>7.1</v>
      </c>
      <c r="AA29" s="92"/>
      <c r="AB29" s="92"/>
      <c r="AC29" s="92"/>
      <c r="AD29" s="92"/>
      <c r="AE29" s="92"/>
      <c r="AF29" s="92"/>
      <c r="AG29" s="92"/>
      <c r="AH29" s="92"/>
      <c r="AI29" s="92"/>
      <c r="AJ29" s="92"/>
      <c r="AK29" s="92"/>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44580</v>
      </c>
      <c r="X30" s="770"/>
      <c r="Y30" s="770"/>
      <c r="Z30" s="771"/>
      <c r="AA30" s="92" t="s">
        <v>661</v>
      </c>
      <c r="AB30" s="92"/>
      <c r="AC30" s="92"/>
      <c r="AD30" s="92"/>
      <c r="AE30" s="92"/>
      <c r="AF30" s="92"/>
      <c r="AG30" s="92"/>
      <c r="AH30" s="92"/>
      <c r="AI30" s="92"/>
      <c r="AJ30" s="92"/>
      <c r="AK30" s="92"/>
      <c r="AL30" t="s">
        <v>934</v>
      </c>
    </row>
    <row r="31" spans="1:38" ht="15.75" thickTop="1" x14ac:dyDescent="0.25">
      <c r="A31" s="37" t="s">
        <v>855</v>
      </c>
      <c r="B31" s="36"/>
      <c r="C31" s="36"/>
      <c r="D31" s="36"/>
      <c r="E31" s="36"/>
      <c r="F31" s="36"/>
      <c r="G31" s="36"/>
      <c r="H31" s="36"/>
      <c r="I31" s="36"/>
      <c r="J31" s="36"/>
      <c r="K31" s="38"/>
      <c r="L31" s="38"/>
      <c r="M31" s="39" t="str">
        <f>"("&amp;LEFT(AA30,1)&amp;")"</f>
        <v>(T)</v>
      </c>
      <c r="N31" s="40" t="str">
        <f>'1'!N7</f>
        <v>Afternoon Workout</v>
      </c>
      <c r="O31" s="36"/>
      <c r="P31" s="36"/>
      <c r="Q31" s="36"/>
      <c r="R31" s="36"/>
      <c r="S31" s="36"/>
      <c r="T31" s="36"/>
      <c r="U31" s="36"/>
      <c r="V31" s="41"/>
      <c r="W31" s="36"/>
      <c r="X31" s="36"/>
      <c r="Y31" s="36"/>
      <c r="Z31" s="42"/>
      <c r="AA31" s="793" t="s">
        <v>935</v>
      </c>
      <c r="AB31" s="794"/>
      <c r="AC31" s="794"/>
      <c r="AD31" s="794"/>
      <c r="AE31" s="794"/>
      <c r="AF31" s="794"/>
      <c r="AG31" s="794"/>
      <c r="AH31" s="794"/>
      <c r="AI31" s="794"/>
      <c r="AJ31" s="794"/>
      <c r="AK31" s="794"/>
    </row>
    <row r="32" spans="1:38" x14ac:dyDescent="0.25">
      <c r="A32" s="43" t="s">
        <v>936</v>
      </c>
      <c r="B32" s="36"/>
      <c r="C32" s="36"/>
      <c r="D32" s="36"/>
      <c r="E32" s="36"/>
      <c r="F32" s="36"/>
      <c r="G32" s="36"/>
      <c r="H32" s="36"/>
      <c r="I32" s="36"/>
      <c r="J32" s="36"/>
      <c r="K32" s="38"/>
      <c r="L32" s="38"/>
      <c r="M32" s="44"/>
      <c r="N32" s="43" t="s">
        <v>862</v>
      </c>
      <c r="O32" s="36"/>
      <c r="P32" s="36"/>
      <c r="Q32" s="36"/>
      <c r="R32" s="36"/>
      <c r="S32" s="36"/>
      <c r="T32" s="36"/>
      <c r="U32" s="36"/>
      <c r="V32" s="36"/>
      <c r="W32" s="36"/>
      <c r="X32" s="36"/>
      <c r="Y32" s="36"/>
      <c r="Z32" s="42">
        <v>1.3</v>
      </c>
      <c r="AA32" s="793"/>
      <c r="AB32" s="794"/>
      <c r="AC32" s="794"/>
      <c r="AD32" s="794"/>
      <c r="AE32" s="794"/>
      <c r="AF32" s="794"/>
      <c r="AG32" s="794"/>
      <c r="AH32" s="794"/>
      <c r="AI32" s="794"/>
      <c r="AJ32" s="794"/>
      <c r="AK32" s="794"/>
    </row>
    <row r="33" spans="1:38" x14ac:dyDescent="0.25">
      <c r="A33" s="43" t="s">
        <v>910</v>
      </c>
      <c r="B33" s="36"/>
      <c r="C33" s="36"/>
      <c r="D33" s="36"/>
      <c r="E33" s="36"/>
      <c r="F33" s="36"/>
      <c r="G33" s="36"/>
      <c r="H33" s="36"/>
      <c r="I33" s="36"/>
      <c r="J33" s="36"/>
      <c r="K33" s="38"/>
      <c r="L33" s="38"/>
      <c r="M33" s="44"/>
      <c r="N33" s="43" t="s">
        <v>937</v>
      </c>
      <c r="O33" s="36"/>
      <c r="P33" s="36"/>
      <c r="Q33" s="36"/>
      <c r="R33" s="36"/>
      <c r="S33" s="36"/>
      <c r="T33" s="36"/>
      <c r="U33" s="36"/>
      <c r="V33" s="36"/>
      <c r="W33" s="36"/>
      <c r="X33" s="36"/>
      <c r="Y33" s="36"/>
      <c r="Z33" s="42">
        <v>5</v>
      </c>
      <c r="AA33" s="793"/>
      <c r="AB33" s="794"/>
      <c r="AC33" s="794"/>
      <c r="AD33" s="794"/>
      <c r="AE33" s="794"/>
      <c r="AF33" s="794"/>
      <c r="AG33" s="794"/>
      <c r="AH33" s="794"/>
      <c r="AI33" s="794"/>
      <c r="AJ33" s="794"/>
      <c r="AK33" s="794"/>
    </row>
    <row r="34" spans="1:38" x14ac:dyDescent="0.25">
      <c r="A34" s="43" t="s">
        <v>906</v>
      </c>
      <c r="B34" s="36"/>
      <c r="C34" s="36"/>
      <c r="D34" s="36"/>
      <c r="E34" s="36"/>
      <c r="F34" s="36"/>
      <c r="G34" s="36"/>
      <c r="H34" s="36"/>
      <c r="I34" s="36"/>
      <c r="J34" s="36"/>
      <c r="K34" s="38"/>
      <c r="L34" s="38"/>
      <c r="M34" s="44"/>
      <c r="N34" s="43" t="s">
        <v>938</v>
      </c>
      <c r="O34" s="36"/>
      <c r="P34" s="36"/>
      <c r="Q34" s="36"/>
      <c r="R34" s="36"/>
      <c r="S34" s="36"/>
      <c r="T34" s="36"/>
      <c r="U34" s="36"/>
      <c r="V34" s="36"/>
      <c r="W34" s="36"/>
      <c r="X34" s="36"/>
      <c r="Y34" s="36"/>
      <c r="Z34" s="42">
        <v>1.4</v>
      </c>
      <c r="AA34" s="793"/>
      <c r="AB34" s="794"/>
      <c r="AC34" s="794"/>
      <c r="AD34" s="794"/>
      <c r="AE34" s="794"/>
      <c r="AF34" s="794"/>
      <c r="AG34" s="794"/>
      <c r="AH34" s="794"/>
      <c r="AI34" s="794"/>
      <c r="AJ34" s="794"/>
      <c r="AK34" s="794"/>
    </row>
    <row r="35" spans="1:38" x14ac:dyDescent="0.25">
      <c r="A35" s="43"/>
      <c r="B35" s="36"/>
      <c r="C35" s="36"/>
      <c r="D35" s="36"/>
      <c r="E35" s="36"/>
      <c r="F35" s="36"/>
      <c r="G35" s="36"/>
      <c r="H35" s="36"/>
      <c r="I35" s="36"/>
      <c r="J35" s="36"/>
      <c r="K35" s="38"/>
      <c r="L35" s="38"/>
      <c r="M35" s="44"/>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0</v>
      </c>
      <c r="N37" s="43" t="s">
        <v>420</v>
      </c>
      <c r="O37" s="45"/>
      <c r="P37" s="45"/>
      <c r="Q37" s="45"/>
      <c r="R37" s="45"/>
      <c r="S37" s="45"/>
      <c r="T37" s="45"/>
      <c r="U37" s="45"/>
      <c r="V37" s="45"/>
      <c r="W37" s="45"/>
      <c r="X37" s="45"/>
      <c r="Y37" s="45"/>
      <c r="Z37" s="46">
        <f>SUM(Z31:Z36)</f>
        <v>7.6999999999999993</v>
      </c>
      <c r="AA37" s="92"/>
      <c r="AB37" s="92"/>
      <c r="AC37" s="92"/>
      <c r="AD37" s="92"/>
      <c r="AE37" s="92"/>
      <c r="AF37" s="92"/>
      <c r="AG37" s="92"/>
      <c r="AH37" s="92"/>
      <c r="AI37" s="92"/>
      <c r="AJ37" s="92"/>
      <c r="AK37" s="92"/>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44581</v>
      </c>
      <c r="X38" s="770"/>
      <c r="Y38" s="770"/>
      <c r="Z38" s="771"/>
      <c r="AA38" s="92" t="s">
        <v>648</v>
      </c>
      <c r="AB38" s="92"/>
      <c r="AC38" s="92"/>
      <c r="AD38" s="92"/>
      <c r="AE38" s="92"/>
      <c r="AF38" s="92"/>
      <c r="AG38" s="92"/>
      <c r="AH38" s="92"/>
      <c r="AI38" s="92"/>
      <c r="AJ38" s="92"/>
      <c r="AK38" s="92"/>
      <c r="AL38" t="s">
        <v>939</v>
      </c>
    </row>
    <row r="39" spans="1:38"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t="s">
        <v>940</v>
      </c>
      <c r="AB39" s="794"/>
      <c r="AC39" s="794"/>
      <c r="AD39" s="794"/>
      <c r="AE39" s="794"/>
      <c r="AF39" s="794"/>
      <c r="AG39" s="794"/>
      <c r="AH39" s="794"/>
      <c r="AI39" s="794"/>
      <c r="AJ39" s="794"/>
      <c r="AK39" s="794"/>
    </row>
    <row r="40" spans="1:38" x14ac:dyDescent="0.25">
      <c r="A40" s="43"/>
      <c r="B40" s="36"/>
      <c r="C40" s="36"/>
      <c r="D40" s="36"/>
      <c r="E40" s="36"/>
      <c r="F40" s="36"/>
      <c r="G40" s="36"/>
      <c r="H40" s="36"/>
      <c r="I40" s="36"/>
      <c r="J40" s="36"/>
      <c r="K40" s="38"/>
      <c r="L40" s="38"/>
      <c r="M40" s="44"/>
      <c r="N40" s="43" t="s">
        <v>941</v>
      </c>
      <c r="O40" s="36"/>
      <c r="P40" s="36"/>
      <c r="Q40" s="36"/>
      <c r="R40" s="36"/>
      <c r="S40" s="36"/>
      <c r="T40" s="36"/>
      <c r="U40" s="36"/>
      <c r="V40" s="36"/>
      <c r="W40" s="36"/>
      <c r="X40" s="36"/>
      <c r="Y40" s="36"/>
      <c r="Z40" s="42">
        <v>6.3</v>
      </c>
      <c r="AA40" s="793"/>
      <c r="AB40" s="794"/>
      <c r="AC40" s="794"/>
      <c r="AD40" s="794"/>
      <c r="AE40" s="794"/>
      <c r="AF40" s="794"/>
      <c r="AG40" s="794"/>
      <c r="AH40" s="794"/>
      <c r="AI40" s="794"/>
      <c r="AJ40" s="794"/>
      <c r="AK40" s="794"/>
    </row>
    <row r="41" spans="1:38" x14ac:dyDescent="0.25">
      <c r="A41" s="43"/>
      <c r="B41" s="36"/>
      <c r="C41" s="36"/>
      <c r="D41" s="36"/>
      <c r="E41" s="36"/>
      <c r="F41" s="36"/>
      <c r="G41" s="36"/>
      <c r="H41" s="36"/>
      <c r="I41" s="36"/>
      <c r="J41" s="36"/>
      <c r="K41" s="38"/>
      <c r="L41" s="38"/>
      <c r="M41" s="44"/>
      <c r="N41" s="43" t="s">
        <v>420</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0</v>
      </c>
      <c r="N45" s="52" t="s">
        <v>420</v>
      </c>
      <c r="O45" s="45"/>
      <c r="P45" s="45"/>
      <c r="Q45" s="45"/>
      <c r="R45" s="45"/>
      <c r="S45" s="45"/>
      <c r="T45" s="45"/>
      <c r="U45" s="45"/>
      <c r="V45" s="45"/>
      <c r="W45" s="45"/>
      <c r="X45" s="45"/>
      <c r="Y45" s="45"/>
      <c r="Z45" s="46">
        <f>SUM(Z39:Z44)</f>
        <v>6.3</v>
      </c>
      <c r="AA45" s="92"/>
      <c r="AB45" s="92"/>
      <c r="AC45" s="92"/>
      <c r="AD45" s="92"/>
      <c r="AE45" s="92"/>
      <c r="AF45" s="92"/>
      <c r="AG45" s="92"/>
      <c r="AH45" s="92"/>
      <c r="AI45" s="92"/>
      <c r="AJ45" s="92"/>
      <c r="AK45" s="92"/>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44582</v>
      </c>
      <c r="X46" s="770"/>
      <c r="Y46" s="770"/>
      <c r="Z46" s="771"/>
      <c r="AA46" s="92" t="s">
        <v>648</v>
      </c>
      <c r="AB46" s="92"/>
      <c r="AC46" s="92"/>
      <c r="AD46" s="92"/>
      <c r="AE46" s="92"/>
      <c r="AF46" s="92"/>
      <c r="AG46" s="92"/>
      <c r="AH46" s="92"/>
      <c r="AI46" s="92"/>
      <c r="AJ46" s="92"/>
      <c r="AK46" s="92"/>
      <c r="AL46" t="s">
        <v>942</v>
      </c>
    </row>
    <row r="47" spans="1:38" ht="15.75" thickTop="1" x14ac:dyDescent="0.25">
      <c r="A47" s="22" t="str">
        <f>+A39</f>
        <v>Morning Workout</v>
      </c>
      <c r="B47" s="23"/>
      <c r="C47" s="23"/>
      <c r="D47" s="23"/>
      <c r="E47" s="23"/>
      <c r="F47" s="23"/>
      <c r="G47" s="23"/>
      <c r="H47" s="23"/>
      <c r="I47" s="23"/>
      <c r="J47" s="23"/>
      <c r="M47" s="24" t="str">
        <f>"("&amp;LEFT(AA46,1)&amp;")"</f>
        <v>(E)</v>
      </c>
      <c r="N47" s="22" t="str">
        <f>+N39</f>
        <v>Afternoon Workout</v>
      </c>
      <c r="O47" s="23"/>
      <c r="P47" s="23"/>
      <c r="Q47" s="23"/>
      <c r="R47" s="23"/>
      <c r="S47" s="23"/>
      <c r="T47" s="23"/>
      <c r="U47" s="23"/>
      <c r="V47" s="25"/>
      <c r="W47" s="23"/>
      <c r="X47" s="23"/>
      <c r="Y47" s="23"/>
      <c r="Z47" s="48"/>
      <c r="AA47" s="793" t="s">
        <v>943</v>
      </c>
      <c r="AB47" s="794"/>
      <c r="AC47" s="794"/>
      <c r="AD47" s="794"/>
      <c r="AE47" s="794"/>
      <c r="AF47" s="794"/>
      <c r="AG47" s="794"/>
      <c r="AH47" s="794"/>
      <c r="AI47" s="794"/>
      <c r="AJ47" s="794"/>
      <c r="AK47" s="794"/>
    </row>
    <row r="48" spans="1:38" x14ac:dyDescent="0.25">
      <c r="A48" s="43" t="s">
        <v>420</v>
      </c>
      <c r="B48" s="23"/>
      <c r="C48" s="23"/>
      <c r="D48" s="23"/>
      <c r="E48" s="23"/>
      <c r="F48" s="23"/>
      <c r="G48" s="23"/>
      <c r="H48" s="23"/>
      <c r="I48" s="23"/>
      <c r="J48" s="23"/>
      <c r="M48" s="27"/>
      <c r="N48" s="43" t="s">
        <v>944</v>
      </c>
      <c r="O48" s="36"/>
      <c r="P48" s="36"/>
      <c r="Q48" s="36"/>
      <c r="R48" s="36"/>
      <c r="S48" s="36"/>
      <c r="T48" s="36"/>
      <c r="U48" s="36"/>
      <c r="V48" s="36"/>
      <c r="W48" s="36"/>
      <c r="X48" s="36"/>
      <c r="Y48" s="36"/>
      <c r="Z48" s="42">
        <v>8.4499999999999993</v>
      </c>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420</v>
      </c>
      <c r="O49" s="36"/>
      <c r="P49" s="36"/>
      <c r="Q49" s="36"/>
      <c r="R49" s="36"/>
      <c r="S49" s="36"/>
      <c r="T49" s="36"/>
      <c r="U49" s="36"/>
      <c r="V49" s="36"/>
      <c r="W49" s="36"/>
      <c r="X49" s="36"/>
      <c r="Y49" s="36"/>
      <c r="Z49" s="42"/>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c r="O50" s="23"/>
      <c r="P50" s="23"/>
      <c r="Q50" s="23"/>
      <c r="R50" s="23"/>
      <c r="S50" s="23"/>
      <c r="T50" s="23"/>
      <c r="U50" s="23"/>
      <c r="V50" s="23"/>
      <c r="W50" s="23"/>
      <c r="Z50" s="26"/>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0</v>
      </c>
      <c r="N53" s="52" t="s">
        <v>420</v>
      </c>
      <c r="O53" s="28"/>
      <c r="P53" s="28"/>
      <c r="Q53" s="28"/>
      <c r="R53" s="28"/>
      <c r="S53" s="28"/>
      <c r="T53" s="28"/>
      <c r="U53" s="28"/>
      <c r="V53" s="28"/>
      <c r="W53" s="28"/>
      <c r="Z53" s="182">
        <f>SUM(Z47:Z52)</f>
        <v>8.4499999999999993</v>
      </c>
      <c r="AA53" s="92"/>
      <c r="AB53" s="92"/>
      <c r="AC53" s="92"/>
      <c r="AD53" s="92"/>
      <c r="AE53" s="92"/>
      <c r="AF53" s="92"/>
      <c r="AG53" s="92"/>
      <c r="AH53" s="92"/>
      <c r="AI53" s="92"/>
      <c r="AJ53" s="92"/>
      <c r="AK53" s="92"/>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44583</v>
      </c>
      <c r="X54" s="770"/>
      <c r="Y54" s="770"/>
      <c r="Z54" s="771"/>
      <c r="AA54" s="92" t="s">
        <v>654</v>
      </c>
      <c r="AB54" s="92"/>
      <c r="AC54" s="92"/>
      <c r="AD54" s="92"/>
      <c r="AE54" s="92"/>
      <c r="AF54" s="92"/>
      <c r="AG54" s="92"/>
      <c r="AH54" s="92"/>
      <c r="AI54" s="92"/>
      <c r="AJ54" s="92"/>
      <c r="AK54" s="92"/>
      <c r="AL54" t="s">
        <v>945</v>
      </c>
    </row>
    <row r="55" spans="1:38" ht="15.75" thickTop="1" x14ac:dyDescent="0.25">
      <c r="A55" s="22" t="str">
        <f>+A47</f>
        <v>Morning Workout</v>
      </c>
      <c r="B55" s="23"/>
      <c r="C55" s="23"/>
      <c r="D55" s="23"/>
      <c r="E55" s="23"/>
      <c r="F55" s="23"/>
      <c r="G55" s="23"/>
      <c r="H55" s="23"/>
      <c r="I55" s="23"/>
      <c r="J55" s="23"/>
      <c r="M55" s="24" t="str">
        <f>"("&amp;LEFT(AA54,1)&amp;")"</f>
        <v>(L)</v>
      </c>
      <c r="N55" s="22" t="str">
        <f>+N47</f>
        <v>Afternoon Workout</v>
      </c>
      <c r="O55" s="23"/>
      <c r="P55" s="23"/>
      <c r="Q55" s="23"/>
      <c r="R55" s="23"/>
      <c r="S55" s="23"/>
      <c r="T55" s="23"/>
      <c r="U55" s="23"/>
      <c r="V55" s="25"/>
      <c r="W55" s="23"/>
      <c r="X55" s="23"/>
      <c r="Y55" s="23"/>
      <c r="Z55" s="48"/>
      <c r="AA55" s="793" t="s">
        <v>946</v>
      </c>
      <c r="AB55" s="794"/>
      <c r="AC55" s="794"/>
      <c r="AD55" s="794"/>
      <c r="AE55" s="794"/>
      <c r="AF55" s="794"/>
      <c r="AG55" s="794"/>
      <c r="AH55" s="794"/>
      <c r="AI55" s="794"/>
      <c r="AJ55" s="794"/>
      <c r="AK55" s="794"/>
    </row>
    <row r="56" spans="1:38" x14ac:dyDescent="0.25">
      <c r="A56" s="43" t="s">
        <v>420</v>
      </c>
      <c r="B56" s="23"/>
      <c r="C56" s="23"/>
      <c r="D56" s="23"/>
      <c r="E56" s="23"/>
      <c r="F56" s="23"/>
      <c r="G56" s="23"/>
      <c r="H56" s="23"/>
      <c r="I56" s="23"/>
      <c r="J56" s="23"/>
      <c r="M56" s="27"/>
      <c r="N56" s="43" t="s">
        <v>947</v>
      </c>
      <c r="O56" s="23"/>
      <c r="P56" s="23"/>
      <c r="Q56" s="23"/>
      <c r="R56" s="23"/>
      <c r="S56" s="23"/>
      <c r="T56" s="23"/>
      <c r="U56" s="23"/>
      <c r="V56" s="23"/>
      <c r="W56" s="23"/>
      <c r="Z56" s="26">
        <v>12</v>
      </c>
      <c r="AA56" s="793"/>
      <c r="AB56" s="794"/>
      <c r="AC56" s="794"/>
      <c r="AD56" s="794"/>
      <c r="AE56" s="794"/>
      <c r="AF56" s="794"/>
      <c r="AG56" s="794"/>
      <c r="AH56" s="794"/>
      <c r="AI56" s="794"/>
      <c r="AJ56" s="794"/>
      <c r="AK56" s="794"/>
    </row>
    <row r="57" spans="1:38" x14ac:dyDescent="0.25">
      <c r="A57" s="43" t="s">
        <v>420</v>
      </c>
      <c r="B57" s="23"/>
      <c r="C57" s="23"/>
      <c r="D57" s="23"/>
      <c r="E57" s="23"/>
      <c r="F57" s="23"/>
      <c r="G57" s="23"/>
      <c r="H57" s="23"/>
      <c r="I57" s="23"/>
      <c r="J57" s="23"/>
      <c r="M57" s="27"/>
      <c r="N57" s="43" t="s">
        <v>420</v>
      </c>
      <c r="O57" s="23"/>
      <c r="P57" s="23"/>
      <c r="Q57" s="23"/>
      <c r="R57" s="23"/>
      <c r="S57" s="23"/>
      <c r="T57" s="23"/>
      <c r="U57" s="23"/>
      <c r="V57" s="23"/>
      <c r="W57" s="23"/>
      <c r="Z57" s="26"/>
      <c r="AA57" s="793"/>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c r="O58" s="23"/>
      <c r="P58" s="23"/>
      <c r="Q58" s="23"/>
      <c r="R58" s="23"/>
      <c r="S58" s="23"/>
      <c r="T58" s="23"/>
      <c r="U58" s="23"/>
      <c r="V58" s="23"/>
      <c r="W58" s="23"/>
      <c r="Z58" s="26"/>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c r="O59" s="23"/>
      <c r="P59" s="23"/>
      <c r="Q59" s="23"/>
      <c r="R59" s="23"/>
      <c r="S59" s="23"/>
      <c r="T59" s="23"/>
      <c r="U59" s="23"/>
      <c r="V59" s="23"/>
      <c r="W59" s="23"/>
      <c r="Z59" s="26"/>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0</v>
      </c>
      <c r="N61" s="52" t="s">
        <v>420</v>
      </c>
      <c r="O61" s="28"/>
      <c r="P61" s="28"/>
      <c r="Q61" s="28"/>
      <c r="R61" s="28"/>
      <c r="S61" s="28"/>
      <c r="T61" s="28"/>
      <c r="U61" s="28"/>
      <c r="V61" s="28"/>
      <c r="W61" s="28"/>
      <c r="X61" s="33"/>
      <c r="Y61" s="33"/>
      <c r="Z61" s="29">
        <f>SUM(Z55:Z60)</f>
        <v>12</v>
      </c>
      <c r="AA61" s="92"/>
      <c r="AB61" s="92"/>
      <c r="AC61" s="92"/>
      <c r="AD61" s="92"/>
      <c r="AE61" s="92"/>
      <c r="AF61" s="92"/>
      <c r="AG61" s="92"/>
      <c r="AH61" s="92"/>
      <c r="AI61" s="92"/>
      <c r="AJ61" s="92"/>
      <c r="AK61" s="92"/>
    </row>
  </sheetData>
  <mergeCells count="28">
    <mergeCell ref="AA47:AK52"/>
    <mergeCell ref="AA55:AK60"/>
    <mergeCell ref="AA7:AK12"/>
    <mergeCell ref="AA15:AK20"/>
    <mergeCell ref="AA23:AK28"/>
    <mergeCell ref="AA31:AK36"/>
    <mergeCell ref="AA39:AK44"/>
    <mergeCell ref="A5:Z5"/>
    <mergeCell ref="A54:V54"/>
    <mergeCell ref="W54:Z54"/>
    <mergeCell ref="A4:Z4"/>
    <mergeCell ref="A1:Z1"/>
    <mergeCell ref="A2:Z2"/>
    <mergeCell ref="A3:F3"/>
    <mergeCell ref="H3:M3"/>
    <mergeCell ref="N3:Z3"/>
    <mergeCell ref="A6:V6"/>
    <mergeCell ref="W6:Z6"/>
    <mergeCell ref="A38:V38"/>
    <mergeCell ref="W38:Z38"/>
    <mergeCell ref="A46:V46"/>
    <mergeCell ref="W46:Z46"/>
    <mergeCell ref="A14:V14"/>
    <mergeCell ref="W14:Z14"/>
    <mergeCell ref="A22:V22"/>
    <mergeCell ref="W22:Z22"/>
    <mergeCell ref="A30:V30"/>
    <mergeCell ref="W30:Z30"/>
  </mergeCells>
  <hyperlinks>
    <hyperlink ref="AA1" location="'Reference Page'!A1" display="Home" xr:uid="{00000000-0004-0000-0700-000000000000}"/>
  </hyperlinks>
  <printOptions horizontalCentered="1" verticalCentered="1"/>
  <pageMargins left="0.3" right="0.3" top="0.5" bottom="0.25" header="0.3" footer="0.3"/>
  <pageSetup scale="8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tabColor rgb="FFCC99FF"/>
    <pageSetUpPr fitToPage="1"/>
  </sheetPr>
  <dimension ref="A1:AL61"/>
  <sheetViews>
    <sheetView showGridLines="0" topLeftCell="M1" workbookViewId="0">
      <pane ySplit="5" topLeftCell="A35" activePane="bottomLeft" state="frozen"/>
      <selection activeCell="M1" sqref="M1"/>
      <selection pane="bottomLeft" sqref="A1:Z1"/>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1" bestFit="1" customWidth="1"/>
    <col min="12" max="12" width="1" customWidth="1"/>
    <col min="13" max="13" width="10.140625" style="31" customWidth="1"/>
    <col min="14" max="14" width="36.5703125" bestFit="1" customWidth="1"/>
    <col min="15" max="25" width="1" customWidth="1"/>
    <col min="26" max="26" width="5.42578125" style="31" customWidth="1"/>
    <col min="27" max="27" width="16.42578125" style="3" bestFit="1" customWidth="1"/>
    <col min="28" max="32" width="1" customWidth="1"/>
    <col min="33" max="33" width="20.42578125" customWidth="1"/>
    <col min="34" max="35" width="1" customWidth="1"/>
  </cols>
  <sheetData>
    <row r="1" spans="1:38"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176" t="s">
        <v>850</v>
      </c>
    </row>
    <row r="2" spans="1:38" x14ac:dyDescent="0.25">
      <c r="A2" s="780" t="s">
        <v>419</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38" x14ac:dyDescent="0.25">
      <c r="A3" s="798">
        <f>'Reference Page'!$A$6</f>
        <v>44584</v>
      </c>
      <c r="B3" s="784"/>
      <c r="C3" s="784"/>
      <c r="D3" s="784"/>
      <c r="E3" s="784"/>
      <c r="F3" s="784"/>
      <c r="G3" s="21" t="s">
        <v>330</v>
      </c>
      <c r="H3" s="785">
        <f>+A3+6</f>
        <v>44590</v>
      </c>
      <c r="I3" s="785"/>
      <c r="J3" s="785"/>
      <c r="K3" s="785"/>
      <c r="L3" s="785"/>
      <c r="M3" s="786"/>
      <c r="N3" s="787" t="s">
        <v>852</v>
      </c>
      <c r="O3" s="788"/>
      <c r="P3" s="788"/>
      <c r="Q3" s="788"/>
      <c r="R3" s="788"/>
      <c r="S3" s="788"/>
      <c r="T3" s="788"/>
      <c r="U3" s="788"/>
      <c r="V3" s="788"/>
      <c r="W3" s="788"/>
      <c r="X3" s="788"/>
      <c r="Y3" s="788"/>
      <c r="Z3" s="789"/>
    </row>
    <row r="4" spans="1:38" x14ac:dyDescent="0.25">
      <c r="A4" s="790" t="str">
        <f>'Reference Page'!$H$3</f>
        <v>INDOOR</v>
      </c>
      <c r="B4" s="791"/>
      <c r="C4" s="791"/>
      <c r="D4" s="791"/>
      <c r="E4" s="791"/>
      <c r="F4" s="791"/>
      <c r="G4" s="791"/>
      <c r="H4" s="791"/>
      <c r="I4" s="791"/>
      <c r="J4" s="791"/>
      <c r="K4" s="791"/>
      <c r="L4" s="791"/>
      <c r="M4" s="791"/>
      <c r="N4" s="791"/>
      <c r="O4" s="791"/>
      <c r="P4" s="791"/>
      <c r="Q4" s="791"/>
      <c r="R4" s="791"/>
      <c r="S4" s="791"/>
      <c r="T4" s="791"/>
      <c r="U4" s="791"/>
      <c r="V4" s="791"/>
      <c r="W4" s="791"/>
      <c r="X4" s="791"/>
      <c r="Y4" s="791"/>
      <c r="Z4" s="792"/>
    </row>
    <row r="5" spans="1:38" ht="15.75" thickBot="1" x14ac:dyDescent="0.3">
      <c r="A5" s="774" t="str">
        <f>'Reference Page'!$F$3</f>
        <v>Aerobic+Srength</v>
      </c>
      <c r="B5" s="775"/>
      <c r="C5" s="775"/>
      <c r="D5" s="775"/>
      <c r="E5" s="775"/>
      <c r="F5" s="775"/>
      <c r="G5" s="775"/>
      <c r="H5" s="775"/>
      <c r="I5" s="775"/>
      <c r="J5" s="775"/>
      <c r="K5" s="775"/>
      <c r="L5" s="775"/>
      <c r="M5" s="775"/>
      <c r="N5" s="775"/>
      <c r="O5" s="775"/>
      <c r="P5" s="775"/>
      <c r="Q5" s="775"/>
      <c r="R5" s="775"/>
      <c r="S5" s="775"/>
      <c r="T5" s="775"/>
      <c r="U5" s="775"/>
      <c r="V5" s="775"/>
      <c r="W5" s="775"/>
      <c r="X5" s="775"/>
      <c r="Y5" s="775"/>
      <c r="Z5" s="776"/>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44584</v>
      </c>
      <c r="X6" s="772"/>
      <c r="Y6" s="772"/>
      <c r="Z6" s="772"/>
      <c r="AA6" s="177" t="s">
        <v>648</v>
      </c>
      <c r="AB6" s="92"/>
      <c r="AC6" s="92"/>
      <c r="AD6" s="92"/>
      <c r="AE6" s="92"/>
      <c r="AF6" s="92"/>
      <c r="AG6" s="92"/>
      <c r="AH6" s="92"/>
      <c r="AI6" s="92"/>
      <c r="AJ6" s="92"/>
      <c r="AK6" s="92"/>
      <c r="AL6" t="s">
        <v>948</v>
      </c>
    </row>
    <row r="7" spans="1:38" ht="15.75" thickTop="1" x14ac:dyDescent="0.25">
      <c r="A7" s="37" t="s">
        <v>855</v>
      </c>
      <c r="B7" s="36"/>
      <c r="C7" s="36"/>
      <c r="D7" s="36"/>
      <c r="E7" s="36"/>
      <c r="F7" s="36"/>
      <c r="G7" s="36"/>
      <c r="H7" s="36"/>
      <c r="I7" s="36"/>
      <c r="J7" s="36"/>
      <c r="K7" s="38"/>
      <c r="L7" s="38"/>
      <c r="M7" s="39" t="str">
        <f>"("&amp;LEFT(AA6,1)&amp;")"</f>
        <v>(E)</v>
      </c>
      <c r="N7" s="40" t="str">
        <f>'1'!N7</f>
        <v>Afternoon Workout</v>
      </c>
      <c r="O7" s="36"/>
      <c r="P7" s="36"/>
      <c r="Q7" s="36"/>
      <c r="R7" s="36"/>
      <c r="S7" s="36"/>
      <c r="T7" s="36"/>
      <c r="U7" s="36"/>
      <c r="V7" s="41"/>
      <c r="W7" s="36"/>
      <c r="X7" s="36"/>
      <c r="Y7" s="36"/>
      <c r="Z7" s="42"/>
      <c r="AA7" s="793" t="s">
        <v>949</v>
      </c>
      <c r="AB7" s="794"/>
      <c r="AC7" s="794"/>
      <c r="AD7" s="794"/>
      <c r="AE7" s="794"/>
      <c r="AF7" s="794"/>
      <c r="AG7" s="794"/>
      <c r="AH7" s="794"/>
      <c r="AI7" s="794"/>
      <c r="AJ7" s="794"/>
      <c r="AK7" s="794"/>
    </row>
    <row r="8" spans="1:38" x14ac:dyDescent="0.25">
      <c r="A8" s="43" t="s">
        <v>420</v>
      </c>
      <c r="B8" s="36"/>
      <c r="C8" s="36"/>
      <c r="D8" s="36"/>
      <c r="E8" s="36"/>
      <c r="F8" s="36"/>
      <c r="G8" s="36"/>
      <c r="H8" s="36"/>
      <c r="I8" s="36"/>
      <c r="J8" s="36"/>
      <c r="K8" s="38"/>
      <c r="L8" s="38"/>
      <c r="M8" s="44"/>
      <c r="N8" s="43" t="s">
        <v>420</v>
      </c>
      <c r="O8" s="36"/>
      <c r="P8" s="36"/>
      <c r="Q8" s="36"/>
      <c r="R8" s="36"/>
      <c r="S8" s="36"/>
      <c r="T8" s="36"/>
      <c r="U8" s="36"/>
      <c r="V8" s="36"/>
      <c r="W8" s="36"/>
      <c r="X8" s="36"/>
      <c r="Y8" s="36"/>
      <c r="Z8" s="42">
        <v>6</v>
      </c>
      <c r="AA8" s="793"/>
      <c r="AB8" s="794"/>
      <c r="AC8" s="794"/>
      <c r="AD8" s="794"/>
      <c r="AE8" s="794"/>
      <c r="AF8" s="794"/>
      <c r="AG8" s="794"/>
      <c r="AH8" s="794"/>
      <c r="AI8" s="794"/>
      <c r="AJ8" s="794"/>
      <c r="AK8" s="794"/>
    </row>
    <row r="9" spans="1:38" x14ac:dyDescent="0.25">
      <c r="A9" s="43" t="s">
        <v>420</v>
      </c>
      <c r="B9" s="36"/>
      <c r="C9" s="36"/>
      <c r="D9" s="36"/>
      <c r="E9" s="36"/>
      <c r="F9" s="36"/>
      <c r="G9" s="36"/>
      <c r="H9" s="36"/>
      <c r="I9" s="36"/>
      <c r="J9" s="36"/>
      <c r="K9" s="38"/>
      <c r="L9" s="38"/>
      <c r="M9" s="44"/>
      <c r="N9" s="43" t="s">
        <v>420</v>
      </c>
      <c r="O9" s="36"/>
      <c r="P9" s="36"/>
      <c r="Q9" s="36"/>
      <c r="R9" s="36"/>
      <c r="S9" s="36"/>
      <c r="T9" s="36"/>
      <c r="U9" s="36"/>
      <c r="V9" s="36"/>
      <c r="W9" s="36"/>
      <c r="X9" s="36"/>
      <c r="Y9" s="36"/>
      <c r="Z9" s="42"/>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8" x14ac:dyDescent="0.25">
      <c r="A13" s="43" t="s">
        <v>420</v>
      </c>
      <c r="B13" s="45"/>
      <c r="C13" s="45"/>
      <c r="D13" s="45"/>
      <c r="E13" s="45"/>
      <c r="F13" s="45"/>
      <c r="G13" s="45"/>
      <c r="H13" s="45"/>
      <c r="I13" s="45"/>
      <c r="J13" s="45"/>
      <c r="K13" s="38"/>
      <c r="L13" s="38"/>
      <c r="M13" s="46">
        <f>SUM(M7:M12)</f>
        <v>0</v>
      </c>
      <c r="N13" s="52" t="s">
        <v>420</v>
      </c>
      <c r="O13" s="45"/>
      <c r="P13" s="45"/>
      <c r="Q13" s="45"/>
      <c r="R13" s="45"/>
      <c r="S13" s="45"/>
      <c r="T13" s="45"/>
      <c r="U13" s="45"/>
      <c r="V13" s="45"/>
      <c r="W13" s="45"/>
      <c r="X13" s="45"/>
      <c r="Y13" s="45"/>
      <c r="Z13" s="46">
        <f>SUM(Z7:Z12)</f>
        <v>6</v>
      </c>
      <c r="AA13" s="177"/>
      <c r="AB13" s="177"/>
      <c r="AC13" s="177"/>
      <c r="AD13" s="177"/>
      <c r="AE13" s="177"/>
      <c r="AF13" s="177"/>
      <c r="AG13" s="177"/>
      <c r="AH13" s="177"/>
      <c r="AI13" s="177"/>
      <c r="AJ13" s="177"/>
      <c r="AK13" s="177"/>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44585</v>
      </c>
      <c r="X14" s="770"/>
      <c r="Y14" s="770"/>
      <c r="Z14" s="771"/>
      <c r="AA14" s="177" t="s">
        <v>950</v>
      </c>
      <c r="AB14" s="177"/>
      <c r="AC14" s="177"/>
      <c r="AD14" s="177"/>
      <c r="AE14" s="177"/>
      <c r="AF14" s="177"/>
      <c r="AG14" s="177"/>
      <c r="AH14" s="177"/>
      <c r="AI14" s="177"/>
      <c r="AJ14" s="177"/>
      <c r="AK14" s="177"/>
      <c r="AL14" t="s">
        <v>951</v>
      </c>
    </row>
    <row r="15" spans="1:38" ht="15.75" thickTop="1" x14ac:dyDescent="0.25">
      <c r="A15" s="37" t="s">
        <v>855</v>
      </c>
      <c r="B15" s="36"/>
      <c r="C15" s="36"/>
      <c r="D15" s="36"/>
      <c r="E15" s="36"/>
      <c r="F15" s="36"/>
      <c r="G15" s="36"/>
      <c r="H15" s="36"/>
      <c r="I15" s="36"/>
      <c r="J15" s="36"/>
      <c r="K15" s="38"/>
      <c r="L15" s="38"/>
      <c r="M15" s="39" t="str">
        <f>"("&amp;LEFT(AA14,1)&amp;")"</f>
        <v>(T)</v>
      </c>
      <c r="N15" s="40" t="str">
        <f>'1'!N7</f>
        <v>Afternoon Workout</v>
      </c>
      <c r="O15" s="36"/>
      <c r="P15" s="36"/>
      <c r="Q15" s="36"/>
      <c r="R15" s="36"/>
      <c r="S15" s="36"/>
      <c r="T15" s="36"/>
      <c r="U15" s="36"/>
      <c r="V15" s="41"/>
      <c r="W15" s="36"/>
      <c r="X15" s="36"/>
      <c r="Y15" s="36"/>
      <c r="Z15" s="42"/>
      <c r="AA15" s="793" t="s">
        <v>952</v>
      </c>
      <c r="AB15" s="794"/>
      <c r="AC15" s="794"/>
      <c r="AD15" s="794"/>
      <c r="AE15" s="794"/>
      <c r="AF15" s="794"/>
      <c r="AG15" s="794"/>
      <c r="AH15" s="794"/>
      <c r="AI15" s="794"/>
      <c r="AJ15" s="794"/>
      <c r="AK15" s="794"/>
    </row>
    <row r="16" spans="1:38" x14ac:dyDescent="0.25">
      <c r="A16" s="43" t="s">
        <v>918</v>
      </c>
      <c r="B16" s="36"/>
      <c r="C16" s="36"/>
      <c r="D16" s="36"/>
      <c r="E16" s="36"/>
      <c r="F16" s="36"/>
      <c r="G16" s="36"/>
      <c r="H16" s="36"/>
      <c r="I16" s="36"/>
      <c r="J16" s="36"/>
      <c r="K16" s="36"/>
      <c r="L16" s="36"/>
      <c r="M16" s="42">
        <v>1.25</v>
      </c>
      <c r="N16" s="43" t="s">
        <v>953</v>
      </c>
      <c r="O16" s="36"/>
      <c r="P16" s="36"/>
      <c r="Q16" s="36"/>
      <c r="R16" s="36"/>
      <c r="S16" s="36"/>
      <c r="T16" s="36"/>
      <c r="U16" s="36"/>
      <c r="V16" s="36"/>
      <c r="W16" s="36"/>
      <c r="X16" s="36"/>
      <c r="Y16" s="36"/>
      <c r="Z16" s="42"/>
      <c r="AA16" s="793"/>
      <c r="AB16" s="794"/>
      <c r="AC16" s="794"/>
      <c r="AD16" s="794"/>
      <c r="AE16" s="794"/>
      <c r="AF16" s="794"/>
      <c r="AG16" s="794"/>
      <c r="AH16" s="794"/>
      <c r="AI16" s="794"/>
      <c r="AJ16" s="794"/>
      <c r="AK16" s="794"/>
    </row>
    <row r="17" spans="1:38" x14ac:dyDescent="0.25">
      <c r="A17" s="43" t="s">
        <v>954</v>
      </c>
      <c r="B17" s="36"/>
      <c r="C17" s="36"/>
      <c r="D17" s="36"/>
      <c r="E17" s="36"/>
      <c r="F17" s="36"/>
      <c r="G17" s="36"/>
      <c r="H17" s="36"/>
      <c r="I17" s="36"/>
      <c r="J17" s="36"/>
      <c r="K17" s="36"/>
      <c r="L17" s="36"/>
      <c r="M17" s="42">
        <v>3.75</v>
      </c>
      <c r="N17" s="43" t="s">
        <v>899</v>
      </c>
      <c r="O17" s="36"/>
      <c r="P17" s="36"/>
      <c r="Q17" s="36"/>
      <c r="R17" s="36"/>
      <c r="S17" s="36"/>
      <c r="T17" s="36"/>
      <c r="U17" s="36"/>
      <c r="V17" s="36"/>
      <c r="W17" s="36"/>
      <c r="X17" s="36"/>
      <c r="Y17" s="36"/>
      <c r="Z17" s="42"/>
      <c r="AA17" s="793"/>
      <c r="AB17" s="794"/>
      <c r="AC17" s="794"/>
      <c r="AD17" s="794"/>
      <c r="AE17" s="794"/>
      <c r="AF17" s="794"/>
      <c r="AG17" s="794"/>
      <c r="AH17" s="794"/>
      <c r="AI17" s="794"/>
      <c r="AJ17" s="794"/>
      <c r="AK17" s="794"/>
    </row>
    <row r="18" spans="1:38" x14ac:dyDescent="0.25">
      <c r="A18" s="43" t="s">
        <v>955</v>
      </c>
      <c r="B18" s="36"/>
      <c r="C18" s="36"/>
      <c r="D18" s="36"/>
      <c r="E18" s="36"/>
      <c r="F18" s="36"/>
      <c r="G18" s="36"/>
      <c r="H18" s="36"/>
      <c r="I18" s="36"/>
      <c r="J18" s="36"/>
      <c r="K18" s="36"/>
      <c r="L18" s="36"/>
      <c r="M18" s="42">
        <v>1.25</v>
      </c>
      <c r="N18" s="43" t="s">
        <v>956</v>
      </c>
      <c r="O18" s="36"/>
      <c r="P18" s="36"/>
      <c r="Q18" s="36"/>
      <c r="R18" s="36"/>
      <c r="S18" s="36"/>
      <c r="T18" s="36"/>
      <c r="U18" s="36"/>
      <c r="V18" s="36"/>
      <c r="W18" s="36"/>
      <c r="X18" s="36"/>
      <c r="Y18" s="36"/>
      <c r="Z18" s="42"/>
      <c r="AA18" s="793"/>
      <c r="AB18" s="794"/>
      <c r="AC18" s="794"/>
      <c r="AD18" s="794"/>
      <c r="AE18" s="794"/>
      <c r="AF18" s="794"/>
      <c r="AG18" s="794"/>
      <c r="AH18" s="794"/>
      <c r="AI18" s="794"/>
      <c r="AJ18" s="794"/>
      <c r="AK18" s="794"/>
    </row>
    <row r="19" spans="1:38" x14ac:dyDescent="0.25">
      <c r="A19" s="43" t="s">
        <v>920</v>
      </c>
      <c r="B19" s="36"/>
      <c r="C19" s="36"/>
      <c r="D19" s="36"/>
      <c r="E19" s="36"/>
      <c r="F19" s="36"/>
      <c r="G19" s="36"/>
      <c r="H19" s="36"/>
      <c r="I19" s="36"/>
      <c r="J19" s="36"/>
      <c r="K19" s="36"/>
      <c r="L19" s="36"/>
      <c r="M19" s="42"/>
      <c r="N19" s="43"/>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38" x14ac:dyDescent="0.25">
      <c r="A20" s="43"/>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38" x14ac:dyDescent="0.25">
      <c r="A21" s="43" t="s">
        <v>420</v>
      </c>
      <c r="B21" s="45"/>
      <c r="C21" s="45"/>
      <c r="D21" s="45"/>
      <c r="E21" s="45"/>
      <c r="F21" s="45"/>
      <c r="G21" s="45"/>
      <c r="H21" s="45"/>
      <c r="I21" s="45"/>
      <c r="J21" s="45"/>
      <c r="K21" s="45"/>
      <c r="L21" s="45"/>
      <c r="M21" s="46">
        <f>SUM(M15:M20)</f>
        <v>6.25</v>
      </c>
      <c r="N21" s="43" t="s">
        <v>420</v>
      </c>
      <c r="O21" s="45"/>
      <c r="P21" s="45"/>
      <c r="Q21" s="45"/>
      <c r="R21" s="45"/>
      <c r="S21" s="45"/>
      <c r="T21" s="45"/>
      <c r="U21" s="45"/>
      <c r="V21" s="45"/>
      <c r="W21" s="45"/>
      <c r="X21" s="45"/>
      <c r="Y21" s="45"/>
      <c r="Z21" s="46">
        <f>SUM(Z15:Z20)</f>
        <v>0</v>
      </c>
      <c r="AA21" s="177"/>
      <c r="AB21" s="177"/>
      <c r="AC21" s="177"/>
      <c r="AD21" s="177"/>
      <c r="AE21" s="177"/>
      <c r="AF21" s="177"/>
      <c r="AG21" s="177"/>
      <c r="AH21" s="177"/>
      <c r="AI21" s="177"/>
      <c r="AJ21" s="177"/>
      <c r="AK21" s="177"/>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44586</v>
      </c>
      <c r="X22" s="770"/>
      <c r="Y22" s="770"/>
      <c r="Z22" s="771"/>
      <c r="AA22" s="177" t="s">
        <v>648</v>
      </c>
      <c r="AB22" s="177"/>
      <c r="AC22" s="177"/>
      <c r="AD22" s="177"/>
      <c r="AE22" s="177"/>
      <c r="AF22" s="177"/>
      <c r="AG22" s="177"/>
      <c r="AH22" s="177"/>
      <c r="AI22" s="177"/>
      <c r="AJ22" s="177"/>
      <c r="AK22" s="177"/>
      <c r="AL22" t="s">
        <v>957</v>
      </c>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958</v>
      </c>
      <c r="AB23" s="794"/>
      <c r="AC23" s="794"/>
      <c r="AD23" s="794"/>
      <c r="AE23" s="794"/>
      <c r="AF23" s="794"/>
      <c r="AG23" s="794"/>
      <c r="AH23" s="794"/>
      <c r="AI23" s="794"/>
      <c r="AJ23" s="794"/>
      <c r="AK23" s="794"/>
    </row>
    <row r="24" spans="1:38" x14ac:dyDescent="0.25">
      <c r="A24" s="43" t="s">
        <v>959</v>
      </c>
      <c r="B24" s="36"/>
      <c r="C24" s="36"/>
      <c r="D24" s="36"/>
      <c r="E24" s="36"/>
      <c r="F24" s="36"/>
      <c r="G24" s="36"/>
      <c r="H24" s="36"/>
      <c r="I24" s="36"/>
      <c r="J24" s="36"/>
      <c r="K24" s="38"/>
      <c r="L24" s="38"/>
      <c r="M24" s="44"/>
      <c r="N24" s="43" t="s">
        <v>960</v>
      </c>
      <c r="O24" s="36"/>
      <c r="P24" s="36"/>
      <c r="Q24" s="36"/>
      <c r="R24" s="36"/>
      <c r="S24" s="36"/>
      <c r="T24" s="36"/>
      <c r="U24" s="36"/>
      <c r="V24" s="36"/>
      <c r="W24" s="36"/>
      <c r="X24" s="36"/>
      <c r="Y24" s="36"/>
      <c r="Z24" s="42">
        <v>6.1</v>
      </c>
      <c r="AA24" s="793"/>
      <c r="AB24" s="794"/>
      <c r="AC24" s="794"/>
      <c r="AD24" s="794"/>
      <c r="AE24" s="794"/>
      <c r="AF24" s="794"/>
      <c r="AG24" s="794"/>
      <c r="AH24" s="794"/>
      <c r="AI24" s="794"/>
      <c r="AJ24" s="794"/>
      <c r="AK24" s="794"/>
    </row>
    <row r="25" spans="1:38" x14ac:dyDescent="0.25">
      <c r="A25" s="43" t="s">
        <v>961</v>
      </c>
      <c r="B25" s="36"/>
      <c r="C25" s="36"/>
      <c r="D25" s="36"/>
      <c r="E25" s="36"/>
      <c r="F25" s="36"/>
      <c r="G25" s="36"/>
      <c r="H25" s="36"/>
      <c r="I25" s="36"/>
      <c r="J25" s="36"/>
      <c r="K25" s="38"/>
      <c r="L25" s="38"/>
      <c r="M25" s="44"/>
      <c r="N25" s="43" t="s">
        <v>420</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38" x14ac:dyDescent="0.25">
      <c r="A26" s="43" t="s">
        <v>867</v>
      </c>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t="s">
        <v>962</v>
      </c>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46">
        <f>SUM(Z23:Z28)</f>
        <v>6.1</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44587</v>
      </c>
      <c r="X30" s="770"/>
      <c r="Y30" s="770"/>
      <c r="Z30" s="771"/>
      <c r="AA30" s="177" t="s">
        <v>648</v>
      </c>
      <c r="AB30" s="177"/>
      <c r="AC30" s="177"/>
      <c r="AD30" s="177"/>
      <c r="AE30" s="177"/>
      <c r="AF30" s="177"/>
      <c r="AG30" s="177"/>
      <c r="AH30" s="177"/>
      <c r="AI30" s="177"/>
      <c r="AJ30" s="177"/>
      <c r="AK30" s="177"/>
    </row>
    <row r="31" spans="1:38" ht="15.75" thickTop="1" x14ac:dyDescent="0.25">
      <c r="A31" s="37" t="s">
        <v>855</v>
      </c>
      <c r="B31" s="36"/>
      <c r="C31" s="36"/>
      <c r="D31" s="36"/>
      <c r="E31" s="36"/>
      <c r="F31" s="36"/>
      <c r="G31" s="36"/>
      <c r="H31" s="36"/>
      <c r="I31" s="36"/>
      <c r="J31" s="36"/>
      <c r="K31" s="38"/>
      <c r="L31" s="38"/>
      <c r="M31" s="39" t="str">
        <f>"("&amp;LEFT(AA30,1)&amp;")"</f>
        <v>(E)</v>
      </c>
      <c r="N31" s="40" t="str">
        <f>'1'!N7</f>
        <v>Afternoon Workout</v>
      </c>
      <c r="O31" s="36"/>
      <c r="P31" s="36"/>
      <c r="Q31" s="36"/>
      <c r="R31" s="36"/>
      <c r="S31" s="36"/>
      <c r="T31" s="36"/>
      <c r="U31" s="36"/>
      <c r="V31" s="41"/>
      <c r="W31" s="36"/>
      <c r="X31" s="36"/>
      <c r="Y31" s="36"/>
      <c r="Z31" s="42"/>
      <c r="AA31" s="793" t="s">
        <v>963</v>
      </c>
      <c r="AB31" s="794"/>
      <c r="AC31" s="794"/>
      <c r="AD31" s="794"/>
      <c r="AE31" s="794"/>
      <c r="AF31" s="794"/>
      <c r="AG31" s="794"/>
      <c r="AH31" s="794"/>
      <c r="AI31" s="794"/>
      <c r="AJ31" s="794"/>
      <c r="AK31" s="794"/>
    </row>
    <row r="32" spans="1:38" x14ac:dyDescent="0.25">
      <c r="A32" s="43" t="s">
        <v>964</v>
      </c>
      <c r="B32" s="36"/>
      <c r="C32" s="36"/>
      <c r="D32" s="36"/>
      <c r="E32" s="36"/>
      <c r="F32" s="36"/>
      <c r="G32" s="36"/>
      <c r="H32" s="36"/>
      <c r="I32" s="36"/>
      <c r="J32" s="36"/>
      <c r="K32" s="38"/>
      <c r="L32" s="38"/>
      <c r="M32" s="44">
        <v>8.3000000000000007</v>
      </c>
      <c r="N32" s="43" t="s">
        <v>420</v>
      </c>
      <c r="O32" s="36"/>
      <c r="P32" s="36"/>
      <c r="Q32" s="36"/>
      <c r="R32" s="36"/>
      <c r="S32" s="36"/>
      <c r="T32" s="36"/>
      <c r="U32" s="36"/>
      <c r="V32" s="36"/>
      <c r="W32" s="36"/>
      <c r="X32" s="36"/>
      <c r="Y32" s="36"/>
      <c r="Z32" s="42"/>
      <c r="AA32" s="793"/>
      <c r="AB32" s="794"/>
      <c r="AC32" s="794"/>
      <c r="AD32" s="794"/>
      <c r="AE32" s="794"/>
      <c r="AF32" s="794"/>
      <c r="AG32" s="794"/>
      <c r="AH32" s="794"/>
      <c r="AI32" s="794"/>
      <c r="AJ32" s="794"/>
      <c r="AK32" s="794"/>
    </row>
    <row r="33" spans="1:37" x14ac:dyDescent="0.25">
      <c r="A33" s="43" t="s">
        <v>965</v>
      </c>
      <c r="B33" s="36"/>
      <c r="C33" s="36"/>
      <c r="D33" s="36"/>
      <c r="E33" s="36"/>
      <c r="F33" s="36"/>
      <c r="G33" s="36"/>
      <c r="H33" s="36"/>
      <c r="I33" s="36"/>
      <c r="J33" s="36"/>
      <c r="K33" s="38"/>
      <c r="L33" s="38"/>
      <c r="M33" s="44"/>
      <c r="N33" s="43" t="s">
        <v>420</v>
      </c>
      <c r="O33" s="36"/>
      <c r="P33" s="36"/>
      <c r="Q33" s="36"/>
      <c r="R33" s="36"/>
      <c r="S33" s="36"/>
      <c r="T33" s="36"/>
      <c r="U33" s="36"/>
      <c r="V33" s="36"/>
      <c r="W33" s="36"/>
      <c r="X33" s="36"/>
      <c r="Y33" s="36"/>
      <c r="Z33" s="42"/>
      <c r="AA33" s="793"/>
      <c r="AB33" s="794"/>
      <c r="AC33" s="794"/>
      <c r="AD33" s="794"/>
      <c r="AE33" s="794"/>
      <c r="AF33" s="794"/>
      <c r="AG33" s="794"/>
      <c r="AH33" s="794"/>
      <c r="AI33" s="794"/>
      <c r="AJ33" s="794"/>
      <c r="AK33" s="794"/>
    </row>
    <row r="34" spans="1:37" x14ac:dyDescent="0.25">
      <c r="A34" s="43"/>
      <c r="B34" s="36"/>
      <c r="C34" s="36"/>
      <c r="D34" s="36"/>
      <c r="E34" s="36"/>
      <c r="F34" s="36"/>
      <c r="G34" s="36"/>
      <c r="H34" s="36"/>
      <c r="I34" s="36"/>
      <c r="J34" s="36"/>
      <c r="K34" s="38"/>
      <c r="L34" s="38"/>
      <c r="M34" s="44"/>
      <c r="N34" s="43"/>
      <c r="O34" s="36"/>
      <c r="P34" s="36"/>
      <c r="Q34" s="36"/>
      <c r="R34" s="36"/>
      <c r="S34" s="36"/>
      <c r="T34" s="36"/>
      <c r="U34" s="36"/>
      <c r="V34" s="36"/>
      <c r="W34" s="36"/>
      <c r="X34" s="36"/>
      <c r="Y34" s="36"/>
      <c r="Z34" s="42"/>
      <c r="AA34" s="793"/>
      <c r="AB34" s="794"/>
      <c r="AC34" s="794"/>
      <c r="AD34" s="794"/>
      <c r="AE34" s="794"/>
      <c r="AF34" s="794"/>
      <c r="AG34" s="794"/>
      <c r="AH34" s="794"/>
      <c r="AI34" s="794"/>
      <c r="AJ34" s="794"/>
      <c r="AK34" s="794"/>
    </row>
    <row r="35" spans="1:37" x14ac:dyDescent="0.25">
      <c r="A35" s="43"/>
      <c r="B35" s="36"/>
      <c r="C35" s="36"/>
      <c r="D35" s="36"/>
      <c r="E35" s="36"/>
      <c r="F35" s="36"/>
      <c r="G35" s="36"/>
      <c r="H35" s="36"/>
      <c r="I35" s="36"/>
      <c r="J35" s="36"/>
      <c r="K35" s="38"/>
      <c r="L35" s="38"/>
      <c r="M35" s="44"/>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7"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7" x14ac:dyDescent="0.25">
      <c r="A37" s="52" t="s">
        <v>420</v>
      </c>
      <c r="B37" s="45"/>
      <c r="C37" s="45"/>
      <c r="D37" s="45"/>
      <c r="E37" s="45"/>
      <c r="F37" s="45"/>
      <c r="G37" s="45"/>
      <c r="H37" s="45"/>
      <c r="I37" s="45"/>
      <c r="J37" s="45"/>
      <c r="K37" s="38"/>
      <c r="L37" s="38"/>
      <c r="M37" s="46">
        <f>SUM(M31:M36)</f>
        <v>8.3000000000000007</v>
      </c>
      <c r="N37" s="43" t="s">
        <v>420</v>
      </c>
      <c r="O37" s="45"/>
      <c r="P37" s="45"/>
      <c r="Q37" s="45"/>
      <c r="R37" s="45"/>
      <c r="S37" s="45"/>
      <c r="T37" s="45"/>
      <c r="U37" s="45"/>
      <c r="V37" s="45"/>
      <c r="W37" s="45"/>
      <c r="X37" s="45"/>
      <c r="Y37" s="45"/>
      <c r="Z37" s="46">
        <f>SUM(Z31:Z36)</f>
        <v>0</v>
      </c>
      <c r="AA37" s="177"/>
      <c r="AB37" s="177"/>
      <c r="AC37" s="177"/>
      <c r="AD37" s="177"/>
      <c r="AE37" s="177"/>
      <c r="AF37" s="177"/>
      <c r="AG37" s="177"/>
      <c r="AH37" s="177"/>
      <c r="AI37" s="177"/>
      <c r="AJ37" s="177"/>
      <c r="AK37" s="177"/>
    </row>
    <row r="38" spans="1:37"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44588</v>
      </c>
      <c r="X38" s="770"/>
      <c r="Y38" s="770"/>
      <c r="Z38" s="771"/>
      <c r="AA38" s="177" t="s">
        <v>648</v>
      </c>
      <c r="AB38" s="177"/>
      <c r="AC38" s="177"/>
      <c r="AD38" s="177"/>
      <c r="AE38" s="177"/>
      <c r="AF38" s="177"/>
      <c r="AG38" s="177"/>
      <c r="AH38" s="177"/>
      <c r="AI38" s="177"/>
      <c r="AJ38" s="177"/>
      <c r="AK38" s="177"/>
    </row>
    <row r="39" spans="1:37"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t="s">
        <v>966</v>
      </c>
      <c r="AB39" s="794"/>
      <c r="AC39" s="794"/>
      <c r="AD39" s="794"/>
      <c r="AE39" s="794"/>
      <c r="AF39" s="794"/>
      <c r="AG39" s="794"/>
      <c r="AH39" s="794"/>
      <c r="AI39" s="794"/>
      <c r="AJ39" s="794"/>
      <c r="AK39" s="794"/>
    </row>
    <row r="40" spans="1:37" x14ac:dyDescent="0.25">
      <c r="A40" s="43" t="s">
        <v>967</v>
      </c>
      <c r="B40" s="36"/>
      <c r="C40" s="36"/>
      <c r="D40" s="36"/>
      <c r="E40" s="36"/>
      <c r="F40" s="36"/>
      <c r="G40" s="36"/>
      <c r="H40" s="36"/>
      <c r="I40" s="36"/>
      <c r="J40" s="36"/>
      <c r="K40" s="38"/>
      <c r="L40" s="38"/>
      <c r="M40" s="44"/>
      <c r="N40" s="43" t="s">
        <v>968</v>
      </c>
      <c r="O40" s="36"/>
      <c r="P40" s="36"/>
      <c r="Q40" s="36"/>
      <c r="R40" s="36"/>
      <c r="S40" s="36"/>
      <c r="T40" s="36"/>
      <c r="U40" s="36"/>
      <c r="V40" s="36"/>
      <c r="W40" s="36"/>
      <c r="X40" s="36"/>
      <c r="Y40" s="36"/>
      <c r="Z40" s="42">
        <v>6</v>
      </c>
      <c r="AA40" s="793"/>
      <c r="AB40" s="794"/>
      <c r="AC40" s="794"/>
      <c r="AD40" s="794"/>
      <c r="AE40" s="794"/>
      <c r="AF40" s="794"/>
      <c r="AG40" s="794"/>
      <c r="AH40" s="794"/>
      <c r="AI40" s="794"/>
      <c r="AJ40" s="794"/>
      <c r="AK40" s="794"/>
    </row>
    <row r="41" spans="1:37" x14ac:dyDescent="0.25">
      <c r="A41" s="43" t="s">
        <v>888</v>
      </c>
      <c r="B41" s="36"/>
      <c r="C41" s="36"/>
      <c r="D41" s="36"/>
      <c r="E41" s="36"/>
      <c r="F41" s="36"/>
      <c r="G41" s="36"/>
      <c r="H41" s="36"/>
      <c r="I41" s="36"/>
      <c r="J41" s="36"/>
      <c r="K41" s="38"/>
      <c r="L41" s="38"/>
      <c r="M41" s="44"/>
      <c r="N41" s="43" t="s">
        <v>420</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7" x14ac:dyDescent="0.25">
      <c r="A42" s="43" t="s">
        <v>969</v>
      </c>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7"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7"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7" x14ac:dyDescent="0.25">
      <c r="A45" s="52"/>
      <c r="B45" s="45"/>
      <c r="C45" s="45"/>
      <c r="D45" s="45"/>
      <c r="E45" s="45"/>
      <c r="F45" s="45"/>
      <c r="G45" s="45"/>
      <c r="H45" s="45"/>
      <c r="I45" s="45"/>
      <c r="J45" s="45"/>
      <c r="K45" s="38"/>
      <c r="L45" s="38"/>
      <c r="M45" s="46">
        <f>SUM(M39:M44)</f>
        <v>0</v>
      </c>
      <c r="N45" s="52" t="s">
        <v>420</v>
      </c>
      <c r="O45" s="45"/>
      <c r="P45" s="45"/>
      <c r="Q45" s="45"/>
      <c r="R45" s="45"/>
      <c r="S45" s="45"/>
      <c r="T45" s="45"/>
      <c r="U45" s="45"/>
      <c r="V45" s="45"/>
      <c r="W45" s="45"/>
      <c r="X45" s="45"/>
      <c r="Y45" s="45"/>
      <c r="Z45" s="46">
        <f>SUM(Z39:Z44)</f>
        <v>6</v>
      </c>
      <c r="AA45" s="177"/>
      <c r="AB45" s="177"/>
      <c r="AC45" s="177"/>
      <c r="AD45" s="177"/>
      <c r="AE45" s="177"/>
      <c r="AF45" s="177"/>
      <c r="AG45" s="177"/>
      <c r="AH45" s="177"/>
      <c r="AI45" s="177"/>
      <c r="AJ45" s="177"/>
      <c r="AK45" s="177"/>
    </row>
    <row r="46" spans="1:37"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44589</v>
      </c>
      <c r="X46" s="770"/>
      <c r="Y46" s="770"/>
      <c r="Z46" s="771"/>
      <c r="AA46" s="187" t="s">
        <v>349</v>
      </c>
      <c r="AB46" s="177"/>
      <c r="AC46" s="177"/>
      <c r="AD46" s="177"/>
      <c r="AE46" s="177"/>
      <c r="AF46" s="177"/>
      <c r="AG46" s="177"/>
      <c r="AH46" s="177"/>
      <c r="AI46" s="177"/>
      <c r="AJ46" s="177"/>
      <c r="AK46" s="177"/>
    </row>
    <row r="47" spans="1:37" ht="15.75" thickTop="1" x14ac:dyDescent="0.25">
      <c r="A47" s="22" t="str">
        <f>+A39</f>
        <v>Morning Workout</v>
      </c>
      <c r="B47" s="23"/>
      <c r="C47" s="23"/>
      <c r="D47" s="23"/>
      <c r="E47" s="23"/>
      <c r="F47" s="23"/>
      <c r="G47" s="23"/>
      <c r="H47" s="23"/>
      <c r="I47" s="23"/>
      <c r="J47" s="23"/>
      <c r="M47" s="24" t="str">
        <f>"("&amp;LEFT(AA46,1)&amp;")"</f>
        <v>(W)</v>
      </c>
      <c r="N47" s="22" t="str">
        <f>+N39</f>
        <v>Afternoon Workout</v>
      </c>
      <c r="O47" s="23"/>
      <c r="P47" s="23"/>
      <c r="Q47" s="23"/>
      <c r="R47" s="23"/>
      <c r="S47" s="23"/>
      <c r="T47" s="23"/>
      <c r="U47" s="23"/>
      <c r="V47" s="25"/>
      <c r="W47" s="23"/>
      <c r="X47" s="23"/>
      <c r="Y47" s="23"/>
      <c r="Z47" s="48"/>
      <c r="AA47" s="793" t="s">
        <v>970</v>
      </c>
      <c r="AB47" s="794"/>
      <c r="AC47" s="794"/>
      <c r="AD47" s="794"/>
      <c r="AE47" s="794"/>
      <c r="AF47" s="794"/>
      <c r="AG47" s="794"/>
      <c r="AH47" s="794"/>
      <c r="AI47" s="794"/>
      <c r="AJ47" s="794"/>
      <c r="AK47" s="794"/>
    </row>
    <row r="48" spans="1:37" x14ac:dyDescent="0.25">
      <c r="A48" s="43" t="s">
        <v>420</v>
      </c>
      <c r="B48" s="23"/>
      <c r="C48" s="23"/>
      <c r="D48" s="23"/>
      <c r="E48" s="23"/>
      <c r="F48" s="23"/>
      <c r="G48" s="23"/>
      <c r="H48" s="23"/>
      <c r="I48" s="23"/>
      <c r="J48" s="23"/>
      <c r="M48" s="27"/>
      <c r="N48" s="43" t="s">
        <v>918</v>
      </c>
      <c r="O48" s="36"/>
      <c r="P48" s="36"/>
      <c r="Q48" s="36"/>
      <c r="R48" s="36"/>
      <c r="S48" s="36"/>
      <c r="T48" s="36"/>
      <c r="U48" s="36"/>
      <c r="V48" s="36"/>
      <c r="W48" s="36"/>
      <c r="X48" s="36"/>
      <c r="Y48" s="36"/>
      <c r="Z48" s="42">
        <v>1.25</v>
      </c>
      <c r="AA48" s="793"/>
      <c r="AB48" s="794"/>
      <c r="AC48" s="794"/>
      <c r="AD48" s="794"/>
      <c r="AE48" s="794"/>
      <c r="AF48" s="794"/>
      <c r="AG48" s="794"/>
      <c r="AH48" s="794"/>
      <c r="AI48" s="794"/>
      <c r="AJ48" s="794"/>
      <c r="AK48" s="794"/>
    </row>
    <row r="49" spans="1:37" x14ac:dyDescent="0.25">
      <c r="A49" s="43" t="s">
        <v>420</v>
      </c>
      <c r="B49" s="23"/>
      <c r="C49" s="23"/>
      <c r="D49" s="23"/>
      <c r="E49" s="23"/>
      <c r="F49" s="23"/>
      <c r="G49" s="23"/>
      <c r="H49" s="23"/>
      <c r="I49" s="23"/>
      <c r="J49" s="23"/>
      <c r="M49" s="27"/>
      <c r="N49" s="43" t="s">
        <v>971</v>
      </c>
      <c r="O49" s="36"/>
      <c r="P49" s="36"/>
      <c r="Q49" s="36"/>
      <c r="R49" s="36"/>
      <c r="S49" s="36"/>
      <c r="T49" s="36"/>
      <c r="U49" s="36"/>
      <c r="V49" s="36"/>
      <c r="W49" s="36"/>
      <c r="X49" s="36"/>
      <c r="Y49" s="36"/>
      <c r="Z49" s="42">
        <v>0.5</v>
      </c>
      <c r="AA49" s="793"/>
      <c r="AB49" s="794"/>
      <c r="AC49" s="794"/>
      <c r="AD49" s="794"/>
      <c r="AE49" s="794"/>
      <c r="AF49" s="794"/>
      <c r="AG49" s="794"/>
      <c r="AH49" s="794"/>
      <c r="AI49" s="794"/>
      <c r="AJ49" s="794"/>
      <c r="AK49" s="794"/>
    </row>
    <row r="50" spans="1:37" x14ac:dyDescent="0.25">
      <c r="A50" s="43"/>
      <c r="B50" s="23"/>
      <c r="C50" s="23"/>
      <c r="D50" s="23"/>
      <c r="E50" s="23"/>
      <c r="F50" s="23"/>
      <c r="G50" s="23"/>
      <c r="H50" s="23"/>
      <c r="I50" s="23"/>
      <c r="J50" s="23"/>
      <c r="M50" s="27"/>
      <c r="N50" s="43" t="s">
        <v>972</v>
      </c>
      <c r="O50" s="23"/>
      <c r="P50" s="23"/>
      <c r="Q50" s="23"/>
      <c r="R50" s="23"/>
      <c r="S50" s="23"/>
      <c r="T50" s="23"/>
      <c r="U50" s="23"/>
      <c r="V50" s="23"/>
      <c r="W50" s="23"/>
      <c r="Z50" s="26">
        <v>2.65</v>
      </c>
      <c r="AA50" s="793"/>
      <c r="AB50" s="794"/>
      <c r="AC50" s="794"/>
      <c r="AD50" s="794"/>
      <c r="AE50" s="794"/>
      <c r="AF50" s="794"/>
      <c r="AG50" s="794"/>
      <c r="AH50" s="794"/>
      <c r="AI50" s="794"/>
      <c r="AJ50" s="794"/>
      <c r="AK50" s="794"/>
    </row>
    <row r="51" spans="1:37" x14ac:dyDescent="0.25">
      <c r="A51" s="43"/>
      <c r="B51" s="23"/>
      <c r="C51" s="23"/>
      <c r="D51" s="23"/>
      <c r="E51" s="23"/>
      <c r="F51" s="23"/>
      <c r="G51" s="23"/>
      <c r="H51" s="23"/>
      <c r="I51" s="23"/>
      <c r="J51" s="23"/>
      <c r="M51" s="27"/>
      <c r="N51" s="43" t="s">
        <v>973</v>
      </c>
      <c r="O51" s="23"/>
      <c r="P51" s="23"/>
      <c r="Q51" s="23"/>
      <c r="R51" s="23"/>
      <c r="S51" s="23"/>
      <c r="T51" s="23"/>
      <c r="U51" s="23"/>
      <c r="V51" s="23"/>
      <c r="W51" s="23"/>
      <c r="Z51" s="26">
        <v>3.1</v>
      </c>
      <c r="AA51" s="793"/>
      <c r="AB51" s="794"/>
      <c r="AC51" s="794"/>
      <c r="AD51" s="794"/>
      <c r="AE51" s="794"/>
      <c r="AF51" s="794"/>
      <c r="AG51" s="794"/>
      <c r="AH51" s="794"/>
      <c r="AI51" s="794"/>
      <c r="AJ51" s="794"/>
      <c r="AK51" s="794"/>
    </row>
    <row r="52" spans="1:37" x14ac:dyDescent="0.25">
      <c r="A52" s="43"/>
      <c r="B52" s="23"/>
      <c r="C52" s="23"/>
      <c r="D52" s="23"/>
      <c r="E52" s="23"/>
      <c r="F52" s="23"/>
      <c r="G52" s="23"/>
      <c r="H52" s="23"/>
      <c r="I52" s="23"/>
      <c r="J52" s="23"/>
      <c r="M52" s="27"/>
      <c r="N52" s="43" t="s">
        <v>974</v>
      </c>
      <c r="O52" s="23"/>
      <c r="P52" s="23"/>
      <c r="Q52" s="23"/>
      <c r="R52" s="23"/>
      <c r="S52" s="23"/>
      <c r="T52" s="23"/>
      <c r="U52" s="23"/>
      <c r="V52" s="23"/>
      <c r="W52" s="23"/>
      <c r="Z52" s="30">
        <v>1</v>
      </c>
      <c r="AA52" s="793"/>
      <c r="AB52" s="794"/>
      <c r="AC52" s="794"/>
      <c r="AD52" s="794"/>
      <c r="AE52" s="794"/>
      <c r="AF52" s="794"/>
      <c r="AG52" s="794"/>
      <c r="AH52" s="794"/>
      <c r="AI52" s="794"/>
      <c r="AJ52" s="794"/>
      <c r="AK52" s="794"/>
    </row>
    <row r="53" spans="1:37" x14ac:dyDescent="0.25">
      <c r="A53" s="52" t="s">
        <v>420</v>
      </c>
      <c r="B53" s="28"/>
      <c r="C53" s="28"/>
      <c r="D53" s="28"/>
      <c r="E53" s="28"/>
      <c r="F53" s="28"/>
      <c r="G53" s="28"/>
      <c r="H53" s="28"/>
      <c r="I53" s="28"/>
      <c r="J53" s="28"/>
      <c r="M53" s="29">
        <f>SUM(M47:M52)</f>
        <v>0</v>
      </c>
      <c r="N53" s="52" t="s">
        <v>420</v>
      </c>
      <c r="O53" s="28"/>
      <c r="P53" s="28"/>
      <c r="Q53" s="28"/>
      <c r="R53" s="28"/>
      <c r="S53" s="28"/>
      <c r="T53" s="28"/>
      <c r="U53" s="28"/>
      <c r="V53" s="28"/>
      <c r="W53" s="28"/>
      <c r="Z53" s="29">
        <f>SUM(Z47:Z52)</f>
        <v>8.5</v>
      </c>
      <c r="AA53" s="177"/>
      <c r="AB53" s="177"/>
      <c r="AC53" s="177"/>
      <c r="AD53" s="177"/>
      <c r="AE53" s="177"/>
      <c r="AF53" s="177"/>
      <c r="AG53" s="177"/>
      <c r="AH53" s="177"/>
      <c r="AI53" s="177"/>
      <c r="AJ53" s="177"/>
      <c r="AK53" s="177"/>
    </row>
    <row r="54" spans="1:37"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44590</v>
      </c>
      <c r="X54" s="770"/>
      <c r="Y54" s="770"/>
      <c r="Z54" s="771"/>
      <c r="AA54" s="187" t="s">
        <v>349</v>
      </c>
      <c r="AB54" s="177"/>
      <c r="AC54" s="177"/>
      <c r="AD54" s="177"/>
      <c r="AE54" s="177"/>
      <c r="AF54" s="177"/>
      <c r="AG54" s="177"/>
      <c r="AH54" s="177"/>
      <c r="AI54" s="177"/>
      <c r="AJ54" s="177"/>
      <c r="AK54" s="177"/>
    </row>
    <row r="55" spans="1:37" ht="15.75" thickTop="1" x14ac:dyDescent="0.25">
      <c r="A55" s="22" t="str">
        <f>+A47</f>
        <v>Morning Workout</v>
      </c>
      <c r="B55" s="23"/>
      <c r="C55" s="23"/>
      <c r="D55" s="23"/>
      <c r="E55" s="23"/>
      <c r="F55" s="23"/>
      <c r="G55" s="23"/>
      <c r="H55" s="23"/>
      <c r="I55" s="23"/>
      <c r="J55" s="23"/>
      <c r="M55" s="24" t="str">
        <f>"("&amp;LEFT(AA54,1)&amp;")"</f>
        <v>(W)</v>
      </c>
      <c r="N55" s="22" t="str">
        <f>+N47</f>
        <v>Afternoon Workout</v>
      </c>
      <c r="O55" s="23"/>
      <c r="P55" s="23"/>
      <c r="Q55" s="23"/>
      <c r="R55" s="23"/>
      <c r="S55" s="23"/>
      <c r="T55" s="23"/>
      <c r="U55" s="23"/>
      <c r="V55" s="25"/>
      <c r="W55" s="23"/>
      <c r="X55" s="23"/>
      <c r="Y55" s="23"/>
      <c r="Z55" s="48"/>
      <c r="AA55" s="793" t="s">
        <v>975</v>
      </c>
      <c r="AB55" s="794"/>
      <c r="AC55" s="794"/>
      <c r="AD55" s="794"/>
      <c r="AE55" s="794"/>
      <c r="AF55" s="794"/>
      <c r="AG55" s="794"/>
      <c r="AH55" s="794"/>
      <c r="AI55" s="794"/>
      <c r="AJ55" s="794"/>
      <c r="AK55" s="794"/>
    </row>
    <row r="56" spans="1:37" x14ac:dyDescent="0.25">
      <c r="A56" s="43" t="s">
        <v>420</v>
      </c>
      <c r="B56" s="23"/>
      <c r="C56" s="23"/>
      <c r="D56" s="23"/>
      <c r="E56" s="23"/>
      <c r="F56" s="23"/>
      <c r="G56" s="23"/>
      <c r="H56" s="23"/>
      <c r="I56" s="23"/>
      <c r="J56" s="23"/>
      <c r="M56" s="27"/>
      <c r="N56" s="43" t="s">
        <v>918</v>
      </c>
      <c r="O56" s="23"/>
      <c r="P56" s="23"/>
      <c r="Q56" s="23"/>
      <c r="R56" s="23"/>
      <c r="S56" s="23"/>
      <c r="T56" s="23"/>
      <c r="U56" s="23"/>
      <c r="V56" s="23"/>
      <c r="W56" s="23"/>
      <c r="Z56" s="26">
        <v>1.3</v>
      </c>
      <c r="AA56" s="793"/>
      <c r="AB56" s="794"/>
      <c r="AC56" s="794"/>
      <c r="AD56" s="794"/>
      <c r="AE56" s="794"/>
      <c r="AF56" s="794"/>
      <c r="AG56" s="794"/>
      <c r="AH56" s="794"/>
      <c r="AI56" s="794"/>
      <c r="AJ56" s="794"/>
      <c r="AK56" s="794"/>
    </row>
    <row r="57" spans="1:37" x14ac:dyDescent="0.25">
      <c r="A57" s="43" t="s">
        <v>420</v>
      </c>
      <c r="B57" s="23"/>
      <c r="C57" s="23"/>
      <c r="D57" s="23"/>
      <c r="E57" s="23"/>
      <c r="F57" s="23"/>
      <c r="G57" s="23"/>
      <c r="H57" s="23"/>
      <c r="I57" s="23"/>
      <c r="J57" s="23"/>
      <c r="M57" s="27"/>
      <c r="N57" s="43" t="s">
        <v>976</v>
      </c>
      <c r="O57" s="23"/>
      <c r="P57" s="23"/>
      <c r="Q57" s="23"/>
      <c r="R57" s="23"/>
      <c r="S57" s="23"/>
      <c r="T57" s="23"/>
      <c r="U57" s="23"/>
      <c r="V57" s="23"/>
      <c r="W57" s="23"/>
      <c r="Z57" s="26">
        <v>1</v>
      </c>
      <c r="AA57" s="793"/>
      <c r="AB57" s="794"/>
      <c r="AC57" s="794"/>
      <c r="AD57" s="794"/>
      <c r="AE57" s="794"/>
      <c r="AF57" s="794"/>
      <c r="AG57" s="794"/>
      <c r="AH57" s="794"/>
      <c r="AI57" s="794"/>
      <c r="AJ57" s="794"/>
      <c r="AK57" s="794"/>
    </row>
    <row r="58" spans="1:37" x14ac:dyDescent="0.25">
      <c r="A58" s="43"/>
      <c r="B58" s="23"/>
      <c r="C58" s="23"/>
      <c r="D58" s="23"/>
      <c r="E58" s="23"/>
      <c r="F58" s="23"/>
      <c r="G58" s="23"/>
      <c r="H58" s="23"/>
      <c r="I58" s="23"/>
      <c r="J58" s="23"/>
      <c r="M58" s="27"/>
      <c r="N58" s="43" t="s">
        <v>972</v>
      </c>
      <c r="O58" s="23"/>
      <c r="P58" s="23"/>
      <c r="Q58" s="23"/>
      <c r="R58" s="23"/>
      <c r="S58" s="23"/>
      <c r="T58" s="23"/>
      <c r="U58" s="23"/>
      <c r="V58" s="23"/>
      <c r="W58" s="23"/>
      <c r="Z58" s="26">
        <v>1.75</v>
      </c>
      <c r="AA58" s="793"/>
      <c r="AB58" s="794"/>
      <c r="AC58" s="794"/>
      <c r="AD58" s="794"/>
      <c r="AE58" s="794"/>
      <c r="AF58" s="794"/>
      <c r="AG58" s="794"/>
      <c r="AH58" s="794"/>
      <c r="AI58" s="794"/>
      <c r="AJ58" s="794"/>
      <c r="AK58" s="794"/>
    </row>
    <row r="59" spans="1:37" x14ac:dyDescent="0.25">
      <c r="A59" s="43"/>
      <c r="B59" s="23"/>
      <c r="C59" s="23"/>
      <c r="D59" s="23"/>
      <c r="E59" s="23"/>
      <c r="F59" s="23"/>
      <c r="G59" s="23"/>
      <c r="H59" s="23"/>
      <c r="I59" s="23"/>
      <c r="J59" s="23"/>
      <c r="M59" s="27"/>
      <c r="N59" s="43" t="s">
        <v>977</v>
      </c>
      <c r="O59" s="23"/>
      <c r="P59" s="23"/>
      <c r="Q59" s="23"/>
      <c r="R59" s="23"/>
      <c r="S59" s="23"/>
      <c r="T59" s="23"/>
      <c r="U59" s="23"/>
      <c r="V59" s="23"/>
      <c r="W59" s="23"/>
      <c r="Z59" s="26">
        <v>0.5</v>
      </c>
      <c r="AA59" s="793"/>
      <c r="AB59" s="794"/>
      <c r="AC59" s="794"/>
      <c r="AD59" s="794"/>
      <c r="AE59" s="794"/>
      <c r="AF59" s="794"/>
      <c r="AG59" s="794"/>
      <c r="AH59" s="794"/>
      <c r="AI59" s="794"/>
      <c r="AJ59" s="794"/>
      <c r="AK59" s="794"/>
    </row>
    <row r="60" spans="1:37" x14ac:dyDescent="0.25">
      <c r="A60" s="43"/>
      <c r="B60" s="23"/>
      <c r="C60" s="23"/>
      <c r="D60" s="23"/>
      <c r="E60" s="23"/>
      <c r="F60" s="23"/>
      <c r="G60" s="23"/>
      <c r="H60" s="23"/>
      <c r="I60" s="23"/>
      <c r="J60" s="23"/>
      <c r="M60" s="27"/>
      <c r="N60" s="43" t="s">
        <v>920</v>
      </c>
      <c r="O60" s="23"/>
      <c r="P60" s="23"/>
      <c r="Q60" s="23"/>
      <c r="R60" s="23"/>
      <c r="S60" s="23"/>
      <c r="T60" s="23"/>
      <c r="U60" s="23"/>
      <c r="V60" s="23"/>
      <c r="W60" s="23"/>
      <c r="Z60" s="26">
        <v>0.8</v>
      </c>
      <c r="AA60" s="793"/>
      <c r="AB60" s="794"/>
      <c r="AC60" s="794"/>
      <c r="AD60" s="794"/>
      <c r="AE60" s="794"/>
      <c r="AF60" s="794"/>
      <c r="AG60" s="794"/>
      <c r="AH60" s="794"/>
      <c r="AI60" s="794"/>
      <c r="AJ60" s="794"/>
      <c r="AK60" s="794"/>
    </row>
    <row r="61" spans="1:37" x14ac:dyDescent="0.25">
      <c r="A61" s="52" t="s">
        <v>420</v>
      </c>
      <c r="B61" s="28"/>
      <c r="C61" s="28"/>
      <c r="D61" s="28"/>
      <c r="E61" s="28"/>
      <c r="F61" s="28"/>
      <c r="G61" s="28"/>
      <c r="H61" s="28"/>
      <c r="I61" s="28"/>
      <c r="J61" s="28"/>
      <c r="K61" s="33"/>
      <c r="L61" s="33"/>
      <c r="M61" s="29">
        <f>SUM(M55:M60)</f>
        <v>0</v>
      </c>
      <c r="N61" s="52" t="s">
        <v>420</v>
      </c>
      <c r="O61" s="28"/>
      <c r="P61" s="28"/>
      <c r="Q61" s="28"/>
      <c r="R61" s="28"/>
      <c r="S61" s="28"/>
      <c r="T61" s="28"/>
      <c r="U61" s="28"/>
      <c r="V61" s="28"/>
      <c r="W61" s="28"/>
      <c r="X61" s="33"/>
      <c r="Y61" s="33"/>
      <c r="Z61" s="182">
        <f>SUM(Z55:Z60)</f>
        <v>5.35</v>
      </c>
      <c r="AA61" s="177"/>
      <c r="AB61" s="92"/>
      <c r="AC61" s="92"/>
      <c r="AD61" s="92"/>
      <c r="AE61" s="92"/>
      <c r="AF61" s="92"/>
      <c r="AG61" s="92"/>
      <c r="AH61" s="92"/>
      <c r="AI61" s="92"/>
      <c r="AJ61" s="92"/>
      <c r="AK61" s="92"/>
    </row>
  </sheetData>
  <mergeCells count="28">
    <mergeCell ref="AA47:AK52"/>
    <mergeCell ref="AA55:AK60"/>
    <mergeCell ref="AA7:AK12"/>
    <mergeCell ref="AA15:AK20"/>
    <mergeCell ref="AA23:AK28"/>
    <mergeCell ref="AA31:AK36"/>
    <mergeCell ref="AA39:AK44"/>
    <mergeCell ref="A5:Z5"/>
    <mergeCell ref="A54:V54"/>
    <mergeCell ref="W54:Z54"/>
    <mergeCell ref="A4:Z4"/>
    <mergeCell ref="A1:Z1"/>
    <mergeCell ref="A2:Z2"/>
    <mergeCell ref="A3:F3"/>
    <mergeCell ref="H3:M3"/>
    <mergeCell ref="N3:Z3"/>
    <mergeCell ref="A6:V6"/>
    <mergeCell ref="W6:Z6"/>
    <mergeCell ref="A38:V38"/>
    <mergeCell ref="W38:Z38"/>
    <mergeCell ref="A46:V46"/>
    <mergeCell ref="W46:Z46"/>
    <mergeCell ref="A14:V14"/>
    <mergeCell ref="W14:Z14"/>
    <mergeCell ref="A22:V22"/>
    <mergeCell ref="W22:Z22"/>
    <mergeCell ref="A30:V30"/>
    <mergeCell ref="W30:Z30"/>
  </mergeCells>
  <hyperlinks>
    <hyperlink ref="AA1" location="'Reference Page'!A1" display="Home" xr:uid="{00000000-0004-0000-0800-000000000000}"/>
  </hyperlinks>
  <printOptions horizontalCentered="1" verticalCentered="1"/>
  <pageMargins left="0.3" right="0.3" top="0.5" bottom="0.25" header="0.3" footer="0.3"/>
  <pageSetup scale="89" orientation="portrait" verticalDpi="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rgb="FFCC99FF"/>
    <pageSetUpPr fitToPage="1"/>
  </sheetPr>
  <dimension ref="A1:AL62"/>
  <sheetViews>
    <sheetView showGridLines="0" workbookViewId="0">
      <pane ySplit="5" topLeftCell="A54" activePane="bottomLeft" state="frozen"/>
      <selection pane="bottomLeft" sqref="A1:Z52"/>
    </sheetView>
  </sheetViews>
  <sheetFormatPr defaultRowHeight="15" x14ac:dyDescent="0.25"/>
  <cols>
    <col min="1" max="1" width="36.5703125" customWidth="1"/>
    <col min="2" max="6" width="1" customWidth="1"/>
    <col min="7" max="7" width="2.7109375" bestFit="1" customWidth="1"/>
    <col min="8" max="8" width="1.5703125" customWidth="1"/>
    <col min="9" max="12" width="1" customWidth="1"/>
    <col min="13" max="13" width="10.140625" style="31" customWidth="1"/>
    <col min="14" max="14" width="42.5703125" bestFit="1" customWidth="1"/>
    <col min="15" max="25" width="1" customWidth="1"/>
    <col min="26" max="26" width="5.42578125" style="31" customWidth="1"/>
    <col min="27" max="27" width="16.42578125" bestFit="1" customWidth="1"/>
    <col min="28" max="35" width="1" customWidth="1"/>
  </cols>
  <sheetData>
    <row r="1" spans="1:38"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90" t="s">
        <v>850</v>
      </c>
    </row>
    <row r="2" spans="1:38" x14ac:dyDescent="0.25">
      <c r="A2" s="780" t="s">
        <v>422</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38" x14ac:dyDescent="0.25">
      <c r="A3" s="798">
        <f>'Reference Page'!$A$7</f>
        <v>44591</v>
      </c>
      <c r="B3" s="784"/>
      <c r="C3" s="784"/>
      <c r="D3" s="784"/>
      <c r="E3" s="784"/>
      <c r="F3" s="784"/>
      <c r="G3" s="21" t="s">
        <v>330</v>
      </c>
      <c r="H3" s="785">
        <f>+A3+6</f>
        <v>44597</v>
      </c>
      <c r="I3" s="785"/>
      <c r="J3" s="785"/>
      <c r="K3" s="785"/>
      <c r="L3" s="785"/>
      <c r="M3" s="786"/>
      <c r="N3" s="787" t="s">
        <v>852</v>
      </c>
      <c r="O3" s="788"/>
      <c r="P3" s="788"/>
      <c r="Q3" s="788"/>
      <c r="R3" s="788"/>
      <c r="S3" s="788"/>
      <c r="T3" s="788"/>
      <c r="U3" s="788"/>
      <c r="V3" s="788"/>
      <c r="W3" s="788"/>
      <c r="X3" s="788"/>
      <c r="Y3" s="788"/>
      <c r="Z3" s="789"/>
    </row>
    <row r="4" spans="1:38" x14ac:dyDescent="0.25">
      <c r="A4" s="790" t="str">
        <f>'Reference Page'!$H$3</f>
        <v>INDOOR</v>
      </c>
      <c r="B4" s="791"/>
      <c r="C4" s="791"/>
      <c r="D4" s="791"/>
      <c r="E4" s="791"/>
      <c r="F4" s="791"/>
      <c r="G4" s="791"/>
      <c r="H4" s="791"/>
      <c r="I4" s="791"/>
      <c r="J4" s="791"/>
      <c r="K4" s="791"/>
      <c r="L4" s="791"/>
      <c r="M4" s="791"/>
      <c r="N4" s="791"/>
      <c r="O4" s="791"/>
      <c r="P4" s="791"/>
      <c r="Q4" s="791"/>
      <c r="R4" s="791"/>
      <c r="S4" s="791"/>
      <c r="T4" s="791"/>
      <c r="U4" s="791"/>
      <c r="V4" s="791"/>
      <c r="W4" s="791"/>
      <c r="X4" s="791"/>
      <c r="Y4" s="791"/>
      <c r="Z4" s="792"/>
    </row>
    <row r="5" spans="1:38" ht="15.75" thickBot="1" x14ac:dyDescent="0.3">
      <c r="A5" s="774" t="str">
        <f>'Reference Page'!$F$3</f>
        <v>Aerobic+Srength</v>
      </c>
      <c r="B5" s="775"/>
      <c r="C5" s="775"/>
      <c r="D5" s="775"/>
      <c r="E5" s="775"/>
      <c r="F5" s="775"/>
      <c r="G5" s="775"/>
      <c r="H5" s="775"/>
      <c r="I5" s="775"/>
      <c r="J5" s="775"/>
      <c r="K5" s="775"/>
      <c r="L5" s="775"/>
      <c r="M5" s="775"/>
      <c r="N5" s="775"/>
      <c r="O5" s="775"/>
      <c r="P5" s="775"/>
      <c r="Q5" s="775"/>
      <c r="R5" s="775"/>
      <c r="S5" s="775"/>
      <c r="T5" s="775"/>
      <c r="U5" s="775"/>
      <c r="V5" s="775"/>
      <c r="W5" s="775"/>
      <c r="X5" s="775"/>
      <c r="Y5" s="775"/>
      <c r="Z5" s="776"/>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44591</v>
      </c>
      <c r="X6" s="772"/>
      <c r="Y6" s="772"/>
      <c r="Z6" s="772"/>
      <c r="AA6" s="92" t="s">
        <v>648</v>
      </c>
      <c r="AB6" s="92"/>
      <c r="AC6" s="92"/>
      <c r="AD6" s="92"/>
      <c r="AE6" s="92"/>
      <c r="AF6" s="92"/>
      <c r="AG6" s="92"/>
      <c r="AH6" s="92"/>
      <c r="AI6" s="92"/>
      <c r="AJ6" s="92"/>
      <c r="AK6" s="92"/>
      <c r="AL6" t="s">
        <v>978</v>
      </c>
    </row>
    <row r="7" spans="1:38" ht="15.75" thickTop="1" x14ac:dyDescent="0.25">
      <c r="A7" s="37" t="s">
        <v>855</v>
      </c>
      <c r="B7" s="36"/>
      <c r="C7" s="36"/>
      <c r="D7" s="36"/>
      <c r="E7" s="36"/>
      <c r="F7" s="36"/>
      <c r="G7" s="36"/>
      <c r="H7" s="36"/>
      <c r="I7" s="36"/>
      <c r="J7" s="36"/>
      <c r="K7" s="38"/>
      <c r="L7" s="38"/>
      <c r="M7" s="39" t="str">
        <f>"("&amp;LEFT(AA6,1)&amp;")"</f>
        <v>(E)</v>
      </c>
      <c r="N7" s="40" t="str">
        <f>'1'!N7</f>
        <v>Afternoon Workout</v>
      </c>
      <c r="O7" s="36"/>
      <c r="P7" s="36"/>
      <c r="Q7" s="36"/>
      <c r="R7" s="36"/>
      <c r="S7" s="36"/>
      <c r="T7" s="36"/>
      <c r="U7" s="36"/>
      <c r="V7" s="41"/>
      <c r="W7" s="36"/>
      <c r="X7" s="36"/>
      <c r="Y7" s="36"/>
      <c r="Z7" s="42"/>
      <c r="AA7" s="793" t="s">
        <v>979</v>
      </c>
      <c r="AB7" s="794"/>
      <c r="AC7" s="794"/>
      <c r="AD7" s="794"/>
      <c r="AE7" s="794"/>
      <c r="AF7" s="794"/>
      <c r="AG7" s="794"/>
      <c r="AH7" s="794"/>
      <c r="AI7" s="794"/>
      <c r="AJ7" s="794"/>
      <c r="AK7" s="794"/>
    </row>
    <row r="8" spans="1:38" x14ac:dyDescent="0.25">
      <c r="A8" s="43" t="s">
        <v>980</v>
      </c>
      <c r="B8" s="36"/>
      <c r="C8" s="36"/>
      <c r="D8" s="36"/>
      <c r="E8" s="36"/>
      <c r="F8" s="36"/>
      <c r="G8" s="36"/>
      <c r="H8" s="36"/>
      <c r="I8" s="36"/>
      <c r="J8" s="36"/>
      <c r="K8" s="38"/>
      <c r="L8" s="38"/>
      <c r="M8" s="44">
        <v>6.6</v>
      </c>
      <c r="N8" s="43"/>
      <c r="O8" s="36"/>
      <c r="P8" s="36"/>
      <c r="Q8" s="36"/>
      <c r="R8" s="36"/>
      <c r="S8" s="36"/>
      <c r="T8" s="36"/>
      <c r="U8" s="36"/>
      <c r="V8" s="36"/>
      <c r="W8" s="36"/>
      <c r="X8" s="36"/>
      <c r="Y8" s="36"/>
      <c r="Z8" s="42"/>
      <c r="AA8" s="793"/>
      <c r="AB8" s="794"/>
      <c r="AC8" s="794"/>
      <c r="AD8" s="794"/>
      <c r="AE8" s="794"/>
      <c r="AF8" s="794"/>
      <c r="AG8" s="794"/>
      <c r="AH8" s="794"/>
      <c r="AI8" s="794"/>
      <c r="AJ8" s="794"/>
      <c r="AK8" s="794"/>
    </row>
    <row r="9" spans="1:38" x14ac:dyDescent="0.25">
      <c r="A9" s="43"/>
      <c r="B9" s="36"/>
      <c r="C9" s="36"/>
      <c r="D9" s="36"/>
      <c r="E9" s="36"/>
      <c r="F9" s="36"/>
      <c r="G9" s="36"/>
      <c r="H9" s="36"/>
      <c r="I9" s="36"/>
      <c r="J9" s="36"/>
      <c r="K9" s="38"/>
      <c r="L9" s="38"/>
      <c r="M9" s="44"/>
      <c r="N9" s="43"/>
      <c r="O9" s="36"/>
      <c r="P9" s="36"/>
      <c r="Q9" s="36"/>
      <c r="R9" s="36"/>
      <c r="S9" s="36"/>
      <c r="T9" s="36"/>
      <c r="U9" s="36"/>
      <c r="V9" s="36"/>
      <c r="W9" s="36"/>
      <c r="X9" s="36"/>
      <c r="Y9" s="36"/>
      <c r="Z9" s="42"/>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8" x14ac:dyDescent="0.25">
      <c r="A13" s="43"/>
      <c r="B13" s="45"/>
      <c r="C13" s="45"/>
      <c r="D13" s="45"/>
      <c r="E13" s="45"/>
      <c r="F13" s="45"/>
      <c r="G13" s="45"/>
      <c r="H13" s="45"/>
      <c r="I13" s="45"/>
      <c r="J13" s="45"/>
      <c r="K13" s="38"/>
      <c r="L13" s="38"/>
      <c r="M13" s="46">
        <f>SUM(M7:M12)</f>
        <v>6.6</v>
      </c>
      <c r="N13" s="52"/>
      <c r="O13" s="45"/>
      <c r="P13" s="45"/>
      <c r="Q13" s="45"/>
      <c r="R13" s="45"/>
      <c r="S13" s="45"/>
      <c r="T13" s="45"/>
      <c r="U13" s="45"/>
      <c r="V13" s="45"/>
      <c r="W13" s="45"/>
      <c r="X13" s="45"/>
      <c r="Y13" s="45"/>
      <c r="Z13" s="46">
        <f>SUM(Z7:Z12)</f>
        <v>0</v>
      </c>
      <c r="AA13" s="177"/>
      <c r="AB13" s="177"/>
      <c r="AC13" s="177"/>
      <c r="AD13" s="177"/>
      <c r="AE13" s="177"/>
      <c r="AF13" s="177"/>
      <c r="AG13" s="177"/>
      <c r="AH13" s="177"/>
      <c r="AI13" s="177"/>
      <c r="AJ13" s="177"/>
      <c r="AK13" s="177"/>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44592</v>
      </c>
      <c r="X14" s="770"/>
      <c r="Y14" s="770"/>
      <c r="Z14" s="771"/>
      <c r="AA14" s="177" t="s">
        <v>903</v>
      </c>
      <c r="AB14" s="177"/>
      <c r="AC14" s="177"/>
      <c r="AD14" s="177"/>
      <c r="AE14" s="177"/>
      <c r="AF14" s="177"/>
      <c r="AG14" s="177"/>
      <c r="AH14" s="177"/>
      <c r="AI14" s="177"/>
      <c r="AJ14" s="177"/>
      <c r="AK14" s="177"/>
      <c r="AL14" t="s">
        <v>981</v>
      </c>
    </row>
    <row r="15" spans="1:38" ht="15.75" thickTop="1" x14ac:dyDescent="0.25">
      <c r="A15" s="37" t="s">
        <v>855</v>
      </c>
      <c r="B15" s="36"/>
      <c r="C15" s="36"/>
      <c r="D15" s="36"/>
      <c r="E15" s="36"/>
      <c r="F15" s="36"/>
      <c r="G15" s="36"/>
      <c r="H15" s="36"/>
      <c r="I15" s="36"/>
      <c r="J15" s="36"/>
      <c r="K15" s="38"/>
      <c r="L15" s="38"/>
      <c r="M15" s="39" t="str">
        <f>"("&amp;LEFT(AA14,1)&amp;")"</f>
        <v>(I)</v>
      </c>
      <c r="N15" s="40" t="str">
        <f>'1'!N7</f>
        <v>Afternoon Workout</v>
      </c>
      <c r="O15" s="36"/>
      <c r="P15" s="36"/>
      <c r="Q15" s="36"/>
      <c r="R15" s="36"/>
      <c r="S15" s="36"/>
      <c r="T15" s="36"/>
      <c r="U15" s="36"/>
      <c r="V15" s="41"/>
      <c r="W15" s="36"/>
      <c r="X15" s="36"/>
      <c r="Y15" s="36"/>
      <c r="Z15" s="42"/>
      <c r="AA15" s="793"/>
      <c r="AB15" s="794"/>
      <c r="AC15" s="794"/>
      <c r="AD15" s="794"/>
      <c r="AE15" s="794"/>
      <c r="AF15" s="794"/>
      <c r="AG15" s="794"/>
      <c r="AH15" s="794"/>
      <c r="AI15" s="794"/>
      <c r="AJ15" s="794"/>
      <c r="AK15" s="794"/>
    </row>
    <row r="16" spans="1:38" x14ac:dyDescent="0.25">
      <c r="A16" s="43" t="s">
        <v>420</v>
      </c>
      <c r="B16" s="36"/>
      <c r="C16" s="36"/>
      <c r="D16" s="36"/>
      <c r="E16" s="36"/>
      <c r="F16" s="36"/>
      <c r="G16" s="36"/>
      <c r="H16" s="36"/>
      <c r="I16" s="36"/>
      <c r="J16" s="36"/>
      <c r="K16" s="36"/>
      <c r="L16" s="36"/>
      <c r="M16" s="42"/>
      <c r="N16" s="43" t="s">
        <v>862</v>
      </c>
      <c r="O16" s="36"/>
      <c r="P16" s="36"/>
      <c r="Q16" s="36"/>
      <c r="R16" s="36"/>
      <c r="S16" s="36"/>
      <c r="T16" s="36"/>
      <c r="U16" s="36"/>
      <c r="V16" s="36"/>
      <c r="W16" s="36"/>
      <c r="X16" s="36"/>
      <c r="Y16" s="36"/>
      <c r="Z16" s="42">
        <v>1.35</v>
      </c>
      <c r="AA16" s="793"/>
      <c r="AB16" s="794"/>
      <c r="AC16" s="794"/>
      <c r="AD16" s="794"/>
      <c r="AE16" s="794"/>
      <c r="AF16" s="794"/>
      <c r="AG16" s="794"/>
      <c r="AH16" s="794"/>
      <c r="AI16" s="794"/>
      <c r="AJ16" s="794"/>
      <c r="AK16" s="794"/>
    </row>
    <row r="17" spans="1:38" x14ac:dyDescent="0.25">
      <c r="A17" s="43" t="s">
        <v>420</v>
      </c>
      <c r="B17" s="36"/>
      <c r="C17" s="36"/>
      <c r="D17" s="36"/>
      <c r="E17" s="36"/>
      <c r="F17" s="36"/>
      <c r="G17" s="36"/>
      <c r="H17" s="36"/>
      <c r="I17" s="36"/>
      <c r="J17" s="36"/>
      <c r="K17" s="36"/>
      <c r="L17" s="36"/>
      <c r="M17" s="42"/>
      <c r="N17" s="43" t="s">
        <v>982</v>
      </c>
      <c r="O17" s="36"/>
      <c r="P17" s="36"/>
      <c r="Q17" s="36"/>
      <c r="R17" s="36"/>
      <c r="S17" s="36"/>
      <c r="T17" s="36"/>
      <c r="U17" s="36"/>
      <c r="V17" s="36"/>
      <c r="W17" s="36"/>
      <c r="X17" s="36"/>
      <c r="Y17" s="36"/>
      <c r="Z17" s="42">
        <v>1</v>
      </c>
      <c r="AA17" s="793"/>
      <c r="AB17" s="794"/>
      <c r="AC17" s="794"/>
      <c r="AD17" s="794"/>
      <c r="AE17" s="794"/>
      <c r="AF17" s="794"/>
      <c r="AG17" s="794"/>
      <c r="AH17" s="794"/>
      <c r="AI17" s="794"/>
      <c r="AJ17" s="794"/>
      <c r="AK17" s="794"/>
    </row>
    <row r="18" spans="1:38" x14ac:dyDescent="0.25">
      <c r="A18" s="43"/>
      <c r="B18" s="36"/>
      <c r="C18" s="36"/>
      <c r="D18" s="36"/>
      <c r="E18" s="36"/>
      <c r="F18" s="36"/>
      <c r="G18" s="36"/>
      <c r="H18" s="36"/>
      <c r="I18" s="36"/>
      <c r="J18" s="36"/>
      <c r="K18" s="36"/>
      <c r="L18" s="36"/>
      <c r="M18" s="42"/>
      <c r="N18" s="43" t="s">
        <v>938</v>
      </c>
      <c r="O18" s="36"/>
      <c r="P18" s="36"/>
      <c r="Q18" s="36"/>
      <c r="R18" s="36"/>
      <c r="S18" s="36"/>
      <c r="T18" s="36"/>
      <c r="U18" s="36"/>
      <c r="V18" s="36"/>
      <c r="W18" s="36"/>
      <c r="X18" s="36"/>
      <c r="Y18" s="36"/>
      <c r="Z18" s="42">
        <v>1.1499999999999999</v>
      </c>
      <c r="AA18" s="793"/>
      <c r="AB18" s="794"/>
      <c r="AC18" s="794"/>
      <c r="AD18" s="794"/>
      <c r="AE18" s="794"/>
      <c r="AF18" s="794"/>
      <c r="AG18" s="794"/>
      <c r="AH18" s="794"/>
      <c r="AI18" s="794"/>
      <c r="AJ18" s="794"/>
      <c r="AK18" s="794"/>
    </row>
    <row r="19" spans="1:38" x14ac:dyDescent="0.25">
      <c r="A19" s="43"/>
      <c r="B19" s="36"/>
      <c r="C19" s="36"/>
      <c r="D19" s="36"/>
      <c r="E19" s="36"/>
      <c r="F19" s="36"/>
      <c r="G19" s="36"/>
      <c r="H19" s="36"/>
      <c r="I19" s="36"/>
      <c r="J19" s="36"/>
      <c r="K19" s="36"/>
      <c r="L19" s="36"/>
      <c r="M19" s="42"/>
      <c r="N19" s="43" t="s">
        <v>983</v>
      </c>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38" x14ac:dyDescent="0.25">
      <c r="A20" s="43"/>
      <c r="B20" s="36"/>
      <c r="C20" s="36"/>
      <c r="D20" s="36"/>
      <c r="E20" s="36"/>
      <c r="F20" s="36"/>
      <c r="G20" s="36"/>
      <c r="H20" s="36"/>
      <c r="I20" s="36"/>
      <c r="J20" s="36"/>
      <c r="K20" s="36"/>
      <c r="L20" s="36"/>
      <c r="M20" s="42"/>
      <c r="N20" s="43" t="s">
        <v>984</v>
      </c>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38" x14ac:dyDescent="0.25">
      <c r="A21" s="43" t="s">
        <v>420</v>
      </c>
      <c r="B21" s="45"/>
      <c r="C21" s="45"/>
      <c r="D21" s="45"/>
      <c r="E21" s="45"/>
      <c r="F21" s="45"/>
      <c r="G21" s="45"/>
      <c r="H21" s="45"/>
      <c r="I21" s="45"/>
      <c r="J21" s="45"/>
      <c r="K21" s="45"/>
      <c r="L21" s="45"/>
      <c r="M21" s="46">
        <f>SUM(M15:M20)</f>
        <v>0</v>
      </c>
      <c r="N21" s="43" t="s">
        <v>420</v>
      </c>
      <c r="O21" s="45"/>
      <c r="P21" s="45"/>
      <c r="Q21" s="45"/>
      <c r="R21" s="45"/>
      <c r="S21" s="45"/>
      <c r="T21" s="45"/>
      <c r="U21" s="45"/>
      <c r="V21" s="45"/>
      <c r="W21" s="45"/>
      <c r="X21" s="45"/>
      <c r="Y21" s="45"/>
      <c r="Z21" s="46">
        <f>SUM(Z15:Z20)</f>
        <v>3.5</v>
      </c>
      <c r="AA21" s="177"/>
      <c r="AB21" s="177"/>
      <c r="AC21" s="177"/>
      <c r="AD21" s="177"/>
      <c r="AE21" s="177"/>
      <c r="AF21" s="177"/>
      <c r="AG21" s="177"/>
      <c r="AH21" s="177"/>
      <c r="AI21" s="177"/>
      <c r="AJ21" s="177"/>
      <c r="AK21" s="177"/>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44593</v>
      </c>
      <c r="X22" s="770"/>
      <c r="Y22" s="770"/>
      <c r="Z22" s="771"/>
      <c r="AA22" s="177" t="s">
        <v>648</v>
      </c>
      <c r="AB22" s="177"/>
      <c r="AC22" s="177"/>
      <c r="AD22" s="177"/>
      <c r="AE22" s="177"/>
      <c r="AF22" s="177"/>
      <c r="AG22" s="177"/>
      <c r="AH22" s="177"/>
      <c r="AI22" s="177"/>
      <c r="AJ22" s="177"/>
      <c r="AK22" s="177"/>
      <c r="AL22" t="s">
        <v>985</v>
      </c>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986</v>
      </c>
      <c r="AB23" s="794"/>
      <c r="AC23" s="794"/>
      <c r="AD23" s="794"/>
      <c r="AE23" s="794"/>
      <c r="AF23" s="794"/>
      <c r="AG23" s="794"/>
      <c r="AH23" s="794"/>
      <c r="AI23" s="794"/>
      <c r="AJ23" s="794"/>
      <c r="AK23" s="794"/>
    </row>
    <row r="24" spans="1:38" x14ac:dyDescent="0.25">
      <c r="A24" s="43" t="s">
        <v>987</v>
      </c>
      <c r="B24" s="36"/>
      <c r="C24" s="36"/>
      <c r="D24" s="36"/>
      <c r="E24" s="36"/>
      <c r="F24" s="36"/>
      <c r="G24" s="36"/>
      <c r="H24" s="36"/>
      <c r="I24" s="36"/>
      <c r="J24" s="36"/>
      <c r="K24" s="38"/>
      <c r="L24" s="38"/>
      <c r="M24" s="44"/>
      <c r="N24" s="43" t="s">
        <v>988</v>
      </c>
      <c r="O24" s="36"/>
      <c r="P24" s="36"/>
      <c r="Q24" s="36"/>
      <c r="R24" s="36"/>
      <c r="S24" s="36"/>
      <c r="T24" s="36"/>
      <c r="U24" s="36"/>
      <c r="V24" s="36"/>
      <c r="W24" s="36"/>
      <c r="X24" s="36"/>
      <c r="Y24" s="36"/>
      <c r="Z24" s="42">
        <v>7.65</v>
      </c>
      <c r="AA24" s="793"/>
      <c r="AB24" s="794"/>
      <c r="AC24" s="794"/>
      <c r="AD24" s="794"/>
      <c r="AE24" s="794"/>
      <c r="AF24" s="794"/>
      <c r="AG24" s="794"/>
      <c r="AH24" s="794"/>
      <c r="AI24" s="794"/>
      <c r="AJ24" s="794"/>
      <c r="AK24" s="794"/>
    </row>
    <row r="25" spans="1:38" x14ac:dyDescent="0.25">
      <c r="A25" s="43" t="s">
        <v>989</v>
      </c>
      <c r="B25" s="36"/>
      <c r="C25" s="36"/>
      <c r="D25" s="36"/>
      <c r="E25" s="36"/>
      <c r="F25" s="36"/>
      <c r="G25" s="36"/>
      <c r="H25" s="36"/>
      <c r="I25" s="36"/>
      <c r="J25" s="36"/>
      <c r="K25" s="38"/>
      <c r="L25" s="38"/>
      <c r="M25" s="44"/>
      <c r="N25" s="43" t="s">
        <v>420</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38" x14ac:dyDescent="0.25">
      <c r="A26" s="43" t="s">
        <v>990</v>
      </c>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205">
        <f>SUM(Z23:Z28)</f>
        <v>7.65</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44594</v>
      </c>
      <c r="X30" s="770"/>
      <c r="Y30" s="770"/>
      <c r="Z30" s="771"/>
      <c r="AA30" s="177" t="s">
        <v>648</v>
      </c>
      <c r="AB30" s="177"/>
      <c r="AC30" s="177"/>
      <c r="AD30" s="177"/>
      <c r="AE30" s="177"/>
      <c r="AF30" s="177"/>
      <c r="AG30" s="177"/>
      <c r="AH30" s="177"/>
      <c r="AI30" s="177"/>
      <c r="AJ30" s="177"/>
      <c r="AK30" s="177"/>
      <c r="AL30" t="s">
        <v>991</v>
      </c>
    </row>
    <row r="31" spans="1:38" ht="15.75" thickTop="1" x14ac:dyDescent="0.25">
      <c r="A31" s="37" t="s">
        <v>855</v>
      </c>
      <c r="B31" s="36"/>
      <c r="C31" s="36"/>
      <c r="D31" s="36"/>
      <c r="E31" s="36"/>
      <c r="F31" s="36"/>
      <c r="G31" s="36"/>
      <c r="H31" s="36"/>
      <c r="I31" s="36"/>
      <c r="J31" s="36"/>
      <c r="K31" s="38"/>
      <c r="L31" s="38"/>
      <c r="M31" s="39" t="str">
        <f>"("&amp;LEFT(AA30,1)&amp;")"</f>
        <v>(E)</v>
      </c>
      <c r="N31" s="40" t="str">
        <f>'1'!N7</f>
        <v>Afternoon Workout</v>
      </c>
      <c r="O31" s="36"/>
      <c r="P31" s="36"/>
      <c r="Q31" s="36"/>
      <c r="R31" s="36"/>
      <c r="S31" s="36"/>
      <c r="T31" s="36"/>
      <c r="U31" s="36"/>
      <c r="V31" s="41"/>
      <c r="W31" s="36"/>
      <c r="X31" s="36"/>
      <c r="Y31" s="36"/>
      <c r="Z31" s="42"/>
      <c r="AA31" s="793" t="s">
        <v>992</v>
      </c>
      <c r="AB31" s="794"/>
      <c r="AC31" s="794"/>
      <c r="AD31" s="794"/>
      <c r="AE31" s="794"/>
      <c r="AF31" s="794"/>
      <c r="AG31" s="794"/>
      <c r="AH31" s="794"/>
      <c r="AI31" s="794"/>
      <c r="AJ31" s="794"/>
      <c r="AK31" s="794"/>
    </row>
    <row r="32" spans="1:38" x14ac:dyDescent="0.25">
      <c r="A32" s="43" t="s">
        <v>420</v>
      </c>
      <c r="B32" s="36"/>
      <c r="C32" s="36"/>
      <c r="D32" s="36"/>
      <c r="E32" s="36"/>
      <c r="F32" s="36"/>
      <c r="G32" s="36"/>
      <c r="H32" s="36"/>
      <c r="I32" s="36"/>
      <c r="J32" s="36"/>
      <c r="K32" s="38"/>
      <c r="L32" s="38"/>
      <c r="M32" s="44"/>
      <c r="N32" s="43" t="s">
        <v>993</v>
      </c>
      <c r="O32" s="36"/>
      <c r="P32" s="36"/>
      <c r="Q32" s="36"/>
      <c r="R32" s="36"/>
      <c r="S32" s="36"/>
      <c r="T32" s="36"/>
      <c r="U32" s="36"/>
      <c r="V32" s="36"/>
      <c r="W32" s="36"/>
      <c r="X32" s="36"/>
      <c r="Y32" s="36"/>
      <c r="Z32" s="42">
        <v>6</v>
      </c>
      <c r="AA32" s="793"/>
      <c r="AB32" s="794"/>
      <c r="AC32" s="794"/>
      <c r="AD32" s="794"/>
      <c r="AE32" s="794"/>
      <c r="AF32" s="794"/>
      <c r="AG32" s="794"/>
      <c r="AH32" s="794"/>
      <c r="AI32" s="794"/>
      <c r="AJ32" s="794"/>
      <c r="AK32" s="794"/>
    </row>
    <row r="33" spans="1:37" x14ac:dyDescent="0.25">
      <c r="A33" s="43" t="s">
        <v>420</v>
      </c>
      <c r="B33" s="36"/>
      <c r="C33" s="36"/>
      <c r="D33" s="36"/>
      <c r="E33" s="36"/>
      <c r="F33" s="36"/>
      <c r="G33" s="36"/>
      <c r="H33" s="36"/>
      <c r="I33" s="36"/>
      <c r="J33" s="36"/>
      <c r="K33" s="38"/>
      <c r="L33" s="38"/>
      <c r="M33" s="44"/>
      <c r="N33" s="43" t="s">
        <v>420</v>
      </c>
      <c r="O33" s="36"/>
      <c r="P33" s="36"/>
      <c r="Q33" s="36"/>
      <c r="R33" s="36"/>
      <c r="S33" s="36"/>
      <c r="T33" s="36"/>
      <c r="U33" s="36"/>
      <c r="V33" s="36"/>
      <c r="W33" s="36"/>
      <c r="X33" s="36"/>
      <c r="Y33" s="36"/>
      <c r="Z33" s="42"/>
      <c r="AA33" s="793"/>
      <c r="AB33" s="794"/>
      <c r="AC33" s="794"/>
      <c r="AD33" s="794"/>
      <c r="AE33" s="794"/>
      <c r="AF33" s="794"/>
      <c r="AG33" s="794"/>
      <c r="AH33" s="794"/>
      <c r="AI33" s="794"/>
      <c r="AJ33" s="794"/>
      <c r="AK33" s="794"/>
    </row>
    <row r="34" spans="1:37" x14ac:dyDescent="0.25">
      <c r="A34" s="43"/>
      <c r="B34" s="36"/>
      <c r="C34" s="36"/>
      <c r="D34" s="36"/>
      <c r="E34" s="36"/>
      <c r="F34" s="36"/>
      <c r="G34" s="36"/>
      <c r="H34" s="36"/>
      <c r="I34" s="36"/>
      <c r="J34" s="36"/>
      <c r="K34" s="38"/>
      <c r="L34" s="38"/>
      <c r="M34" s="44"/>
      <c r="N34" s="43"/>
      <c r="O34" s="36"/>
      <c r="P34" s="36"/>
      <c r="Q34" s="36"/>
      <c r="R34" s="36"/>
      <c r="S34" s="36"/>
      <c r="T34" s="36"/>
      <c r="U34" s="36"/>
      <c r="V34" s="36"/>
      <c r="W34" s="36"/>
      <c r="X34" s="36"/>
      <c r="Y34" s="36"/>
      <c r="Z34" s="42"/>
      <c r="AA34" s="793"/>
      <c r="AB34" s="794"/>
      <c r="AC34" s="794"/>
      <c r="AD34" s="794"/>
      <c r="AE34" s="794"/>
      <c r="AF34" s="794"/>
      <c r="AG34" s="794"/>
      <c r="AH34" s="794"/>
      <c r="AI34" s="794"/>
      <c r="AJ34" s="794"/>
      <c r="AK34" s="794"/>
    </row>
    <row r="35" spans="1:37" x14ac:dyDescent="0.25">
      <c r="A35" s="43"/>
      <c r="B35" s="36"/>
      <c r="C35" s="36"/>
      <c r="D35" s="36"/>
      <c r="E35" s="36"/>
      <c r="F35" s="36"/>
      <c r="G35" s="36"/>
      <c r="H35" s="36"/>
      <c r="I35" s="36"/>
      <c r="J35" s="36"/>
      <c r="K35" s="38"/>
      <c r="L35" s="38"/>
      <c r="M35" s="44"/>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7"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7" x14ac:dyDescent="0.25">
      <c r="A37" s="52" t="s">
        <v>420</v>
      </c>
      <c r="B37" s="45"/>
      <c r="C37" s="45"/>
      <c r="D37" s="45"/>
      <c r="E37" s="45"/>
      <c r="F37" s="45"/>
      <c r="G37" s="45"/>
      <c r="H37" s="45"/>
      <c r="I37" s="45"/>
      <c r="J37" s="45"/>
      <c r="K37" s="38"/>
      <c r="L37" s="38"/>
      <c r="M37" s="46">
        <f>SUM(M31:M36)</f>
        <v>0</v>
      </c>
      <c r="N37" s="43" t="s">
        <v>420</v>
      </c>
      <c r="O37" s="45"/>
      <c r="P37" s="45"/>
      <c r="Q37" s="45"/>
      <c r="R37" s="45"/>
      <c r="S37" s="45"/>
      <c r="T37" s="45"/>
      <c r="U37" s="45"/>
      <c r="V37" s="45"/>
      <c r="W37" s="45"/>
      <c r="X37" s="45"/>
      <c r="Y37" s="45"/>
      <c r="Z37" s="46">
        <f>SUM(Z31:Z36)</f>
        <v>6</v>
      </c>
      <c r="AA37" s="177"/>
      <c r="AB37" s="177"/>
      <c r="AC37" s="177"/>
      <c r="AD37" s="177"/>
      <c r="AE37" s="177"/>
      <c r="AF37" s="177"/>
      <c r="AG37" s="177"/>
      <c r="AH37" s="177"/>
      <c r="AI37" s="177"/>
      <c r="AJ37" s="177"/>
      <c r="AK37" s="177"/>
    </row>
    <row r="38" spans="1:37"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44595</v>
      </c>
      <c r="X38" s="770"/>
      <c r="Y38" s="770"/>
      <c r="Z38" s="771"/>
      <c r="AA38" s="177" t="s">
        <v>648</v>
      </c>
      <c r="AB38" s="177"/>
      <c r="AC38" s="177"/>
      <c r="AD38" s="177"/>
      <c r="AE38" s="177"/>
      <c r="AF38" s="177"/>
      <c r="AG38" s="177"/>
      <c r="AH38" s="177"/>
      <c r="AI38" s="177"/>
      <c r="AJ38" s="177"/>
      <c r="AK38" s="177"/>
    </row>
    <row r="39" spans="1:37"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t="s">
        <v>994</v>
      </c>
      <c r="AB39" s="794"/>
      <c r="AC39" s="794"/>
      <c r="AD39" s="794"/>
      <c r="AE39" s="794"/>
      <c r="AF39" s="794"/>
      <c r="AG39" s="794"/>
      <c r="AH39" s="794"/>
      <c r="AI39" s="794"/>
      <c r="AJ39" s="794"/>
      <c r="AK39" s="794"/>
    </row>
    <row r="40" spans="1:37" x14ac:dyDescent="0.25">
      <c r="A40" s="43" t="s">
        <v>995</v>
      </c>
      <c r="B40" s="36"/>
      <c r="C40" s="36"/>
      <c r="D40" s="36"/>
      <c r="E40" s="36"/>
      <c r="F40" s="36"/>
      <c r="G40" s="36"/>
      <c r="H40" s="36"/>
      <c r="I40" s="36"/>
      <c r="J40" s="36"/>
      <c r="K40" s="38"/>
      <c r="L40" s="38"/>
      <c r="M40" s="44"/>
      <c r="N40" s="43" t="s">
        <v>996</v>
      </c>
      <c r="O40" s="36"/>
      <c r="P40" s="36"/>
      <c r="Q40" s="36"/>
      <c r="R40" s="36"/>
      <c r="S40" s="36"/>
      <c r="T40" s="36"/>
      <c r="U40" s="36"/>
      <c r="V40" s="36"/>
      <c r="W40" s="36"/>
      <c r="X40" s="36"/>
      <c r="Y40" s="36"/>
      <c r="Z40" s="42">
        <v>6.75</v>
      </c>
      <c r="AA40" s="793"/>
      <c r="AB40" s="794"/>
      <c r="AC40" s="794"/>
      <c r="AD40" s="794"/>
      <c r="AE40" s="794"/>
      <c r="AF40" s="794"/>
      <c r="AG40" s="794"/>
      <c r="AH40" s="794"/>
      <c r="AI40" s="794"/>
      <c r="AJ40" s="794"/>
      <c r="AK40" s="794"/>
    </row>
    <row r="41" spans="1:37" x14ac:dyDescent="0.25">
      <c r="A41" s="43" t="s">
        <v>997</v>
      </c>
      <c r="B41" s="36"/>
      <c r="C41" s="36"/>
      <c r="D41" s="36"/>
      <c r="E41" s="36"/>
      <c r="F41" s="36"/>
      <c r="G41" s="36"/>
      <c r="H41" s="36"/>
      <c r="I41" s="36"/>
      <c r="J41" s="36"/>
      <c r="K41" s="38"/>
      <c r="L41" s="38"/>
      <c r="M41" s="44"/>
      <c r="N41" s="43" t="s">
        <v>998</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7" x14ac:dyDescent="0.25">
      <c r="A42" s="43" t="s">
        <v>999</v>
      </c>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7"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7"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7" x14ac:dyDescent="0.25">
      <c r="A45" s="52"/>
      <c r="B45" s="45"/>
      <c r="C45" s="45"/>
      <c r="D45" s="45"/>
      <c r="E45" s="45"/>
      <c r="F45" s="45"/>
      <c r="G45" s="45"/>
      <c r="H45" s="45"/>
      <c r="I45" s="45"/>
      <c r="J45" s="45"/>
      <c r="K45" s="38"/>
      <c r="L45" s="38"/>
      <c r="M45" s="46">
        <f>SUM(M39:M44)</f>
        <v>0</v>
      </c>
      <c r="N45" s="52" t="s">
        <v>420</v>
      </c>
      <c r="O45" s="45"/>
      <c r="P45" s="45"/>
      <c r="Q45" s="45"/>
      <c r="R45" s="45"/>
      <c r="S45" s="45"/>
      <c r="T45" s="45"/>
      <c r="U45" s="45"/>
      <c r="V45" s="45"/>
      <c r="W45" s="45"/>
      <c r="X45" s="45"/>
      <c r="Y45" s="45"/>
      <c r="Z45" s="205">
        <f>SUM(Z39:Z44)</f>
        <v>6.75</v>
      </c>
      <c r="AA45" s="177"/>
      <c r="AB45" s="177"/>
      <c r="AC45" s="177"/>
      <c r="AD45" s="177"/>
      <c r="AE45" s="177"/>
      <c r="AF45" s="177"/>
      <c r="AG45" s="177"/>
      <c r="AH45" s="177"/>
      <c r="AI45" s="177"/>
      <c r="AJ45" s="177"/>
      <c r="AK45" s="177"/>
    </row>
    <row r="46" spans="1:37"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44596</v>
      </c>
      <c r="X46" s="770"/>
      <c r="Y46" s="770"/>
      <c r="Z46" s="771"/>
      <c r="AA46" s="177" t="s">
        <v>648</v>
      </c>
      <c r="AB46" s="177"/>
      <c r="AC46" s="177"/>
      <c r="AD46" s="177"/>
      <c r="AE46" s="177"/>
      <c r="AF46" s="177"/>
      <c r="AG46" s="177"/>
      <c r="AH46" s="177"/>
      <c r="AI46" s="177"/>
      <c r="AJ46" s="177"/>
      <c r="AK46" s="177"/>
    </row>
    <row r="47" spans="1:37" ht="15.75" thickTop="1" x14ac:dyDescent="0.25">
      <c r="A47" s="22" t="str">
        <f>+A39</f>
        <v>Morning Workout</v>
      </c>
      <c r="B47" s="23"/>
      <c r="C47" s="23"/>
      <c r="D47" s="23"/>
      <c r="E47" s="23"/>
      <c r="F47" s="23"/>
      <c r="G47" s="23"/>
      <c r="H47" s="23"/>
      <c r="I47" s="23"/>
      <c r="J47" s="23"/>
      <c r="M47" s="24" t="str">
        <f>"("&amp;LEFT(AA46,1)&amp;")"</f>
        <v>(E)</v>
      </c>
      <c r="N47" s="22" t="str">
        <f>+N39</f>
        <v>Afternoon Workout</v>
      </c>
      <c r="O47" s="23"/>
      <c r="P47" s="23"/>
      <c r="Q47" s="23"/>
      <c r="R47" s="23"/>
      <c r="S47" s="23"/>
      <c r="T47" s="23"/>
      <c r="U47" s="23"/>
      <c r="V47" s="25"/>
      <c r="W47" s="23"/>
      <c r="X47" s="23"/>
      <c r="Y47" s="23"/>
      <c r="Z47" s="48"/>
      <c r="AA47" s="793" t="s">
        <v>1000</v>
      </c>
      <c r="AB47" s="794"/>
      <c r="AC47" s="794"/>
      <c r="AD47" s="794"/>
      <c r="AE47" s="794"/>
      <c r="AF47" s="794"/>
      <c r="AG47" s="794"/>
      <c r="AH47" s="794"/>
      <c r="AI47" s="794"/>
      <c r="AJ47" s="794"/>
      <c r="AK47" s="794"/>
    </row>
    <row r="48" spans="1:37" x14ac:dyDescent="0.25">
      <c r="A48" s="43" t="s">
        <v>420</v>
      </c>
      <c r="B48" s="23"/>
      <c r="C48" s="23"/>
      <c r="D48" s="23"/>
      <c r="E48" s="23"/>
      <c r="F48" s="23"/>
      <c r="G48" s="23"/>
      <c r="H48" s="23"/>
      <c r="I48" s="23"/>
      <c r="J48" s="23"/>
      <c r="M48" s="27"/>
      <c r="N48" s="43" t="s">
        <v>1001</v>
      </c>
      <c r="O48" s="36"/>
      <c r="P48" s="36"/>
      <c r="Q48" s="36"/>
      <c r="R48" s="36"/>
      <c r="S48" s="36"/>
      <c r="T48" s="36"/>
      <c r="U48" s="36"/>
      <c r="V48" s="36"/>
      <c r="W48" s="36"/>
      <c r="X48" s="36"/>
      <c r="Y48" s="36"/>
      <c r="Z48" s="42">
        <v>1.5</v>
      </c>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1002</v>
      </c>
      <c r="O49" s="36"/>
      <c r="P49" s="36"/>
      <c r="Q49" s="36"/>
      <c r="R49" s="36"/>
      <c r="S49" s="36"/>
      <c r="T49" s="36"/>
      <c r="U49" s="36"/>
      <c r="V49" s="36"/>
      <c r="W49" s="36"/>
      <c r="X49" s="36"/>
      <c r="Y49" s="36"/>
      <c r="Z49" s="42">
        <v>0.1</v>
      </c>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t="s">
        <v>1003</v>
      </c>
      <c r="O50" s="23"/>
      <c r="P50" s="23"/>
      <c r="Q50" s="23"/>
      <c r="R50" s="23"/>
      <c r="S50" s="23"/>
      <c r="T50" s="23"/>
      <c r="U50" s="23"/>
      <c r="V50" s="23"/>
      <c r="W50" s="23"/>
      <c r="Z50" s="26">
        <v>3.9</v>
      </c>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0</v>
      </c>
      <c r="N53" s="52" t="s">
        <v>420</v>
      </c>
      <c r="O53" s="28"/>
      <c r="P53" s="28"/>
      <c r="Q53" s="28"/>
      <c r="R53" s="28"/>
      <c r="S53" s="28"/>
      <c r="T53" s="28"/>
      <c r="U53" s="28"/>
      <c r="V53" s="28"/>
      <c r="W53" s="28"/>
      <c r="Z53" s="29">
        <f>SUM(Z47:Z52)</f>
        <v>5.5</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44597</v>
      </c>
      <c r="X54" s="770"/>
      <c r="Y54" s="770"/>
      <c r="Z54" s="771"/>
      <c r="AA54" s="187" t="s">
        <v>406</v>
      </c>
      <c r="AB54" s="177"/>
      <c r="AC54" s="177"/>
      <c r="AD54" s="177"/>
      <c r="AE54" s="177"/>
      <c r="AF54" s="177"/>
      <c r="AG54" s="177"/>
      <c r="AH54" s="177"/>
      <c r="AI54" s="177"/>
      <c r="AJ54" s="177"/>
      <c r="AK54" s="177"/>
      <c r="AL54" t="s">
        <v>1004</v>
      </c>
    </row>
    <row r="55" spans="1:38" ht="15.75" thickTop="1" x14ac:dyDescent="0.25">
      <c r="A55" s="22" t="str">
        <f>+A47</f>
        <v>Morning Workout</v>
      </c>
      <c r="B55" s="23"/>
      <c r="C55" s="23"/>
      <c r="D55" s="23"/>
      <c r="E55" s="23"/>
      <c r="F55" s="23"/>
      <c r="G55" s="23"/>
      <c r="H55" s="23"/>
      <c r="I55" s="23"/>
      <c r="J55" s="23"/>
      <c r="M55" s="24" t="str">
        <f>"("&amp;LEFT(AA54,1)&amp;")"</f>
        <v>(N)</v>
      </c>
      <c r="N55" s="22" t="str">
        <f>+N47</f>
        <v>Afternoon Workout</v>
      </c>
      <c r="O55" s="23"/>
      <c r="P55" s="23"/>
      <c r="Q55" s="23"/>
      <c r="R55" s="23"/>
      <c r="S55" s="23"/>
      <c r="T55" s="23"/>
      <c r="U55" s="23"/>
      <c r="V55" s="25"/>
      <c r="W55" s="23"/>
      <c r="X55" s="23"/>
      <c r="Y55" s="23"/>
      <c r="Z55" s="48"/>
      <c r="AA55" s="793" t="s">
        <v>1005</v>
      </c>
      <c r="AB55" s="794"/>
      <c r="AC55" s="794"/>
      <c r="AD55" s="794"/>
      <c r="AE55" s="794"/>
      <c r="AF55" s="794"/>
      <c r="AG55" s="794"/>
      <c r="AH55" s="794"/>
      <c r="AI55" s="794"/>
      <c r="AJ55" s="794"/>
      <c r="AK55" s="794"/>
    </row>
    <row r="56" spans="1:38" x14ac:dyDescent="0.25">
      <c r="A56" s="43" t="s">
        <v>1006</v>
      </c>
      <c r="B56" s="23"/>
      <c r="C56" s="23"/>
      <c r="D56" s="23"/>
      <c r="E56" s="23"/>
      <c r="F56" s="23"/>
      <c r="G56" s="23"/>
      <c r="H56" s="23"/>
      <c r="I56" s="23"/>
      <c r="J56" s="23"/>
      <c r="M56" s="27">
        <v>1.45</v>
      </c>
      <c r="N56" s="43" t="s">
        <v>918</v>
      </c>
      <c r="O56" s="23"/>
      <c r="P56" s="23"/>
      <c r="Q56" s="23"/>
      <c r="R56" s="23"/>
      <c r="S56" s="23"/>
      <c r="T56" s="23"/>
      <c r="U56" s="23"/>
      <c r="V56" s="23"/>
      <c r="W56" s="23"/>
      <c r="Z56" s="26">
        <v>1.3</v>
      </c>
      <c r="AA56" s="793"/>
      <c r="AB56" s="794"/>
      <c r="AC56" s="794"/>
      <c r="AD56" s="794"/>
      <c r="AE56" s="794"/>
      <c r="AF56" s="794"/>
      <c r="AG56" s="794"/>
      <c r="AH56" s="794"/>
      <c r="AI56" s="794"/>
      <c r="AJ56" s="794"/>
      <c r="AK56" s="794"/>
    </row>
    <row r="57" spans="1:38" x14ac:dyDescent="0.25">
      <c r="A57" s="43" t="s">
        <v>1007</v>
      </c>
      <c r="B57" s="23"/>
      <c r="C57" s="23"/>
      <c r="D57" s="23"/>
      <c r="E57" s="23"/>
      <c r="F57" s="23"/>
      <c r="G57" s="23"/>
      <c r="H57" s="23"/>
      <c r="I57" s="23"/>
      <c r="J57" s="23"/>
      <c r="M57" s="27">
        <v>1</v>
      </c>
      <c r="N57" s="43" t="s">
        <v>1008</v>
      </c>
      <c r="O57" s="23"/>
      <c r="P57" s="23"/>
      <c r="Q57" s="23"/>
      <c r="R57" s="23"/>
      <c r="S57" s="23"/>
      <c r="T57" s="23"/>
      <c r="U57" s="23"/>
      <c r="V57" s="23"/>
      <c r="W57" s="23"/>
      <c r="Z57" s="26">
        <v>0.5</v>
      </c>
      <c r="AA57" s="793"/>
      <c r="AB57" s="794"/>
      <c r="AC57" s="794"/>
      <c r="AD57" s="794"/>
      <c r="AE57" s="794"/>
      <c r="AF57" s="794"/>
      <c r="AG57" s="794"/>
      <c r="AH57" s="794"/>
      <c r="AI57" s="794"/>
      <c r="AJ57" s="794"/>
      <c r="AK57" s="794"/>
    </row>
    <row r="58" spans="1:38" x14ac:dyDescent="0.25">
      <c r="A58" s="43" t="s">
        <v>920</v>
      </c>
      <c r="B58" s="23"/>
      <c r="C58" s="23"/>
      <c r="D58" s="23"/>
      <c r="E58" s="23"/>
      <c r="F58" s="23"/>
      <c r="G58" s="23"/>
      <c r="H58" s="23"/>
      <c r="I58" s="23"/>
      <c r="J58" s="23"/>
      <c r="M58" s="27">
        <v>0.75</v>
      </c>
      <c r="N58" s="43" t="s">
        <v>920</v>
      </c>
      <c r="O58" s="23"/>
      <c r="P58" s="23"/>
      <c r="Q58" s="23"/>
      <c r="R58" s="23"/>
      <c r="S58" s="23"/>
      <c r="T58" s="23"/>
      <c r="U58" s="23"/>
      <c r="V58" s="23"/>
      <c r="W58" s="23"/>
      <c r="Z58" s="26">
        <v>1</v>
      </c>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c r="O59" s="23"/>
      <c r="P59" s="23"/>
      <c r="Q59" s="23"/>
      <c r="R59" s="23"/>
      <c r="S59" s="23"/>
      <c r="T59" s="23"/>
      <c r="U59" s="23"/>
      <c r="V59" s="23"/>
      <c r="W59" s="23"/>
      <c r="Z59" s="26"/>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3.2</v>
      </c>
      <c r="N61" s="52" t="s">
        <v>420</v>
      </c>
      <c r="O61" s="28"/>
      <c r="P61" s="28"/>
      <c r="Q61" s="28"/>
      <c r="R61" s="28"/>
      <c r="S61" s="28"/>
      <c r="T61" s="28"/>
      <c r="U61" s="28"/>
      <c r="V61" s="28"/>
      <c r="W61" s="28"/>
      <c r="X61" s="33"/>
      <c r="Y61" s="33"/>
      <c r="Z61" s="29">
        <f>SUM(Z55:Z60)</f>
        <v>2.8</v>
      </c>
      <c r="AA61" s="177"/>
      <c r="AB61" s="177"/>
      <c r="AC61" s="177"/>
      <c r="AD61" s="177"/>
      <c r="AE61" s="177"/>
      <c r="AF61" s="177"/>
      <c r="AG61" s="177"/>
      <c r="AH61" s="177"/>
      <c r="AI61" s="177"/>
      <c r="AJ61" s="177"/>
      <c r="AK61" s="177"/>
    </row>
    <row r="62" spans="1:38" x14ac:dyDescent="0.25">
      <c r="M62"/>
      <c r="Z62"/>
    </row>
  </sheetData>
  <mergeCells count="28">
    <mergeCell ref="AA47:AK52"/>
    <mergeCell ref="AA55:AK60"/>
    <mergeCell ref="AA7:AK12"/>
    <mergeCell ref="AA15:AK20"/>
    <mergeCell ref="AA23:AK28"/>
    <mergeCell ref="AA31:AK36"/>
    <mergeCell ref="AA39:AK44"/>
    <mergeCell ref="A5:Z5"/>
    <mergeCell ref="W54:Z54"/>
    <mergeCell ref="A54:V54"/>
    <mergeCell ref="A4:Z4"/>
    <mergeCell ref="A1:Z1"/>
    <mergeCell ref="A2:Z2"/>
    <mergeCell ref="A3:F3"/>
    <mergeCell ref="H3:M3"/>
    <mergeCell ref="N3:Z3"/>
    <mergeCell ref="A6:V6"/>
    <mergeCell ref="W6:Z6"/>
    <mergeCell ref="A14:V14"/>
    <mergeCell ref="A38:V38"/>
    <mergeCell ref="W38:Z38"/>
    <mergeCell ref="A46:V46"/>
    <mergeCell ref="W46:Z46"/>
    <mergeCell ref="W14:Z14"/>
    <mergeCell ref="A22:V22"/>
    <mergeCell ref="W22:Z22"/>
    <mergeCell ref="A30:V30"/>
    <mergeCell ref="W30:Z30"/>
  </mergeCells>
  <hyperlinks>
    <hyperlink ref="AA1" location="'Reference Page'!A1" display="Home" xr:uid="{00000000-0004-0000-0900-000000000000}"/>
  </hyperlinks>
  <printOptions horizontalCentered="1" verticalCentered="1"/>
  <pageMargins left="0.3" right="0.3" top="0.5" bottom="0.25" header="0.3" footer="0.3"/>
  <pageSetup scale="85"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tabColor rgb="FFCC99FF"/>
    <pageSetUpPr fitToPage="1"/>
  </sheetPr>
  <dimension ref="A1:AP61"/>
  <sheetViews>
    <sheetView showGridLines="0" workbookViewId="0">
      <pane ySplit="5" topLeftCell="A6" activePane="bottomLeft" state="frozen"/>
      <selection activeCell="N1" sqref="N1"/>
      <selection pane="bottomLeft" sqref="A1:Z1"/>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36.5703125" bestFit="1" customWidth="1"/>
    <col min="15" max="25" width="1" customWidth="1"/>
    <col min="26" max="26" width="4.42578125" style="31" customWidth="1"/>
    <col min="27" max="27" width="16.42578125" bestFit="1" customWidth="1"/>
    <col min="28" max="35" width="1" customWidth="1"/>
  </cols>
  <sheetData>
    <row r="1" spans="1:42"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90" t="s">
        <v>850</v>
      </c>
    </row>
    <row r="2" spans="1:42" x14ac:dyDescent="0.25">
      <c r="A2" s="780" t="s">
        <v>423</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42" x14ac:dyDescent="0.25">
      <c r="A3" s="798">
        <f>'Reference Page'!$A$8</f>
        <v>44598</v>
      </c>
      <c r="B3" s="784"/>
      <c r="C3" s="784"/>
      <c r="D3" s="784"/>
      <c r="E3" s="784"/>
      <c r="F3" s="784"/>
      <c r="G3" s="21" t="s">
        <v>330</v>
      </c>
      <c r="H3" s="785">
        <f>+A3+6</f>
        <v>44604</v>
      </c>
      <c r="I3" s="785"/>
      <c r="J3" s="785"/>
      <c r="K3" s="785"/>
      <c r="L3" s="785"/>
      <c r="M3" s="786"/>
      <c r="N3" s="787" t="s">
        <v>852</v>
      </c>
      <c r="O3" s="788"/>
      <c r="P3" s="788"/>
      <c r="Q3" s="788"/>
      <c r="R3" s="788"/>
      <c r="S3" s="788"/>
      <c r="T3" s="788"/>
      <c r="U3" s="788"/>
      <c r="V3" s="788"/>
      <c r="W3" s="788"/>
      <c r="X3" s="788"/>
      <c r="Y3" s="788"/>
      <c r="Z3" s="789"/>
    </row>
    <row r="4" spans="1:42" x14ac:dyDescent="0.25">
      <c r="A4" s="790" t="str">
        <f>'Reference Page'!$H$3</f>
        <v>INDOOR</v>
      </c>
      <c r="B4" s="791"/>
      <c r="C4" s="791"/>
      <c r="D4" s="791"/>
      <c r="E4" s="791"/>
      <c r="F4" s="791"/>
      <c r="G4" s="791"/>
      <c r="H4" s="791"/>
      <c r="I4" s="791"/>
      <c r="J4" s="791"/>
      <c r="K4" s="791"/>
      <c r="L4" s="791"/>
      <c r="M4" s="791"/>
      <c r="N4" s="791"/>
      <c r="O4" s="791"/>
      <c r="P4" s="791"/>
      <c r="Q4" s="791"/>
      <c r="R4" s="791"/>
      <c r="S4" s="791"/>
      <c r="T4" s="791"/>
      <c r="U4" s="791"/>
      <c r="V4" s="791"/>
      <c r="W4" s="791"/>
      <c r="X4" s="791"/>
      <c r="Y4" s="791"/>
      <c r="Z4" s="792"/>
    </row>
    <row r="5" spans="1:42" ht="15.75" thickBot="1" x14ac:dyDescent="0.3">
      <c r="A5" s="774" t="str">
        <f>'Reference Page'!$F$3</f>
        <v>Aerobic+Srength</v>
      </c>
      <c r="B5" s="775"/>
      <c r="C5" s="775"/>
      <c r="D5" s="775"/>
      <c r="E5" s="775"/>
      <c r="F5" s="775"/>
      <c r="G5" s="775"/>
      <c r="H5" s="775"/>
      <c r="I5" s="775"/>
      <c r="J5" s="775"/>
      <c r="K5" s="775"/>
      <c r="L5" s="775"/>
      <c r="M5" s="775"/>
      <c r="N5" s="775"/>
      <c r="O5" s="775"/>
      <c r="P5" s="775"/>
      <c r="Q5" s="775"/>
      <c r="R5" s="775"/>
      <c r="S5" s="775"/>
      <c r="T5" s="775"/>
      <c r="U5" s="775"/>
      <c r="V5" s="775"/>
      <c r="W5" s="775"/>
      <c r="X5" s="775"/>
      <c r="Y5" s="775"/>
      <c r="Z5" s="776"/>
    </row>
    <row r="6" spans="1:42"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44598</v>
      </c>
      <c r="X6" s="772"/>
      <c r="Y6" s="772"/>
      <c r="Z6" s="772"/>
      <c r="AA6" s="92" t="s">
        <v>654</v>
      </c>
      <c r="AB6" s="92"/>
      <c r="AC6" s="92"/>
      <c r="AD6" s="92"/>
      <c r="AE6" s="92"/>
      <c r="AF6" s="92"/>
      <c r="AG6" s="92"/>
      <c r="AH6" s="92"/>
      <c r="AI6" s="92"/>
      <c r="AJ6" s="92"/>
      <c r="AK6" s="92"/>
      <c r="AL6" t="s">
        <v>1009</v>
      </c>
    </row>
    <row r="7" spans="1:42" ht="15.75" thickTop="1" x14ac:dyDescent="0.25">
      <c r="A7" s="37" t="s">
        <v>855</v>
      </c>
      <c r="B7" s="36"/>
      <c r="C7" s="36"/>
      <c r="D7" s="36"/>
      <c r="E7" s="36"/>
      <c r="F7" s="36"/>
      <c r="G7" s="36"/>
      <c r="H7" s="36"/>
      <c r="I7" s="36"/>
      <c r="J7" s="36"/>
      <c r="K7" s="38"/>
      <c r="L7" s="38"/>
      <c r="M7" s="39" t="str">
        <f>"("&amp;LEFT(AA6,1)&amp;")"</f>
        <v>(L)</v>
      </c>
      <c r="N7" s="40" t="str">
        <f>'1'!N7</f>
        <v>Afternoon Workout</v>
      </c>
      <c r="O7" s="36"/>
      <c r="P7" s="36"/>
      <c r="Q7" s="36"/>
      <c r="R7" s="36"/>
      <c r="S7" s="36"/>
      <c r="T7" s="36"/>
      <c r="U7" s="36"/>
      <c r="V7" s="41"/>
      <c r="W7" s="36"/>
      <c r="X7" s="36"/>
      <c r="Y7" s="36"/>
      <c r="Z7" s="42"/>
      <c r="AA7" s="793" t="s">
        <v>1010</v>
      </c>
      <c r="AB7" s="794"/>
      <c r="AC7" s="794"/>
      <c r="AD7" s="794"/>
      <c r="AE7" s="794"/>
      <c r="AF7" s="794"/>
      <c r="AG7" s="794"/>
      <c r="AH7" s="794"/>
      <c r="AI7" s="794"/>
      <c r="AJ7" s="794"/>
      <c r="AK7" s="794"/>
    </row>
    <row r="8" spans="1:42" x14ac:dyDescent="0.25">
      <c r="A8" s="43" t="s">
        <v>420</v>
      </c>
      <c r="B8" s="36"/>
      <c r="C8" s="36"/>
      <c r="D8" s="36"/>
      <c r="E8" s="36"/>
      <c r="F8" s="36"/>
      <c r="G8" s="36"/>
      <c r="H8" s="36"/>
      <c r="I8" s="36"/>
      <c r="J8" s="36"/>
      <c r="K8" s="38"/>
      <c r="L8" s="38"/>
      <c r="M8" s="44"/>
      <c r="N8" s="43" t="s">
        <v>1011</v>
      </c>
      <c r="O8" s="36"/>
      <c r="P8" s="36"/>
      <c r="Q8" s="36"/>
      <c r="R8" s="36"/>
      <c r="S8" s="36"/>
      <c r="T8" s="36"/>
      <c r="U8" s="36"/>
      <c r="V8" s="36"/>
      <c r="W8" s="36"/>
      <c r="X8" s="36"/>
      <c r="Y8" s="36"/>
      <c r="Z8" s="42">
        <v>12.1</v>
      </c>
      <c r="AA8" s="793"/>
      <c r="AB8" s="794"/>
      <c r="AC8" s="794"/>
      <c r="AD8" s="794"/>
      <c r="AE8" s="794"/>
      <c r="AF8" s="794"/>
      <c r="AG8" s="794"/>
      <c r="AH8" s="794"/>
      <c r="AI8" s="794"/>
      <c r="AJ8" s="794"/>
      <c r="AK8" s="794"/>
    </row>
    <row r="9" spans="1:42" x14ac:dyDescent="0.25">
      <c r="A9" s="43" t="s">
        <v>420</v>
      </c>
      <c r="B9" s="36"/>
      <c r="C9" s="36"/>
      <c r="D9" s="36"/>
      <c r="E9" s="36"/>
      <c r="F9" s="36"/>
      <c r="G9" s="36"/>
      <c r="H9" s="36"/>
      <c r="I9" s="36"/>
      <c r="J9" s="36"/>
      <c r="K9" s="38"/>
      <c r="L9" s="38"/>
      <c r="M9" s="44"/>
      <c r="N9" s="43" t="s">
        <v>420</v>
      </c>
      <c r="O9" s="36"/>
      <c r="P9" s="36"/>
      <c r="Q9" s="36"/>
      <c r="R9" s="36"/>
      <c r="S9" s="36"/>
      <c r="T9" s="36"/>
      <c r="U9" s="36"/>
      <c r="V9" s="36"/>
      <c r="W9" s="36"/>
      <c r="X9" s="36"/>
      <c r="Y9" s="36"/>
      <c r="Z9" s="42"/>
      <c r="AA9" s="793"/>
      <c r="AB9" s="794"/>
      <c r="AC9" s="794"/>
      <c r="AD9" s="794"/>
      <c r="AE9" s="794"/>
      <c r="AF9" s="794"/>
      <c r="AG9" s="794"/>
      <c r="AH9" s="794"/>
      <c r="AI9" s="794"/>
      <c r="AJ9" s="794"/>
      <c r="AK9" s="794"/>
    </row>
    <row r="10" spans="1:42"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42"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42"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42" x14ac:dyDescent="0.25">
      <c r="A13" s="43" t="s">
        <v>420</v>
      </c>
      <c r="B13" s="45"/>
      <c r="C13" s="45"/>
      <c r="D13" s="45"/>
      <c r="E13" s="45"/>
      <c r="F13" s="45"/>
      <c r="G13" s="45"/>
      <c r="H13" s="45"/>
      <c r="I13" s="45"/>
      <c r="J13" s="45"/>
      <c r="K13" s="38"/>
      <c r="L13" s="38"/>
      <c r="M13" s="46">
        <f>SUM(M7:M12)</f>
        <v>0</v>
      </c>
      <c r="N13" s="52" t="s">
        <v>420</v>
      </c>
      <c r="O13" s="45"/>
      <c r="P13" s="45"/>
      <c r="Q13" s="45"/>
      <c r="R13" s="45"/>
      <c r="S13" s="45"/>
      <c r="T13" s="45"/>
      <c r="U13" s="45"/>
      <c r="V13" s="45"/>
      <c r="W13" s="45"/>
      <c r="X13" s="45"/>
      <c r="Y13" s="45"/>
      <c r="Z13" s="46">
        <f>SUM(Z7:Z12)</f>
        <v>12.1</v>
      </c>
      <c r="AA13" s="177"/>
      <c r="AB13" s="177"/>
      <c r="AC13" s="177"/>
      <c r="AD13" s="177"/>
      <c r="AE13" s="177"/>
      <c r="AF13" s="177"/>
      <c r="AG13" s="177"/>
      <c r="AH13" s="177"/>
      <c r="AI13" s="177"/>
      <c r="AJ13" s="177"/>
      <c r="AK13" s="177"/>
    </row>
    <row r="14" spans="1:42"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44599</v>
      </c>
      <c r="X14" s="770"/>
      <c r="Y14" s="770"/>
      <c r="Z14" s="771"/>
      <c r="AA14" s="177" t="s">
        <v>648</v>
      </c>
      <c r="AB14" s="177"/>
      <c r="AC14" s="177"/>
      <c r="AD14" s="177"/>
      <c r="AE14" s="177"/>
      <c r="AF14" s="177"/>
      <c r="AG14" s="177"/>
      <c r="AH14" s="177"/>
      <c r="AI14" s="177"/>
      <c r="AJ14" s="177"/>
      <c r="AK14" s="177"/>
      <c r="AL14" t="s">
        <v>1012</v>
      </c>
    </row>
    <row r="15" spans="1:42" ht="15.75" thickTop="1" x14ac:dyDescent="0.25">
      <c r="A15" s="37" t="s">
        <v>855</v>
      </c>
      <c r="B15" s="36"/>
      <c r="C15" s="36"/>
      <c r="D15" s="36"/>
      <c r="E15" s="36"/>
      <c r="F15" s="36"/>
      <c r="G15" s="36"/>
      <c r="H15" s="36"/>
      <c r="I15" s="36"/>
      <c r="J15" s="36"/>
      <c r="K15" s="38"/>
      <c r="L15" s="38"/>
      <c r="M15" s="39" t="str">
        <f>"("&amp;LEFT(AA14,1)&amp;")"</f>
        <v>(E)</v>
      </c>
      <c r="N15" s="40" t="str">
        <f>'1'!N7</f>
        <v>Afternoon Workout</v>
      </c>
      <c r="O15" s="36"/>
      <c r="P15" s="36"/>
      <c r="Q15" s="36"/>
      <c r="R15" s="36"/>
      <c r="S15" s="36"/>
      <c r="T15" s="36"/>
      <c r="U15" s="36"/>
      <c r="V15" s="41"/>
      <c r="W15" s="36"/>
      <c r="X15" s="36"/>
      <c r="Y15" s="36"/>
      <c r="Z15" s="42"/>
      <c r="AA15" s="793" t="s">
        <v>1013</v>
      </c>
      <c r="AB15" s="794"/>
      <c r="AC15" s="794"/>
      <c r="AD15" s="794"/>
      <c r="AE15" s="794"/>
      <c r="AF15" s="794"/>
      <c r="AG15" s="794"/>
      <c r="AH15" s="794"/>
      <c r="AI15" s="794"/>
      <c r="AJ15" s="794"/>
      <c r="AK15" s="794"/>
    </row>
    <row r="16" spans="1:42" x14ac:dyDescent="0.25">
      <c r="A16" s="43" t="s">
        <v>1014</v>
      </c>
      <c r="B16" s="36"/>
      <c r="C16" s="36"/>
      <c r="D16" s="36"/>
      <c r="E16" s="36"/>
      <c r="F16" s="36"/>
      <c r="G16" s="36"/>
      <c r="H16" s="36"/>
      <c r="I16" s="36"/>
      <c r="J16" s="36"/>
      <c r="K16" s="36"/>
      <c r="L16" s="36"/>
      <c r="M16" s="42"/>
      <c r="N16" s="43" t="s">
        <v>996</v>
      </c>
      <c r="O16" s="36"/>
      <c r="P16" s="36"/>
      <c r="Q16" s="36"/>
      <c r="R16" s="36"/>
      <c r="S16" s="36"/>
      <c r="T16" s="36"/>
      <c r="U16" s="36"/>
      <c r="V16" s="36"/>
      <c r="W16" s="36"/>
      <c r="X16" s="36"/>
      <c r="Y16" s="36"/>
      <c r="Z16" s="42">
        <v>6.5</v>
      </c>
      <c r="AA16" s="793"/>
      <c r="AB16" s="794"/>
      <c r="AC16" s="794"/>
      <c r="AD16" s="794"/>
      <c r="AE16" s="794"/>
      <c r="AF16" s="794"/>
      <c r="AG16" s="794"/>
      <c r="AH16" s="794"/>
      <c r="AI16" s="794"/>
      <c r="AJ16" s="794"/>
      <c r="AK16" s="794"/>
      <c r="AL16" s="23"/>
      <c r="AM16" s="23"/>
      <c r="AN16" s="23"/>
      <c r="AO16" s="23"/>
      <c r="AP16" s="27"/>
    </row>
    <row r="17" spans="1:42" x14ac:dyDescent="0.25">
      <c r="A17" s="43" t="s">
        <v>1015</v>
      </c>
      <c r="B17" s="36"/>
      <c r="C17" s="36"/>
      <c r="D17" s="36"/>
      <c r="E17" s="36"/>
      <c r="F17" s="36"/>
      <c r="G17" s="36"/>
      <c r="H17" s="36"/>
      <c r="I17" s="36"/>
      <c r="J17" s="36"/>
      <c r="K17" s="36"/>
      <c r="L17" s="36"/>
      <c r="M17" s="42"/>
      <c r="N17" s="43" t="s">
        <v>420</v>
      </c>
      <c r="O17" s="36"/>
      <c r="P17" s="36"/>
      <c r="Q17" s="36"/>
      <c r="R17" s="36"/>
      <c r="S17" s="36"/>
      <c r="T17" s="36"/>
      <c r="U17" s="36"/>
      <c r="V17" s="36"/>
      <c r="W17" s="36"/>
      <c r="X17" s="36"/>
      <c r="Y17" s="36"/>
      <c r="Z17" s="42"/>
      <c r="AA17" s="793"/>
      <c r="AB17" s="794"/>
      <c r="AC17" s="794"/>
      <c r="AD17" s="794"/>
      <c r="AE17" s="794"/>
      <c r="AF17" s="794"/>
      <c r="AG17" s="794"/>
      <c r="AH17" s="794"/>
      <c r="AI17" s="794"/>
      <c r="AJ17" s="794"/>
      <c r="AK17" s="794"/>
      <c r="AL17" s="23"/>
      <c r="AM17" s="23"/>
      <c r="AN17" s="23"/>
      <c r="AO17" s="23"/>
      <c r="AP17" s="27"/>
    </row>
    <row r="18" spans="1:42" x14ac:dyDescent="0.25">
      <c r="A18" s="43" t="s">
        <v>867</v>
      </c>
      <c r="B18" s="36"/>
      <c r="C18" s="36"/>
      <c r="D18" s="36"/>
      <c r="E18" s="36"/>
      <c r="F18" s="36"/>
      <c r="G18" s="36"/>
      <c r="H18" s="36"/>
      <c r="I18" s="36"/>
      <c r="J18" s="36"/>
      <c r="K18" s="36"/>
      <c r="L18" s="36"/>
      <c r="M18" s="42"/>
      <c r="N18" s="43"/>
      <c r="O18" s="36"/>
      <c r="P18" s="36"/>
      <c r="Q18" s="36"/>
      <c r="R18" s="36"/>
      <c r="S18" s="36"/>
      <c r="T18" s="36"/>
      <c r="U18" s="36"/>
      <c r="V18" s="36"/>
      <c r="W18" s="36"/>
      <c r="X18" s="36"/>
      <c r="Y18" s="36"/>
      <c r="Z18" s="42"/>
      <c r="AA18" s="793"/>
      <c r="AB18" s="794"/>
      <c r="AC18" s="794"/>
      <c r="AD18" s="794"/>
      <c r="AE18" s="794"/>
      <c r="AF18" s="794"/>
      <c r="AG18" s="794"/>
      <c r="AH18" s="794"/>
      <c r="AI18" s="794"/>
      <c r="AJ18" s="794"/>
      <c r="AK18" s="794"/>
      <c r="AL18" s="23"/>
      <c r="AM18" s="23"/>
      <c r="AN18" s="23"/>
      <c r="AO18" s="23"/>
      <c r="AP18" s="23"/>
    </row>
    <row r="19" spans="1:42" x14ac:dyDescent="0.25">
      <c r="A19" s="43" t="s">
        <v>1016</v>
      </c>
      <c r="B19" s="36"/>
      <c r="C19" s="36"/>
      <c r="D19" s="36"/>
      <c r="E19" s="36"/>
      <c r="F19" s="36"/>
      <c r="G19" s="36"/>
      <c r="H19" s="36"/>
      <c r="I19" s="36"/>
      <c r="J19" s="36"/>
      <c r="K19" s="36"/>
      <c r="L19" s="36"/>
      <c r="M19" s="42"/>
      <c r="N19" s="43"/>
      <c r="O19" s="36"/>
      <c r="P19" s="36"/>
      <c r="Q19" s="36"/>
      <c r="R19" s="36"/>
      <c r="S19" s="36"/>
      <c r="T19" s="36"/>
      <c r="U19" s="36"/>
      <c r="V19" s="36"/>
      <c r="W19" s="36"/>
      <c r="X19" s="36"/>
      <c r="Y19" s="36"/>
      <c r="Z19" s="42"/>
      <c r="AA19" s="793"/>
      <c r="AB19" s="794"/>
      <c r="AC19" s="794"/>
      <c r="AD19" s="794"/>
      <c r="AE19" s="794"/>
      <c r="AF19" s="794"/>
      <c r="AG19" s="794"/>
      <c r="AH19" s="794"/>
      <c r="AI19" s="794"/>
      <c r="AJ19" s="794"/>
      <c r="AK19" s="794"/>
      <c r="AL19" s="23"/>
      <c r="AM19" s="23"/>
      <c r="AN19" s="23"/>
      <c r="AO19" s="23"/>
      <c r="AP19" s="27"/>
    </row>
    <row r="20" spans="1:42" x14ac:dyDescent="0.25">
      <c r="A20" s="43"/>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c r="AL20" s="23"/>
      <c r="AM20" s="23"/>
      <c r="AN20" s="23"/>
      <c r="AO20" s="23"/>
      <c r="AP20" s="27"/>
    </row>
    <row r="21" spans="1:42" x14ac:dyDescent="0.25">
      <c r="A21" s="43" t="s">
        <v>420</v>
      </c>
      <c r="B21" s="45"/>
      <c r="C21" s="45"/>
      <c r="D21" s="45"/>
      <c r="E21" s="45"/>
      <c r="F21" s="45"/>
      <c r="G21" s="45"/>
      <c r="H21" s="45"/>
      <c r="I21" s="45"/>
      <c r="J21" s="45"/>
      <c r="K21" s="45"/>
      <c r="L21" s="45"/>
      <c r="M21" s="46">
        <f>SUM(M15:M20)</f>
        <v>0</v>
      </c>
      <c r="N21" s="43" t="s">
        <v>420</v>
      </c>
      <c r="O21" s="45"/>
      <c r="P21" s="45"/>
      <c r="Q21" s="45"/>
      <c r="R21" s="45"/>
      <c r="S21" s="45"/>
      <c r="T21" s="45"/>
      <c r="U21" s="45"/>
      <c r="V21" s="45"/>
      <c r="W21" s="45"/>
      <c r="X21" s="45"/>
      <c r="Y21" s="45"/>
      <c r="Z21" s="46">
        <f>SUM(Z15:Z20)</f>
        <v>6.5</v>
      </c>
      <c r="AA21" s="177"/>
      <c r="AB21" s="177"/>
      <c r="AC21" s="177"/>
      <c r="AD21" s="177"/>
      <c r="AE21" s="177"/>
      <c r="AF21" s="177"/>
      <c r="AG21" s="177"/>
      <c r="AH21" s="177"/>
      <c r="AI21" s="177"/>
      <c r="AJ21" s="177"/>
      <c r="AK21" s="177"/>
    </row>
    <row r="22" spans="1:42"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44600</v>
      </c>
      <c r="X22" s="770"/>
      <c r="Y22" s="770"/>
      <c r="Z22" s="771"/>
      <c r="AA22" s="177" t="s">
        <v>661</v>
      </c>
      <c r="AB22" s="177"/>
      <c r="AC22" s="177"/>
      <c r="AD22" s="177"/>
      <c r="AE22" s="177"/>
      <c r="AF22" s="177"/>
      <c r="AG22" s="177"/>
      <c r="AH22" s="177"/>
      <c r="AI22" s="177"/>
      <c r="AJ22" s="177"/>
      <c r="AK22" s="177"/>
      <c r="AL22" t="s">
        <v>1017</v>
      </c>
    </row>
    <row r="23" spans="1:42" ht="15.75" thickTop="1" x14ac:dyDescent="0.25">
      <c r="A23" s="37" t="s">
        <v>855</v>
      </c>
      <c r="B23" s="36"/>
      <c r="C23" s="36"/>
      <c r="D23" s="36"/>
      <c r="E23" s="36"/>
      <c r="F23" s="36"/>
      <c r="G23" s="36"/>
      <c r="H23" s="36"/>
      <c r="I23" s="36"/>
      <c r="J23" s="36"/>
      <c r="K23" s="38"/>
      <c r="L23" s="38"/>
      <c r="M23" s="39" t="str">
        <f>"("&amp;LEFT(AA22,1)&amp;")"</f>
        <v>(T)</v>
      </c>
      <c r="N23" s="40" t="str">
        <f>'1'!N7</f>
        <v>Afternoon Workout</v>
      </c>
      <c r="O23" s="36"/>
      <c r="P23" s="36"/>
      <c r="Q23" s="36"/>
      <c r="R23" s="36"/>
      <c r="S23" s="36"/>
      <c r="T23" s="36"/>
      <c r="U23" s="36"/>
      <c r="V23" s="41"/>
      <c r="W23" s="36"/>
      <c r="X23" s="36"/>
      <c r="Y23" s="36"/>
      <c r="Z23" s="42"/>
      <c r="AA23" s="793" t="s">
        <v>1018</v>
      </c>
      <c r="AB23" s="794"/>
      <c r="AC23" s="794"/>
      <c r="AD23" s="794"/>
      <c r="AE23" s="794"/>
      <c r="AF23" s="794"/>
      <c r="AG23" s="794"/>
      <c r="AH23" s="794"/>
      <c r="AI23" s="794"/>
      <c r="AJ23" s="794"/>
      <c r="AK23" s="794"/>
    </row>
    <row r="24" spans="1:42" x14ac:dyDescent="0.25">
      <c r="A24" s="43" t="s">
        <v>1019</v>
      </c>
      <c r="B24" s="36"/>
      <c r="C24" s="36"/>
      <c r="D24" s="36"/>
      <c r="E24" s="36"/>
      <c r="F24" s="36"/>
      <c r="G24" s="36"/>
      <c r="H24" s="36"/>
      <c r="I24" s="36"/>
      <c r="J24" s="36"/>
      <c r="K24" s="38"/>
      <c r="L24" s="38"/>
      <c r="M24" s="44"/>
      <c r="N24" s="43" t="s">
        <v>862</v>
      </c>
      <c r="O24" s="36"/>
      <c r="P24" s="36"/>
      <c r="Q24" s="36"/>
      <c r="R24" s="36"/>
      <c r="S24" s="36"/>
      <c r="T24" s="36"/>
      <c r="U24" s="36"/>
      <c r="V24" s="36"/>
      <c r="W24" s="36"/>
      <c r="X24" s="36"/>
      <c r="Y24" s="36"/>
      <c r="Z24" s="42">
        <v>1.35</v>
      </c>
      <c r="AA24" s="793"/>
      <c r="AB24" s="794"/>
      <c r="AC24" s="794"/>
      <c r="AD24" s="794"/>
      <c r="AE24" s="794"/>
      <c r="AF24" s="794"/>
      <c r="AG24" s="794"/>
      <c r="AH24" s="794"/>
      <c r="AI24" s="794"/>
      <c r="AJ24" s="794"/>
      <c r="AK24" s="794"/>
    </row>
    <row r="25" spans="1:42" x14ac:dyDescent="0.25">
      <c r="A25" s="43" t="s">
        <v>997</v>
      </c>
      <c r="B25" s="36"/>
      <c r="C25" s="36"/>
      <c r="D25" s="36"/>
      <c r="E25" s="36"/>
      <c r="F25" s="36"/>
      <c r="G25" s="36"/>
      <c r="H25" s="36"/>
      <c r="I25" s="36"/>
      <c r="J25" s="36"/>
      <c r="K25" s="38"/>
      <c r="L25" s="38"/>
      <c r="M25" s="44"/>
      <c r="N25" s="43" t="s">
        <v>1020</v>
      </c>
      <c r="O25" s="36"/>
      <c r="P25" s="36"/>
      <c r="Q25" s="36"/>
      <c r="R25" s="36"/>
      <c r="S25" s="36"/>
      <c r="T25" s="36"/>
      <c r="U25" s="36"/>
      <c r="V25" s="36"/>
      <c r="W25" s="36"/>
      <c r="X25" s="36"/>
      <c r="Y25" s="36"/>
      <c r="Z25" s="42">
        <v>5</v>
      </c>
      <c r="AA25" s="793"/>
      <c r="AB25" s="794"/>
      <c r="AC25" s="794"/>
      <c r="AD25" s="794"/>
      <c r="AE25" s="794"/>
      <c r="AF25" s="794"/>
      <c r="AG25" s="794"/>
      <c r="AH25" s="794"/>
      <c r="AI25" s="794"/>
      <c r="AJ25" s="794"/>
      <c r="AK25" s="794"/>
    </row>
    <row r="26" spans="1:42" x14ac:dyDescent="0.25">
      <c r="A26" s="43" t="s">
        <v>906</v>
      </c>
      <c r="B26" s="36"/>
      <c r="C26" s="36"/>
      <c r="D26" s="36"/>
      <c r="E26" s="36"/>
      <c r="F26" s="36"/>
      <c r="G26" s="36"/>
      <c r="H26" s="36"/>
      <c r="I26" s="36"/>
      <c r="J26" s="36"/>
      <c r="K26" s="38"/>
      <c r="L26" s="38"/>
      <c r="M26" s="44"/>
      <c r="N26" s="43" t="s">
        <v>1021</v>
      </c>
      <c r="O26" s="36"/>
      <c r="P26" s="36"/>
      <c r="Q26" s="36"/>
      <c r="R26" s="36"/>
      <c r="S26" s="36"/>
      <c r="T26" s="36"/>
      <c r="U26" s="36"/>
      <c r="V26" s="36"/>
      <c r="W26" s="36"/>
      <c r="X26" s="36"/>
      <c r="Y26" s="36"/>
      <c r="Z26" s="42">
        <v>1.35</v>
      </c>
      <c r="AA26" s="793"/>
      <c r="AB26" s="794"/>
      <c r="AC26" s="794"/>
      <c r="AD26" s="794"/>
      <c r="AE26" s="794"/>
      <c r="AF26" s="794"/>
      <c r="AG26" s="794"/>
      <c r="AH26" s="794"/>
      <c r="AI26" s="794"/>
      <c r="AJ26" s="794"/>
      <c r="AK26" s="794"/>
    </row>
    <row r="27" spans="1:42"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42"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42"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46">
        <f>SUM(Z23:Z28)</f>
        <v>7.6999999999999993</v>
      </c>
      <c r="AA29" s="177"/>
      <c r="AB29" s="177"/>
      <c r="AC29" s="177"/>
      <c r="AD29" s="177"/>
      <c r="AE29" s="177"/>
      <c r="AF29" s="177"/>
      <c r="AG29" s="177"/>
      <c r="AH29" s="177"/>
      <c r="AI29" s="177"/>
      <c r="AJ29" s="177"/>
      <c r="AK29" s="177"/>
    </row>
    <row r="30" spans="1:42"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44601</v>
      </c>
      <c r="X30" s="770"/>
      <c r="Y30" s="770"/>
      <c r="Z30" s="771"/>
      <c r="AA30" s="177" t="s">
        <v>648</v>
      </c>
      <c r="AB30" s="177"/>
      <c r="AC30" s="177"/>
      <c r="AD30" s="177"/>
      <c r="AE30" s="177"/>
      <c r="AF30" s="177"/>
      <c r="AG30" s="177"/>
      <c r="AH30" s="177"/>
      <c r="AI30" s="177"/>
      <c r="AJ30" s="177"/>
      <c r="AK30" s="177"/>
      <c r="AL30" t="s">
        <v>1022</v>
      </c>
    </row>
    <row r="31" spans="1:42" ht="15.75" thickTop="1" x14ac:dyDescent="0.25">
      <c r="A31" s="37" t="s">
        <v>855</v>
      </c>
      <c r="B31" s="36"/>
      <c r="C31" s="36"/>
      <c r="D31" s="36"/>
      <c r="E31" s="36"/>
      <c r="F31" s="36"/>
      <c r="G31" s="36"/>
      <c r="H31" s="36"/>
      <c r="I31" s="36"/>
      <c r="J31" s="36"/>
      <c r="K31" s="38"/>
      <c r="L31" s="38"/>
      <c r="M31" s="39" t="str">
        <f>"("&amp;LEFT(AA30,1)&amp;")"</f>
        <v>(E)</v>
      </c>
      <c r="N31" s="40" t="str">
        <f>'1'!N7</f>
        <v>Afternoon Workout</v>
      </c>
      <c r="O31" s="36"/>
      <c r="P31" s="36"/>
      <c r="Q31" s="36"/>
      <c r="R31" s="36"/>
      <c r="S31" s="36"/>
      <c r="T31" s="36"/>
      <c r="U31" s="36"/>
      <c r="V31" s="41"/>
      <c r="W31" s="36"/>
      <c r="X31" s="36"/>
      <c r="Y31" s="36"/>
      <c r="Z31" s="42"/>
      <c r="AA31" s="793" t="s">
        <v>1023</v>
      </c>
      <c r="AB31" s="794"/>
      <c r="AC31" s="794"/>
      <c r="AD31" s="794"/>
      <c r="AE31" s="794"/>
      <c r="AF31" s="794"/>
      <c r="AG31" s="794"/>
      <c r="AH31" s="794"/>
      <c r="AI31" s="794"/>
      <c r="AJ31" s="794"/>
      <c r="AK31" s="794"/>
    </row>
    <row r="32" spans="1:42" x14ac:dyDescent="0.25">
      <c r="A32" s="43" t="s">
        <v>420</v>
      </c>
      <c r="B32" s="36"/>
      <c r="C32" s="36"/>
      <c r="D32" s="36"/>
      <c r="E32" s="36"/>
      <c r="F32" s="36"/>
      <c r="G32" s="36"/>
      <c r="H32" s="36"/>
      <c r="I32" s="36"/>
      <c r="J32" s="36"/>
      <c r="K32" s="38"/>
      <c r="L32" s="38"/>
      <c r="M32" s="44"/>
      <c r="N32" s="43" t="s">
        <v>1024</v>
      </c>
      <c r="O32" s="36"/>
      <c r="P32" s="36"/>
      <c r="Q32" s="36"/>
      <c r="R32" s="36"/>
      <c r="S32" s="36"/>
      <c r="T32" s="36"/>
      <c r="U32" s="36"/>
      <c r="V32" s="36"/>
      <c r="W32" s="36"/>
      <c r="X32" s="36"/>
      <c r="Y32" s="36"/>
      <c r="Z32" s="42">
        <v>7.1</v>
      </c>
      <c r="AA32" s="793"/>
      <c r="AB32" s="794"/>
      <c r="AC32" s="794"/>
      <c r="AD32" s="794"/>
      <c r="AE32" s="794"/>
      <c r="AF32" s="794"/>
      <c r="AG32" s="794"/>
      <c r="AH32" s="794"/>
      <c r="AI32" s="794"/>
      <c r="AJ32" s="794"/>
      <c r="AK32" s="794"/>
    </row>
    <row r="33" spans="1:38" x14ac:dyDescent="0.25">
      <c r="A33" s="43" t="s">
        <v>420</v>
      </c>
      <c r="B33" s="36"/>
      <c r="C33" s="36"/>
      <c r="D33" s="36"/>
      <c r="E33" s="36"/>
      <c r="F33" s="36"/>
      <c r="G33" s="36"/>
      <c r="H33" s="36"/>
      <c r="I33" s="36"/>
      <c r="J33" s="36"/>
      <c r="K33" s="38"/>
      <c r="L33" s="38"/>
      <c r="M33" s="44"/>
      <c r="N33" s="43" t="s">
        <v>420</v>
      </c>
      <c r="O33" s="36"/>
      <c r="P33" s="36"/>
      <c r="Q33" s="36"/>
      <c r="R33" s="36"/>
      <c r="S33" s="36"/>
      <c r="T33" s="36"/>
      <c r="U33" s="36"/>
      <c r="V33" s="36"/>
      <c r="W33" s="36"/>
      <c r="X33" s="36"/>
      <c r="Y33" s="36"/>
      <c r="Z33" s="42"/>
      <c r="AA33" s="793"/>
      <c r="AB33" s="794"/>
      <c r="AC33" s="794"/>
      <c r="AD33" s="794"/>
      <c r="AE33" s="794"/>
      <c r="AF33" s="794"/>
      <c r="AG33" s="794"/>
      <c r="AH33" s="794"/>
      <c r="AI33" s="794"/>
      <c r="AJ33" s="794"/>
      <c r="AK33" s="794"/>
    </row>
    <row r="34" spans="1:38" x14ac:dyDescent="0.25">
      <c r="A34" s="43"/>
      <c r="B34" s="36"/>
      <c r="C34" s="36"/>
      <c r="D34" s="36"/>
      <c r="E34" s="36"/>
      <c r="F34" s="36"/>
      <c r="G34" s="36"/>
      <c r="H34" s="36"/>
      <c r="I34" s="36"/>
      <c r="J34" s="36"/>
      <c r="K34" s="38"/>
      <c r="L34" s="38"/>
      <c r="M34" s="44"/>
      <c r="N34" s="43"/>
      <c r="O34" s="36"/>
      <c r="P34" s="36"/>
      <c r="Q34" s="36"/>
      <c r="R34" s="36"/>
      <c r="S34" s="36"/>
      <c r="T34" s="36"/>
      <c r="U34" s="36"/>
      <c r="V34" s="36"/>
      <c r="W34" s="36"/>
      <c r="X34" s="36"/>
      <c r="Y34" s="36"/>
      <c r="Z34" s="42"/>
      <c r="AA34" s="793"/>
      <c r="AB34" s="794"/>
      <c r="AC34" s="794"/>
      <c r="AD34" s="794"/>
      <c r="AE34" s="794"/>
      <c r="AF34" s="794"/>
      <c r="AG34" s="794"/>
      <c r="AH34" s="794"/>
      <c r="AI34" s="794"/>
      <c r="AJ34" s="794"/>
      <c r="AK34" s="794"/>
    </row>
    <row r="35" spans="1:38" x14ac:dyDescent="0.25">
      <c r="A35" s="43"/>
      <c r="B35" s="36"/>
      <c r="C35" s="36"/>
      <c r="D35" s="36"/>
      <c r="E35" s="36"/>
      <c r="F35" s="36"/>
      <c r="G35" s="36"/>
      <c r="H35" s="36"/>
      <c r="I35" s="36"/>
      <c r="J35" s="36"/>
      <c r="K35" s="38"/>
      <c r="L35" s="38"/>
      <c r="M35" s="44"/>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0</v>
      </c>
      <c r="N37" s="43" t="s">
        <v>420</v>
      </c>
      <c r="O37" s="45"/>
      <c r="P37" s="45"/>
      <c r="Q37" s="45"/>
      <c r="R37" s="45"/>
      <c r="S37" s="45"/>
      <c r="T37" s="45"/>
      <c r="U37" s="45"/>
      <c r="V37" s="45"/>
      <c r="W37" s="45"/>
      <c r="X37" s="45"/>
      <c r="Y37" s="45"/>
      <c r="Z37" s="46">
        <f>SUM(Z31:Z36)</f>
        <v>7.1</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44602</v>
      </c>
      <c r="X38" s="770"/>
      <c r="Y38" s="770"/>
      <c r="Z38" s="771"/>
      <c r="AA38" s="177" t="s">
        <v>1025</v>
      </c>
      <c r="AB38" s="177"/>
      <c r="AC38" s="177"/>
      <c r="AD38" s="177"/>
      <c r="AE38" s="177"/>
      <c r="AF38" s="177"/>
      <c r="AG38" s="177"/>
      <c r="AH38" s="177"/>
      <c r="AI38" s="177"/>
      <c r="AJ38" s="177"/>
      <c r="AK38" s="177"/>
      <c r="AL38" t="s">
        <v>900</v>
      </c>
    </row>
    <row r="39" spans="1:38" ht="15.75" thickTop="1" x14ac:dyDescent="0.25">
      <c r="A39" s="37" t="s">
        <v>855</v>
      </c>
      <c r="B39" s="36"/>
      <c r="C39" s="36"/>
      <c r="D39" s="36"/>
      <c r="E39" s="36"/>
      <c r="F39" s="36"/>
      <c r="G39" s="36"/>
      <c r="H39" s="36"/>
      <c r="I39" s="36"/>
      <c r="J39" s="36"/>
      <c r="K39" s="38"/>
      <c r="L39" s="38"/>
      <c r="M39" s="39" t="str">
        <f>"("&amp;LEFT(AA38,1)&amp;")"</f>
        <v>(H)</v>
      </c>
      <c r="N39" s="40" t="str">
        <f>'1'!N7</f>
        <v>Afternoon Workout</v>
      </c>
      <c r="O39" s="36"/>
      <c r="P39" s="36"/>
      <c r="Q39" s="36"/>
      <c r="R39" s="36"/>
      <c r="S39" s="36"/>
      <c r="T39" s="36"/>
      <c r="U39" s="36"/>
      <c r="V39" s="41"/>
      <c r="W39" s="36"/>
      <c r="X39" s="36"/>
      <c r="Y39" s="36"/>
      <c r="Z39" s="42"/>
      <c r="AA39" s="793" t="s">
        <v>1026</v>
      </c>
      <c r="AB39" s="794"/>
      <c r="AC39" s="794"/>
      <c r="AD39" s="794"/>
      <c r="AE39" s="794"/>
      <c r="AF39" s="794"/>
      <c r="AG39" s="794"/>
      <c r="AH39" s="794"/>
      <c r="AI39" s="794"/>
      <c r="AJ39" s="794"/>
      <c r="AK39" s="794"/>
    </row>
    <row r="40" spans="1:38" x14ac:dyDescent="0.25">
      <c r="A40" s="43"/>
      <c r="B40" s="36"/>
      <c r="C40" s="36"/>
      <c r="D40" s="36"/>
      <c r="E40" s="36"/>
      <c r="F40" s="36"/>
      <c r="G40" s="36"/>
      <c r="H40" s="36"/>
      <c r="I40" s="36"/>
      <c r="J40" s="36"/>
      <c r="K40" s="38"/>
      <c r="L40" s="38"/>
      <c r="M40" s="44"/>
      <c r="N40" s="43" t="s">
        <v>1027</v>
      </c>
      <c r="O40" s="36"/>
      <c r="P40" s="36"/>
      <c r="Q40" s="36"/>
      <c r="R40" s="36"/>
      <c r="S40" s="36"/>
      <c r="T40" s="36"/>
      <c r="U40" s="36"/>
      <c r="V40" s="36"/>
      <c r="W40" s="36"/>
      <c r="X40" s="36"/>
      <c r="Y40" s="36"/>
      <c r="Z40" s="42">
        <v>1.5</v>
      </c>
      <c r="AA40" s="793"/>
      <c r="AB40" s="794"/>
      <c r="AC40" s="794"/>
      <c r="AD40" s="794"/>
      <c r="AE40" s="794"/>
      <c r="AF40" s="794"/>
      <c r="AG40" s="794"/>
      <c r="AH40" s="794"/>
      <c r="AI40" s="794"/>
      <c r="AJ40" s="794"/>
      <c r="AK40" s="794"/>
    </row>
    <row r="41" spans="1:38" x14ac:dyDescent="0.25">
      <c r="A41" s="43"/>
      <c r="B41" s="36"/>
      <c r="C41" s="36"/>
      <c r="D41" s="36"/>
      <c r="E41" s="36"/>
      <c r="F41" s="36"/>
      <c r="G41" s="36"/>
      <c r="H41" s="36"/>
      <c r="I41" s="36"/>
      <c r="J41" s="36"/>
      <c r="K41" s="38"/>
      <c r="L41" s="38"/>
      <c r="M41" s="44"/>
      <c r="N41" s="43" t="s">
        <v>1028</v>
      </c>
      <c r="O41" s="36"/>
      <c r="P41" s="36"/>
      <c r="Q41" s="36"/>
      <c r="R41" s="36"/>
      <c r="S41" s="36"/>
      <c r="T41" s="36"/>
      <c r="U41" s="36"/>
      <c r="V41" s="36"/>
      <c r="W41" s="36"/>
      <c r="X41" s="36"/>
      <c r="Y41" s="36"/>
      <c r="Z41" s="42">
        <v>1</v>
      </c>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t="s">
        <v>1029</v>
      </c>
      <c r="O42" s="36"/>
      <c r="P42" s="36"/>
      <c r="Q42" s="36"/>
      <c r="R42" s="36"/>
      <c r="S42" s="36"/>
      <c r="T42" s="36"/>
      <c r="U42" s="36"/>
      <c r="V42" s="36"/>
      <c r="W42" s="36"/>
      <c r="X42" s="36"/>
      <c r="Y42" s="36"/>
      <c r="Z42" s="42">
        <v>1</v>
      </c>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t="s">
        <v>938</v>
      </c>
      <c r="O43" s="36"/>
      <c r="P43" s="36"/>
      <c r="Q43" s="36"/>
      <c r="R43" s="36"/>
      <c r="S43" s="36"/>
      <c r="T43" s="36"/>
      <c r="U43" s="36"/>
      <c r="V43" s="36"/>
      <c r="W43" s="36"/>
      <c r="X43" s="36"/>
      <c r="Y43" s="36"/>
      <c r="Z43" s="42">
        <v>1.2</v>
      </c>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0</v>
      </c>
      <c r="N45" s="52" t="s">
        <v>420</v>
      </c>
      <c r="O45" s="45"/>
      <c r="P45" s="45"/>
      <c r="Q45" s="45"/>
      <c r="R45" s="45"/>
      <c r="S45" s="45"/>
      <c r="T45" s="45"/>
      <c r="U45" s="45"/>
      <c r="V45" s="45"/>
      <c r="W45" s="45"/>
      <c r="X45" s="45"/>
      <c r="Y45" s="45"/>
      <c r="Z45" s="46">
        <f>SUM(Z39:Z44)</f>
        <v>4.7</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44603</v>
      </c>
      <c r="X46" s="770"/>
      <c r="Y46" s="770"/>
      <c r="Z46" s="771"/>
      <c r="AA46" s="177" t="s">
        <v>648</v>
      </c>
      <c r="AB46" s="177"/>
      <c r="AC46" s="177"/>
      <c r="AD46" s="177"/>
      <c r="AE46" s="177"/>
      <c r="AF46" s="177"/>
      <c r="AG46" s="177"/>
      <c r="AH46" s="177"/>
      <c r="AI46" s="177"/>
      <c r="AJ46" s="177"/>
      <c r="AK46" s="177"/>
      <c r="AL46" t="s">
        <v>1030</v>
      </c>
    </row>
    <row r="47" spans="1:38" ht="15.75" thickTop="1" x14ac:dyDescent="0.25">
      <c r="A47" s="22" t="str">
        <f>+A39</f>
        <v>Morning Workout</v>
      </c>
      <c r="B47" s="23"/>
      <c r="C47" s="23"/>
      <c r="D47" s="23"/>
      <c r="E47" s="23"/>
      <c r="F47" s="23"/>
      <c r="G47" s="23"/>
      <c r="H47" s="23"/>
      <c r="I47" s="23"/>
      <c r="J47" s="23"/>
      <c r="M47" s="24" t="str">
        <f>"("&amp;LEFT(AA46,1)&amp;")"</f>
        <v>(E)</v>
      </c>
      <c r="N47" s="22" t="str">
        <f>+N39</f>
        <v>Afternoon Workout</v>
      </c>
      <c r="O47" s="23"/>
      <c r="P47" s="23"/>
      <c r="Q47" s="23"/>
      <c r="R47" s="23"/>
      <c r="S47" s="23"/>
      <c r="T47" s="23"/>
      <c r="U47" s="23"/>
      <c r="V47" s="25"/>
      <c r="W47" s="23"/>
      <c r="X47" s="23"/>
      <c r="Y47" s="23"/>
      <c r="Z47" s="48"/>
      <c r="AA47" s="793" t="s">
        <v>1031</v>
      </c>
      <c r="AB47" s="794"/>
      <c r="AC47" s="794"/>
      <c r="AD47" s="794"/>
      <c r="AE47" s="794"/>
      <c r="AF47" s="794"/>
      <c r="AG47" s="794"/>
      <c r="AH47" s="794"/>
      <c r="AI47" s="794"/>
      <c r="AJ47" s="794"/>
      <c r="AK47" s="794"/>
    </row>
    <row r="48" spans="1:38" x14ac:dyDescent="0.25">
      <c r="A48" s="43" t="s">
        <v>420</v>
      </c>
      <c r="B48" s="23"/>
      <c r="C48" s="23"/>
      <c r="D48" s="23"/>
      <c r="E48" s="23"/>
      <c r="F48" s="23"/>
      <c r="G48" s="23"/>
      <c r="H48" s="23"/>
      <c r="I48" s="23"/>
      <c r="J48" s="23"/>
      <c r="M48" s="27"/>
      <c r="N48" s="43" t="s">
        <v>1032</v>
      </c>
      <c r="O48" s="36"/>
      <c r="P48" s="36"/>
      <c r="Q48" s="36"/>
      <c r="R48" s="36"/>
      <c r="S48" s="36"/>
      <c r="T48" s="36"/>
      <c r="U48" s="36"/>
      <c r="V48" s="36"/>
      <c r="W48" s="36"/>
      <c r="X48" s="36"/>
      <c r="Y48" s="36"/>
      <c r="Z48" s="42">
        <v>5.3</v>
      </c>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420</v>
      </c>
      <c r="O49" s="36"/>
      <c r="P49" s="36"/>
      <c r="Q49" s="36"/>
      <c r="R49" s="36"/>
      <c r="S49" s="36"/>
      <c r="T49" s="36"/>
      <c r="U49" s="36"/>
      <c r="V49" s="36"/>
      <c r="W49" s="36"/>
      <c r="X49" s="36"/>
      <c r="Y49" s="36"/>
      <c r="Z49" s="42"/>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c r="O50" s="23"/>
      <c r="P50" s="23"/>
      <c r="Q50" s="23"/>
      <c r="R50" s="23"/>
      <c r="S50" s="23"/>
      <c r="T50" s="23"/>
      <c r="U50" s="23"/>
      <c r="V50" s="23"/>
      <c r="W50" s="23"/>
      <c r="Z50" s="26"/>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0</v>
      </c>
      <c r="N53" s="52" t="s">
        <v>420</v>
      </c>
      <c r="O53" s="28"/>
      <c r="P53" s="28"/>
      <c r="Q53" s="28"/>
      <c r="R53" s="28"/>
      <c r="S53" s="28"/>
      <c r="T53" s="28"/>
      <c r="U53" s="28"/>
      <c r="V53" s="28"/>
      <c r="W53" s="28"/>
      <c r="Z53" s="29">
        <f>SUM(Z47:Z52)</f>
        <v>5.3</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44604</v>
      </c>
      <c r="X54" s="770"/>
      <c r="Y54" s="770"/>
      <c r="Z54" s="771"/>
      <c r="AA54" s="187" t="s">
        <v>349</v>
      </c>
      <c r="AB54" s="177"/>
      <c r="AC54" s="177"/>
      <c r="AD54" s="177"/>
      <c r="AE54" s="177"/>
      <c r="AF54" s="177"/>
      <c r="AG54" s="177"/>
      <c r="AH54" s="177"/>
      <c r="AI54" s="177"/>
      <c r="AJ54" s="177"/>
      <c r="AK54" s="177"/>
      <c r="AL54" t="s">
        <v>1033</v>
      </c>
    </row>
    <row r="55" spans="1:38" ht="15.75" thickTop="1" x14ac:dyDescent="0.25">
      <c r="A55" s="22" t="str">
        <f>+A47</f>
        <v>Morning Workout</v>
      </c>
      <c r="B55" s="23"/>
      <c r="C55" s="23"/>
      <c r="D55" s="23"/>
      <c r="E55" s="23"/>
      <c r="F55" s="23"/>
      <c r="G55" s="23"/>
      <c r="H55" s="23"/>
      <c r="I55" s="23"/>
      <c r="J55" s="23"/>
      <c r="M55" s="24" t="str">
        <f>"("&amp;LEFT(AA54,1)&amp;")"</f>
        <v>(W)</v>
      </c>
      <c r="N55" s="22" t="str">
        <f>+N47</f>
        <v>Afternoon Workout</v>
      </c>
      <c r="O55" s="23"/>
      <c r="P55" s="23"/>
      <c r="Q55" s="23"/>
      <c r="R55" s="23"/>
      <c r="S55" s="23"/>
      <c r="T55" s="23"/>
      <c r="U55" s="23"/>
      <c r="V55" s="25"/>
      <c r="W55" s="23"/>
      <c r="X55" s="23"/>
      <c r="Y55" s="23"/>
      <c r="Z55" s="48"/>
      <c r="AA55" s="793" t="s">
        <v>1034</v>
      </c>
      <c r="AB55" s="794"/>
      <c r="AC55" s="794"/>
      <c r="AD55" s="794"/>
      <c r="AE55" s="794"/>
      <c r="AF55" s="794"/>
      <c r="AG55" s="794"/>
      <c r="AH55" s="794"/>
      <c r="AI55" s="794"/>
      <c r="AJ55" s="794"/>
      <c r="AK55" s="794"/>
    </row>
    <row r="56" spans="1:38" x14ac:dyDescent="0.25">
      <c r="A56" s="43" t="s">
        <v>420</v>
      </c>
      <c r="B56" s="23"/>
      <c r="C56" s="23"/>
      <c r="D56" s="23"/>
      <c r="E56" s="23"/>
      <c r="F56" s="23"/>
      <c r="G56" s="23"/>
      <c r="H56" s="23"/>
      <c r="I56" s="23"/>
      <c r="J56" s="23"/>
      <c r="M56" s="27"/>
      <c r="N56" s="43" t="s">
        <v>1035</v>
      </c>
      <c r="O56" s="23"/>
      <c r="P56" s="23"/>
      <c r="Q56" s="23"/>
      <c r="R56" s="23"/>
      <c r="S56" s="23"/>
      <c r="T56" s="23"/>
      <c r="U56" s="23"/>
      <c r="V56" s="23"/>
      <c r="W56" s="23"/>
      <c r="Z56" s="26">
        <v>1.5</v>
      </c>
      <c r="AA56" s="793"/>
      <c r="AB56" s="794"/>
      <c r="AC56" s="794"/>
      <c r="AD56" s="794"/>
      <c r="AE56" s="794"/>
      <c r="AF56" s="794"/>
      <c r="AG56" s="794"/>
      <c r="AH56" s="794"/>
      <c r="AI56" s="794"/>
      <c r="AJ56" s="794"/>
      <c r="AK56" s="794"/>
    </row>
    <row r="57" spans="1:38" x14ac:dyDescent="0.25">
      <c r="A57" s="43" t="s">
        <v>420</v>
      </c>
      <c r="B57" s="23"/>
      <c r="C57" s="23"/>
      <c r="D57" s="23"/>
      <c r="E57" s="23"/>
      <c r="F57" s="23"/>
      <c r="G57" s="23"/>
      <c r="H57" s="23"/>
      <c r="I57" s="23"/>
      <c r="J57" s="23"/>
      <c r="M57" s="27"/>
      <c r="N57" s="43" t="s">
        <v>1036</v>
      </c>
      <c r="O57" s="23"/>
      <c r="P57" s="23"/>
      <c r="Q57" s="23"/>
      <c r="R57" s="23"/>
      <c r="S57" s="23"/>
      <c r="T57" s="23"/>
      <c r="U57" s="23"/>
      <c r="V57" s="23"/>
      <c r="W57" s="23"/>
      <c r="Z57" s="26">
        <v>0.5</v>
      </c>
      <c r="AA57" s="793"/>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t="s">
        <v>1037</v>
      </c>
      <c r="O58" s="23"/>
      <c r="P58" s="23"/>
      <c r="Q58" s="23"/>
      <c r="R58" s="23"/>
      <c r="S58" s="23"/>
      <c r="T58" s="23"/>
      <c r="U58" s="23"/>
      <c r="V58" s="23"/>
      <c r="W58" s="23"/>
      <c r="Z58" s="26">
        <v>4.7</v>
      </c>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c r="O59" s="23"/>
      <c r="P59" s="23"/>
      <c r="Q59" s="23"/>
      <c r="R59" s="23"/>
      <c r="S59" s="23"/>
      <c r="T59" s="23"/>
      <c r="U59" s="23"/>
      <c r="V59" s="23"/>
      <c r="W59" s="23"/>
      <c r="Z59" s="26"/>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0</v>
      </c>
      <c r="N61" s="52" t="s">
        <v>420</v>
      </c>
      <c r="O61" s="28"/>
      <c r="P61" s="28"/>
      <c r="Q61" s="28"/>
      <c r="R61" s="28"/>
      <c r="S61" s="28"/>
      <c r="T61" s="28"/>
      <c r="U61" s="28"/>
      <c r="V61" s="28"/>
      <c r="W61" s="28"/>
      <c r="X61" s="33"/>
      <c r="Y61" s="33"/>
      <c r="Z61" s="29">
        <f>SUM(Z55:Z60)</f>
        <v>6.7</v>
      </c>
      <c r="AA61" s="92"/>
      <c r="AB61" s="92"/>
      <c r="AC61" s="92"/>
      <c r="AD61" s="92"/>
      <c r="AE61" s="92"/>
      <c r="AF61" s="92"/>
      <c r="AG61" s="92"/>
      <c r="AH61" s="92"/>
      <c r="AI61" s="92"/>
      <c r="AJ61" s="92"/>
      <c r="AK61" s="92"/>
    </row>
  </sheetData>
  <mergeCells count="28">
    <mergeCell ref="AA47:AK52"/>
    <mergeCell ref="AA55:AK60"/>
    <mergeCell ref="AA7:AK12"/>
    <mergeCell ref="AA15:AK20"/>
    <mergeCell ref="AA23:AK28"/>
    <mergeCell ref="AA31:AK36"/>
    <mergeCell ref="AA39:AK44"/>
    <mergeCell ref="A5:Z5"/>
    <mergeCell ref="A54:V54"/>
    <mergeCell ref="W54:Z54"/>
    <mergeCell ref="A4:Z4"/>
    <mergeCell ref="A1:Z1"/>
    <mergeCell ref="A2:Z2"/>
    <mergeCell ref="A3:F3"/>
    <mergeCell ref="H3:M3"/>
    <mergeCell ref="N3:Z3"/>
    <mergeCell ref="A6:V6"/>
    <mergeCell ref="W6:Z6"/>
    <mergeCell ref="A38:V38"/>
    <mergeCell ref="W38:Z38"/>
    <mergeCell ref="A46:V46"/>
    <mergeCell ref="W46:Z46"/>
    <mergeCell ref="A14:V14"/>
    <mergeCell ref="W14:Z14"/>
    <mergeCell ref="A22:V22"/>
    <mergeCell ref="W22:Z22"/>
    <mergeCell ref="A30:V30"/>
    <mergeCell ref="W30:Z30"/>
  </mergeCells>
  <hyperlinks>
    <hyperlink ref="AA1" location="'Reference Page'!A1" display="Home" xr:uid="{00000000-0004-0000-0A00-000000000000}"/>
  </hyperlinks>
  <printOptions horizontalCentered="1" verticalCentered="1"/>
  <pageMargins left="0.3" right="0.3" top="0.5" bottom="0.25" header="0.3" footer="0.3"/>
  <pageSetup scale="88"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tabColor rgb="FFCC99FF"/>
    <pageSetUpPr fitToPage="1"/>
  </sheetPr>
  <dimension ref="A1:AL61"/>
  <sheetViews>
    <sheetView showGridLines="0" topLeftCell="M1" workbookViewId="0">
      <pane ySplit="5" topLeftCell="A30" activePane="bottomLeft" state="frozen"/>
      <selection activeCell="M1" sqref="M1"/>
      <selection pane="bottomLeft" sqref="A1:Z1"/>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36.5703125" bestFit="1" customWidth="1"/>
    <col min="15" max="25" width="1" customWidth="1"/>
    <col min="26" max="26" width="6.42578125" style="31" customWidth="1"/>
    <col min="27" max="27" width="16.42578125" bestFit="1" customWidth="1"/>
    <col min="28" max="35" width="1" customWidth="1"/>
  </cols>
  <sheetData>
    <row r="1" spans="1:38"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176" t="s">
        <v>850</v>
      </c>
      <c r="AB1" s="3"/>
      <c r="AC1" s="3"/>
      <c r="AD1" s="3"/>
      <c r="AE1" s="3"/>
      <c r="AF1" s="3"/>
      <c r="AG1" s="3"/>
      <c r="AH1" s="3"/>
      <c r="AI1" s="3"/>
      <c r="AJ1" s="3"/>
      <c r="AK1" s="3"/>
    </row>
    <row r="2" spans="1:38" x14ac:dyDescent="0.25">
      <c r="A2" s="780" t="s">
        <v>424</v>
      </c>
      <c r="B2" s="781"/>
      <c r="C2" s="781"/>
      <c r="D2" s="781"/>
      <c r="E2" s="781"/>
      <c r="F2" s="781"/>
      <c r="G2" s="781"/>
      <c r="H2" s="781"/>
      <c r="I2" s="781"/>
      <c r="J2" s="781"/>
      <c r="K2" s="781"/>
      <c r="L2" s="781"/>
      <c r="M2" s="781"/>
      <c r="N2" s="781"/>
      <c r="O2" s="781"/>
      <c r="P2" s="781"/>
      <c r="Q2" s="781"/>
      <c r="R2" s="781"/>
      <c r="S2" s="781"/>
      <c r="T2" s="781"/>
      <c r="U2" s="781"/>
      <c r="V2" s="781"/>
      <c r="W2" s="781"/>
      <c r="X2" s="781"/>
      <c r="Y2" s="781"/>
      <c r="Z2" s="782"/>
      <c r="AA2" s="3"/>
      <c r="AB2" s="3"/>
      <c r="AC2" s="3"/>
      <c r="AD2" s="3"/>
      <c r="AE2" s="3"/>
      <c r="AF2" s="3"/>
      <c r="AG2" s="3"/>
      <c r="AH2" s="3"/>
      <c r="AI2" s="3"/>
      <c r="AJ2" s="3"/>
      <c r="AK2" s="3"/>
    </row>
    <row r="3" spans="1:38" x14ac:dyDescent="0.25">
      <c r="A3" s="798">
        <f>+'Reference Page'!$A$9</f>
        <v>44605</v>
      </c>
      <c r="B3" s="784"/>
      <c r="C3" s="784"/>
      <c r="D3" s="784"/>
      <c r="E3" s="784"/>
      <c r="F3" s="784"/>
      <c r="G3" s="21" t="s">
        <v>330</v>
      </c>
      <c r="H3" s="785">
        <f>+A3+6</f>
        <v>44611</v>
      </c>
      <c r="I3" s="785"/>
      <c r="J3" s="785"/>
      <c r="K3" s="785"/>
      <c r="L3" s="785"/>
      <c r="M3" s="786"/>
      <c r="N3" s="787" t="s">
        <v>852</v>
      </c>
      <c r="O3" s="788"/>
      <c r="P3" s="788"/>
      <c r="Q3" s="788"/>
      <c r="R3" s="788"/>
      <c r="S3" s="788"/>
      <c r="T3" s="788"/>
      <c r="U3" s="788"/>
      <c r="V3" s="788"/>
      <c r="W3" s="788"/>
      <c r="X3" s="788"/>
      <c r="Y3" s="788"/>
      <c r="Z3" s="789"/>
      <c r="AA3" s="3"/>
      <c r="AB3" s="3"/>
      <c r="AC3" s="3"/>
      <c r="AD3" s="3"/>
      <c r="AE3" s="3"/>
      <c r="AF3" s="3"/>
      <c r="AG3" s="3"/>
      <c r="AH3" s="3"/>
      <c r="AI3" s="3"/>
      <c r="AJ3" s="3"/>
      <c r="AK3" s="3"/>
    </row>
    <row r="4" spans="1:38" x14ac:dyDescent="0.25">
      <c r="A4" s="790" t="str">
        <f>'Reference Page'!$H$3</f>
        <v>INDOOR</v>
      </c>
      <c r="B4" s="791"/>
      <c r="C4" s="791"/>
      <c r="D4" s="791"/>
      <c r="E4" s="791"/>
      <c r="F4" s="791"/>
      <c r="G4" s="791"/>
      <c r="H4" s="791"/>
      <c r="I4" s="791"/>
      <c r="J4" s="791"/>
      <c r="K4" s="791"/>
      <c r="L4" s="791"/>
      <c r="M4" s="791"/>
      <c r="N4" s="791"/>
      <c r="O4" s="791"/>
      <c r="P4" s="791"/>
      <c r="Q4" s="791"/>
      <c r="R4" s="791"/>
      <c r="S4" s="791"/>
      <c r="T4" s="791"/>
      <c r="U4" s="791"/>
      <c r="V4" s="791"/>
      <c r="W4" s="791"/>
      <c r="X4" s="791"/>
      <c r="Y4" s="791"/>
      <c r="Z4" s="792"/>
      <c r="AA4" s="3"/>
      <c r="AB4" s="3"/>
      <c r="AC4" s="3"/>
      <c r="AD4" s="3"/>
      <c r="AE4" s="3"/>
      <c r="AF4" s="3"/>
      <c r="AG4" s="3"/>
      <c r="AH4" s="3"/>
      <c r="AI4" s="3"/>
      <c r="AJ4" s="3"/>
      <c r="AK4" s="3"/>
    </row>
    <row r="5" spans="1:38" x14ac:dyDescent="0.25">
      <c r="A5" s="799" t="str">
        <f>'Reference Page'!$F$9</f>
        <v>Acid   Tolerance</v>
      </c>
      <c r="B5" s="800"/>
      <c r="C5" s="800"/>
      <c r="D5" s="800"/>
      <c r="E5" s="800"/>
      <c r="F5" s="800"/>
      <c r="G5" s="800"/>
      <c r="H5" s="800"/>
      <c r="I5" s="800"/>
      <c r="J5" s="800"/>
      <c r="K5" s="800"/>
      <c r="L5" s="800"/>
      <c r="M5" s="800"/>
      <c r="N5" s="800"/>
      <c r="O5" s="800"/>
      <c r="P5" s="800"/>
      <c r="Q5" s="800"/>
      <c r="R5" s="800"/>
      <c r="S5" s="800"/>
      <c r="T5" s="800"/>
      <c r="U5" s="800"/>
      <c r="V5" s="800"/>
      <c r="W5" s="800"/>
      <c r="X5" s="800"/>
      <c r="Y5" s="800"/>
      <c r="Z5" s="801"/>
      <c r="AA5" s="3"/>
      <c r="AB5" s="3"/>
      <c r="AC5" s="3"/>
      <c r="AD5" s="3"/>
      <c r="AE5" s="3"/>
      <c r="AF5" s="3"/>
      <c r="AG5" s="3"/>
      <c r="AH5" s="3"/>
      <c r="AI5" s="3"/>
      <c r="AJ5" s="3"/>
      <c r="AK5" s="3"/>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44605</v>
      </c>
      <c r="X6" s="772"/>
      <c r="Y6" s="772"/>
      <c r="Z6" s="772"/>
      <c r="AA6" s="177" t="s">
        <v>648</v>
      </c>
      <c r="AB6" s="177"/>
      <c r="AC6" s="177"/>
      <c r="AD6" s="177"/>
      <c r="AE6" s="177"/>
      <c r="AF6" s="177"/>
      <c r="AG6" s="177"/>
      <c r="AH6" s="177"/>
      <c r="AI6" s="177"/>
      <c r="AJ6" s="177"/>
      <c r="AK6" s="177"/>
      <c r="AL6" t="s">
        <v>1038</v>
      </c>
    </row>
    <row r="7" spans="1:38" ht="15.75" thickTop="1" x14ac:dyDescent="0.25">
      <c r="A7" s="37" t="s">
        <v>855</v>
      </c>
      <c r="B7" s="36"/>
      <c r="C7" s="36"/>
      <c r="D7" s="36"/>
      <c r="E7" s="36"/>
      <c r="F7" s="36"/>
      <c r="G7" s="36"/>
      <c r="H7" s="36"/>
      <c r="I7" s="36"/>
      <c r="J7" s="36"/>
      <c r="K7" s="38"/>
      <c r="L7" s="38"/>
      <c r="M7" s="39" t="str">
        <f>"("&amp;LEFT(AA6,1)&amp;")"</f>
        <v>(E)</v>
      </c>
      <c r="N7" s="40" t="str">
        <f>'1'!N7</f>
        <v>Afternoon Workout</v>
      </c>
      <c r="O7" s="36"/>
      <c r="P7" s="36"/>
      <c r="Q7" s="36"/>
      <c r="R7" s="36"/>
      <c r="S7" s="36"/>
      <c r="T7" s="36"/>
      <c r="U7" s="36"/>
      <c r="V7" s="41"/>
      <c r="W7" s="36"/>
      <c r="X7" s="36"/>
      <c r="Y7" s="36"/>
      <c r="Z7" s="42"/>
      <c r="AA7" s="793" t="s">
        <v>1039</v>
      </c>
      <c r="AB7" s="794"/>
      <c r="AC7" s="794"/>
      <c r="AD7" s="794"/>
      <c r="AE7" s="794"/>
      <c r="AF7" s="794"/>
      <c r="AG7" s="794"/>
      <c r="AH7" s="794"/>
      <c r="AI7" s="794"/>
      <c r="AJ7" s="794"/>
      <c r="AK7" s="794"/>
    </row>
    <row r="8" spans="1:38" x14ac:dyDescent="0.25">
      <c r="A8" s="43" t="s">
        <v>420</v>
      </c>
      <c r="B8" s="36"/>
      <c r="C8" s="36"/>
      <c r="D8" s="36"/>
      <c r="E8" s="36"/>
      <c r="F8" s="36"/>
      <c r="G8" s="36"/>
      <c r="H8" s="36"/>
      <c r="I8" s="36"/>
      <c r="J8" s="36"/>
      <c r="K8" s="38"/>
      <c r="L8" s="38"/>
      <c r="M8" s="44"/>
      <c r="N8" s="43" t="s">
        <v>1040</v>
      </c>
      <c r="O8" s="36"/>
      <c r="P8" s="36"/>
      <c r="Q8" s="36"/>
      <c r="R8" s="36"/>
      <c r="S8" s="36"/>
      <c r="T8" s="36"/>
      <c r="U8" s="36"/>
      <c r="V8" s="36"/>
      <c r="W8" s="36"/>
      <c r="X8" s="36"/>
      <c r="Y8" s="36"/>
      <c r="Z8" s="42">
        <v>7</v>
      </c>
      <c r="AA8" s="793"/>
      <c r="AB8" s="794"/>
      <c r="AC8" s="794"/>
      <c r="AD8" s="794"/>
      <c r="AE8" s="794"/>
      <c r="AF8" s="794"/>
      <c r="AG8" s="794"/>
      <c r="AH8" s="794"/>
      <c r="AI8" s="794"/>
      <c r="AJ8" s="794"/>
      <c r="AK8" s="794"/>
    </row>
    <row r="9" spans="1:38" x14ac:dyDescent="0.25">
      <c r="A9" s="43" t="s">
        <v>420</v>
      </c>
      <c r="B9" s="36"/>
      <c r="C9" s="36"/>
      <c r="D9" s="36"/>
      <c r="E9" s="36"/>
      <c r="F9" s="36"/>
      <c r="G9" s="36"/>
      <c r="H9" s="36"/>
      <c r="I9" s="36"/>
      <c r="J9" s="36"/>
      <c r="K9" s="38"/>
      <c r="L9" s="38"/>
      <c r="M9" s="44"/>
      <c r="N9" s="43" t="s">
        <v>420</v>
      </c>
      <c r="O9" s="36"/>
      <c r="P9" s="36"/>
      <c r="Q9" s="36"/>
      <c r="R9" s="36"/>
      <c r="S9" s="36"/>
      <c r="T9" s="36"/>
      <c r="U9" s="36"/>
      <c r="V9" s="36"/>
      <c r="W9" s="36"/>
      <c r="X9" s="36"/>
      <c r="Y9" s="36"/>
      <c r="Z9" s="42"/>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8" x14ac:dyDescent="0.25">
      <c r="A13" s="43" t="s">
        <v>420</v>
      </c>
      <c r="B13" s="45"/>
      <c r="C13" s="45"/>
      <c r="D13" s="45"/>
      <c r="E13" s="45"/>
      <c r="F13" s="45"/>
      <c r="G13" s="45"/>
      <c r="H13" s="45"/>
      <c r="I13" s="45"/>
      <c r="J13" s="45"/>
      <c r="K13" s="38"/>
      <c r="L13" s="38"/>
      <c r="M13" s="46">
        <f>SUM(M7:M12)</f>
        <v>0</v>
      </c>
      <c r="N13" s="52" t="s">
        <v>420</v>
      </c>
      <c r="O13" s="45"/>
      <c r="P13" s="45"/>
      <c r="Q13" s="45"/>
      <c r="R13" s="45"/>
      <c r="S13" s="45"/>
      <c r="T13" s="45"/>
      <c r="U13" s="45"/>
      <c r="V13" s="45"/>
      <c r="W13" s="45"/>
      <c r="X13" s="45"/>
      <c r="Y13" s="45"/>
      <c r="Z13" s="46">
        <f>SUM(Z7:Z12)</f>
        <v>7</v>
      </c>
      <c r="AA13" s="177"/>
      <c r="AB13" s="177"/>
      <c r="AC13" s="177"/>
      <c r="AD13" s="177"/>
      <c r="AE13" s="177"/>
      <c r="AF13" s="177"/>
      <c r="AG13" s="177"/>
      <c r="AH13" s="177"/>
      <c r="AI13" s="177"/>
      <c r="AJ13" s="177"/>
      <c r="AK13" s="177"/>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44606</v>
      </c>
      <c r="X14" s="770"/>
      <c r="Y14" s="770"/>
      <c r="Z14" s="771"/>
      <c r="AA14" s="177" t="s">
        <v>661</v>
      </c>
      <c r="AB14" s="177"/>
      <c r="AC14" s="177"/>
      <c r="AD14" s="177"/>
      <c r="AE14" s="177"/>
      <c r="AF14" s="177"/>
      <c r="AG14" s="177"/>
      <c r="AH14" s="177"/>
      <c r="AI14" s="177"/>
      <c r="AJ14" s="177"/>
      <c r="AK14" s="177"/>
      <c r="AL14" t="s">
        <v>1041</v>
      </c>
    </row>
    <row r="15" spans="1:38" ht="15.75" thickTop="1" x14ac:dyDescent="0.25">
      <c r="A15" s="37" t="s">
        <v>855</v>
      </c>
      <c r="B15" s="36"/>
      <c r="C15" s="36"/>
      <c r="D15" s="36"/>
      <c r="E15" s="36"/>
      <c r="F15" s="36"/>
      <c r="G15" s="36"/>
      <c r="H15" s="36"/>
      <c r="I15" s="36"/>
      <c r="J15" s="36"/>
      <c r="K15" s="38"/>
      <c r="L15" s="38"/>
      <c r="M15" s="39" t="str">
        <f>"("&amp;LEFT(AA14,1)&amp;")"</f>
        <v>(T)</v>
      </c>
      <c r="N15" s="40" t="str">
        <f>'1'!N7</f>
        <v>Afternoon Workout</v>
      </c>
      <c r="O15" s="36"/>
      <c r="P15" s="36"/>
      <c r="Q15" s="36"/>
      <c r="R15" s="36"/>
      <c r="S15" s="36"/>
      <c r="T15" s="36"/>
      <c r="U15" s="36"/>
      <c r="V15" s="41"/>
      <c r="W15" s="36"/>
      <c r="X15" s="36"/>
      <c r="Y15" s="36"/>
      <c r="Z15" s="42"/>
      <c r="AA15" s="793" t="s">
        <v>1042</v>
      </c>
      <c r="AB15" s="794"/>
      <c r="AC15" s="794"/>
      <c r="AD15" s="794"/>
      <c r="AE15" s="794"/>
      <c r="AF15" s="794"/>
      <c r="AG15" s="794"/>
      <c r="AH15" s="794"/>
      <c r="AI15" s="794"/>
      <c r="AJ15" s="794"/>
      <c r="AK15" s="794"/>
    </row>
    <row r="16" spans="1:38" x14ac:dyDescent="0.25">
      <c r="A16" s="43" t="s">
        <v>1043</v>
      </c>
      <c r="B16" s="36"/>
      <c r="C16" s="36"/>
      <c r="D16" s="36"/>
      <c r="E16" s="36"/>
      <c r="F16" s="36"/>
      <c r="G16" s="36"/>
      <c r="H16" s="36"/>
      <c r="I16" s="36"/>
      <c r="J16" s="36"/>
      <c r="K16" s="36"/>
      <c r="L16" s="36"/>
      <c r="M16" s="42"/>
      <c r="N16" s="43" t="s">
        <v>918</v>
      </c>
      <c r="O16" s="36"/>
      <c r="P16" s="36"/>
      <c r="Q16" s="36"/>
      <c r="R16" s="36"/>
      <c r="S16" s="36"/>
      <c r="T16" s="36"/>
      <c r="U16" s="36"/>
      <c r="V16" s="36"/>
      <c r="W16" s="36"/>
      <c r="X16" s="36"/>
      <c r="Y16" s="36"/>
      <c r="Z16" s="42">
        <v>1.3</v>
      </c>
      <c r="AA16" s="793"/>
      <c r="AB16" s="794"/>
      <c r="AC16" s="794"/>
      <c r="AD16" s="794"/>
      <c r="AE16" s="794"/>
      <c r="AF16" s="794"/>
      <c r="AG16" s="794"/>
      <c r="AH16" s="794"/>
      <c r="AI16" s="794"/>
      <c r="AJ16" s="794"/>
      <c r="AK16" s="794"/>
    </row>
    <row r="17" spans="1:38" x14ac:dyDescent="0.25">
      <c r="A17" s="43" t="s">
        <v>1015</v>
      </c>
      <c r="B17" s="36"/>
      <c r="C17" s="36"/>
      <c r="D17" s="36"/>
      <c r="E17" s="36"/>
      <c r="F17" s="36"/>
      <c r="G17" s="36"/>
      <c r="H17" s="36"/>
      <c r="I17" s="36"/>
      <c r="J17" s="36"/>
      <c r="K17" s="36"/>
      <c r="L17" s="36"/>
      <c r="M17" s="42"/>
      <c r="N17" s="43" t="s">
        <v>1044</v>
      </c>
      <c r="O17" s="36"/>
      <c r="P17" s="36"/>
      <c r="Q17" s="36"/>
      <c r="R17" s="36"/>
      <c r="S17" s="36"/>
      <c r="T17" s="36"/>
      <c r="U17" s="36"/>
      <c r="V17" s="36"/>
      <c r="W17" s="36"/>
      <c r="X17" s="36"/>
      <c r="Y17" s="36"/>
      <c r="Z17" s="42">
        <v>5</v>
      </c>
      <c r="AA17" s="793"/>
      <c r="AB17" s="794"/>
      <c r="AC17" s="794"/>
      <c r="AD17" s="794"/>
      <c r="AE17" s="794"/>
      <c r="AF17" s="794"/>
      <c r="AG17" s="794"/>
      <c r="AH17" s="794"/>
      <c r="AI17" s="794"/>
      <c r="AJ17" s="794"/>
      <c r="AK17" s="794"/>
    </row>
    <row r="18" spans="1:38" x14ac:dyDescent="0.25">
      <c r="A18" s="43" t="s">
        <v>1045</v>
      </c>
      <c r="B18" s="36"/>
      <c r="C18" s="36"/>
      <c r="D18" s="36"/>
      <c r="E18" s="36"/>
      <c r="F18" s="36"/>
      <c r="G18" s="36"/>
      <c r="H18" s="36"/>
      <c r="I18" s="36"/>
      <c r="J18" s="36"/>
      <c r="K18" s="36"/>
      <c r="L18" s="36"/>
      <c r="M18" s="42"/>
      <c r="N18" s="43" t="s">
        <v>1046</v>
      </c>
      <c r="O18" s="36"/>
      <c r="P18" s="36"/>
      <c r="Q18" s="36"/>
      <c r="R18" s="36"/>
      <c r="S18" s="36"/>
      <c r="T18" s="36"/>
      <c r="U18" s="36"/>
      <c r="V18" s="36"/>
      <c r="W18" s="36"/>
      <c r="X18" s="36"/>
      <c r="Y18" s="36"/>
      <c r="Z18" s="42">
        <v>1.3</v>
      </c>
      <c r="AA18" s="793"/>
      <c r="AB18" s="794"/>
      <c r="AC18" s="794"/>
      <c r="AD18" s="794"/>
      <c r="AE18" s="794"/>
      <c r="AF18" s="794"/>
      <c r="AG18" s="794"/>
      <c r="AH18" s="794"/>
      <c r="AI18" s="794"/>
      <c r="AJ18" s="794"/>
      <c r="AK18" s="794"/>
    </row>
    <row r="19" spans="1:38" x14ac:dyDescent="0.25">
      <c r="A19" s="43"/>
      <c r="B19" s="36"/>
      <c r="C19" s="36"/>
      <c r="D19" s="36"/>
      <c r="E19" s="36"/>
      <c r="F19" s="36"/>
      <c r="G19" s="36"/>
      <c r="H19" s="36"/>
      <c r="I19" s="36"/>
      <c r="J19" s="36"/>
      <c r="K19" s="36"/>
      <c r="L19" s="36"/>
      <c r="M19" s="42"/>
      <c r="N19" s="43"/>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38" x14ac:dyDescent="0.25">
      <c r="A20" s="43"/>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38" x14ac:dyDescent="0.25">
      <c r="A21" s="43" t="s">
        <v>420</v>
      </c>
      <c r="B21" s="45"/>
      <c r="C21" s="45"/>
      <c r="D21" s="45"/>
      <c r="E21" s="45"/>
      <c r="F21" s="45"/>
      <c r="G21" s="45"/>
      <c r="H21" s="45"/>
      <c r="I21" s="45"/>
      <c r="J21" s="45"/>
      <c r="K21" s="45"/>
      <c r="L21" s="45"/>
      <c r="M21" s="46">
        <f>SUM(M15:M20)</f>
        <v>0</v>
      </c>
      <c r="N21" s="43" t="s">
        <v>420</v>
      </c>
      <c r="O21" s="45"/>
      <c r="P21" s="45"/>
      <c r="Q21" s="45"/>
      <c r="R21" s="45"/>
      <c r="S21" s="45"/>
      <c r="T21" s="45"/>
      <c r="U21" s="45"/>
      <c r="V21" s="45"/>
      <c r="W21" s="45"/>
      <c r="X21" s="45"/>
      <c r="Y21" s="45"/>
      <c r="Z21" s="46">
        <f>SUM(Z15:Z20)</f>
        <v>7.6</v>
      </c>
      <c r="AA21" s="177"/>
      <c r="AB21" s="177"/>
      <c r="AC21" s="177"/>
      <c r="AD21" s="177"/>
      <c r="AE21" s="177"/>
      <c r="AF21" s="177"/>
      <c r="AG21" s="177"/>
      <c r="AH21" s="177"/>
      <c r="AI21" s="177"/>
      <c r="AJ21" s="177"/>
      <c r="AK21" s="177"/>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44607</v>
      </c>
      <c r="X22" s="770"/>
      <c r="Y22" s="770"/>
      <c r="Z22" s="771"/>
      <c r="AA22" s="177" t="s">
        <v>648</v>
      </c>
      <c r="AB22" s="177"/>
      <c r="AC22" s="177"/>
      <c r="AD22" s="177"/>
      <c r="AE22" s="177"/>
      <c r="AF22" s="177"/>
      <c r="AG22" s="177"/>
      <c r="AH22" s="177"/>
      <c r="AI22" s="177"/>
      <c r="AJ22" s="177"/>
      <c r="AK22" s="177"/>
      <c r="AL22" t="s">
        <v>1047</v>
      </c>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1048</v>
      </c>
      <c r="AB23" s="794"/>
      <c r="AC23" s="794"/>
      <c r="AD23" s="794"/>
      <c r="AE23" s="794"/>
      <c r="AF23" s="794"/>
      <c r="AG23" s="794"/>
      <c r="AH23" s="794"/>
      <c r="AI23" s="794"/>
      <c r="AJ23" s="794"/>
      <c r="AK23" s="794"/>
    </row>
    <row r="24" spans="1:38" x14ac:dyDescent="0.25">
      <c r="A24" s="43" t="s">
        <v>1049</v>
      </c>
      <c r="B24" s="36"/>
      <c r="C24" s="36"/>
      <c r="D24" s="36"/>
      <c r="E24" s="36"/>
      <c r="F24" s="36"/>
      <c r="G24" s="36"/>
      <c r="H24" s="36"/>
      <c r="I24" s="36"/>
      <c r="J24" s="36"/>
      <c r="K24" s="38"/>
      <c r="L24" s="38"/>
      <c r="M24" s="44"/>
      <c r="N24" s="43" t="s">
        <v>1050</v>
      </c>
      <c r="O24" s="36"/>
      <c r="P24" s="36"/>
      <c r="Q24" s="36"/>
      <c r="R24" s="36"/>
      <c r="S24" s="36"/>
      <c r="T24" s="36"/>
      <c r="U24" s="36"/>
      <c r="V24" s="36"/>
      <c r="W24" s="36"/>
      <c r="X24" s="36"/>
      <c r="Y24" s="36"/>
      <c r="Z24" s="42">
        <v>8.1999999999999993</v>
      </c>
      <c r="AA24" s="793"/>
      <c r="AB24" s="794"/>
      <c r="AC24" s="794"/>
      <c r="AD24" s="794"/>
      <c r="AE24" s="794"/>
      <c r="AF24" s="794"/>
      <c r="AG24" s="794"/>
      <c r="AH24" s="794"/>
      <c r="AI24" s="794"/>
      <c r="AJ24" s="794"/>
      <c r="AK24" s="794"/>
    </row>
    <row r="25" spans="1:38" x14ac:dyDescent="0.25">
      <c r="A25" s="43" t="s">
        <v>1051</v>
      </c>
      <c r="B25" s="36"/>
      <c r="C25" s="36"/>
      <c r="D25" s="36"/>
      <c r="E25" s="36"/>
      <c r="F25" s="36"/>
      <c r="G25" s="36"/>
      <c r="H25" s="36"/>
      <c r="I25" s="36"/>
      <c r="J25" s="36"/>
      <c r="K25" s="38"/>
      <c r="L25" s="38"/>
      <c r="M25" s="44"/>
      <c r="N25" s="43" t="s">
        <v>420</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38" x14ac:dyDescent="0.25">
      <c r="A26" s="43" t="s">
        <v>1052</v>
      </c>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t="s">
        <v>1053</v>
      </c>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46">
        <f>SUM(Z23:Z28)</f>
        <v>8.1999999999999993</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44608</v>
      </c>
      <c r="X30" s="770"/>
      <c r="Y30" s="770"/>
      <c r="Z30" s="771"/>
      <c r="AA30" s="177" t="s">
        <v>903</v>
      </c>
      <c r="AB30" s="177"/>
      <c r="AC30" s="177"/>
      <c r="AD30" s="177"/>
      <c r="AE30" s="177"/>
      <c r="AF30" s="177"/>
      <c r="AG30" s="177"/>
      <c r="AH30" s="177"/>
      <c r="AI30" s="177"/>
      <c r="AJ30" s="177"/>
      <c r="AK30" s="177"/>
      <c r="AL30" t="s">
        <v>1054</v>
      </c>
    </row>
    <row r="31" spans="1:38" ht="15.75" thickTop="1" x14ac:dyDescent="0.25">
      <c r="A31" s="37" t="s">
        <v>855</v>
      </c>
      <c r="B31" s="36"/>
      <c r="C31" s="36"/>
      <c r="D31" s="36"/>
      <c r="E31" s="36"/>
      <c r="F31" s="36"/>
      <c r="G31" s="36"/>
      <c r="H31" s="36"/>
      <c r="I31" s="36"/>
      <c r="J31" s="36"/>
      <c r="K31" s="38"/>
      <c r="L31" s="38"/>
      <c r="M31" s="39" t="str">
        <f>"("&amp;LEFT(AA30,1)&amp;")"</f>
        <v>(I)</v>
      </c>
      <c r="N31" s="40" t="str">
        <f>'1'!N7</f>
        <v>Afternoon Workout</v>
      </c>
      <c r="O31" s="36"/>
      <c r="P31" s="36"/>
      <c r="Q31" s="36"/>
      <c r="R31" s="36"/>
      <c r="S31" s="36"/>
      <c r="T31" s="36"/>
      <c r="U31" s="36"/>
      <c r="V31" s="41"/>
      <c r="W31" s="36"/>
      <c r="X31" s="36"/>
      <c r="Y31" s="36"/>
      <c r="Z31" s="42"/>
      <c r="AA31" s="793" t="s">
        <v>1055</v>
      </c>
      <c r="AB31" s="794"/>
      <c r="AC31" s="794"/>
      <c r="AD31" s="794"/>
      <c r="AE31" s="794"/>
      <c r="AF31" s="794"/>
      <c r="AG31" s="794"/>
      <c r="AH31" s="794"/>
      <c r="AI31" s="794"/>
      <c r="AJ31" s="794"/>
      <c r="AK31" s="794"/>
    </row>
    <row r="32" spans="1:38" x14ac:dyDescent="0.25">
      <c r="A32" s="43" t="s">
        <v>420</v>
      </c>
      <c r="B32" s="36"/>
      <c r="C32" s="36"/>
      <c r="D32" s="36"/>
      <c r="E32" s="36"/>
      <c r="F32" s="36"/>
      <c r="G32" s="36"/>
      <c r="H32" s="36"/>
      <c r="I32" s="36"/>
      <c r="J32" s="36"/>
      <c r="K32" s="38"/>
      <c r="L32" s="38"/>
      <c r="M32" s="44">
        <v>5.8</v>
      </c>
      <c r="N32" s="43" t="s">
        <v>420</v>
      </c>
      <c r="O32" s="36"/>
      <c r="P32" s="36"/>
      <c r="Q32" s="36"/>
      <c r="R32" s="36"/>
      <c r="S32" s="36"/>
      <c r="T32" s="36"/>
      <c r="U32" s="36"/>
      <c r="V32" s="36"/>
      <c r="W32" s="36"/>
      <c r="X32" s="36"/>
      <c r="Y32" s="36"/>
      <c r="Z32" s="42"/>
      <c r="AA32" s="793"/>
      <c r="AB32" s="794"/>
      <c r="AC32" s="794"/>
      <c r="AD32" s="794"/>
      <c r="AE32" s="794"/>
      <c r="AF32" s="794"/>
      <c r="AG32" s="794"/>
      <c r="AH32" s="794"/>
      <c r="AI32" s="794"/>
      <c r="AJ32" s="794"/>
      <c r="AK32" s="794"/>
    </row>
    <row r="33" spans="1:38" x14ac:dyDescent="0.25">
      <c r="A33" s="43" t="s">
        <v>420</v>
      </c>
      <c r="B33" s="36"/>
      <c r="C33" s="36"/>
      <c r="D33" s="36"/>
      <c r="E33" s="36"/>
      <c r="F33" s="36"/>
      <c r="G33" s="36"/>
      <c r="H33" s="36"/>
      <c r="I33" s="36"/>
      <c r="J33" s="36"/>
      <c r="K33" s="38"/>
      <c r="L33" s="38"/>
      <c r="M33" s="44"/>
      <c r="N33" s="43" t="s">
        <v>420</v>
      </c>
      <c r="O33" s="36"/>
      <c r="P33" s="36"/>
      <c r="Q33" s="36"/>
      <c r="R33" s="36"/>
      <c r="S33" s="36"/>
      <c r="T33" s="36"/>
      <c r="U33" s="36"/>
      <c r="V33" s="36"/>
      <c r="W33" s="36"/>
      <c r="X33" s="36"/>
      <c r="Y33" s="36"/>
      <c r="Z33" s="42"/>
      <c r="AA33" s="793"/>
      <c r="AB33" s="794"/>
      <c r="AC33" s="794"/>
      <c r="AD33" s="794"/>
      <c r="AE33" s="794"/>
      <c r="AF33" s="794"/>
      <c r="AG33" s="794"/>
      <c r="AH33" s="794"/>
      <c r="AI33" s="794"/>
      <c r="AJ33" s="794"/>
      <c r="AK33" s="794"/>
    </row>
    <row r="34" spans="1:38" x14ac:dyDescent="0.25">
      <c r="A34" s="43"/>
      <c r="B34" s="36"/>
      <c r="C34" s="36"/>
      <c r="D34" s="36"/>
      <c r="E34" s="36"/>
      <c r="F34" s="36"/>
      <c r="G34" s="36"/>
      <c r="H34" s="36"/>
      <c r="I34" s="36"/>
      <c r="J34" s="36"/>
      <c r="K34" s="38"/>
      <c r="L34" s="38"/>
      <c r="M34" s="44"/>
      <c r="N34" s="43"/>
      <c r="O34" s="36"/>
      <c r="P34" s="36"/>
      <c r="Q34" s="36"/>
      <c r="R34" s="36"/>
      <c r="S34" s="36"/>
      <c r="T34" s="36"/>
      <c r="U34" s="36"/>
      <c r="V34" s="36"/>
      <c r="W34" s="36"/>
      <c r="X34" s="36"/>
      <c r="Y34" s="36"/>
      <c r="Z34" s="42"/>
      <c r="AA34" s="793"/>
      <c r="AB34" s="794"/>
      <c r="AC34" s="794"/>
      <c r="AD34" s="794"/>
      <c r="AE34" s="794"/>
      <c r="AF34" s="794"/>
      <c r="AG34" s="794"/>
      <c r="AH34" s="794"/>
      <c r="AI34" s="794"/>
      <c r="AJ34" s="794"/>
      <c r="AK34" s="794"/>
    </row>
    <row r="35" spans="1:38" x14ac:dyDescent="0.25">
      <c r="A35" s="43"/>
      <c r="B35" s="36"/>
      <c r="C35" s="36"/>
      <c r="D35" s="36"/>
      <c r="E35" s="36"/>
      <c r="F35" s="36"/>
      <c r="G35" s="36"/>
      <c r="H35" s="36"/>
      <c r="I35" s="36"/>
      <c r="J35" s="36"/>
      <c r="K35" s="38"/>
      <c r="L35" s="38"/>
      <c r="M35" s="44"/>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5.8</v>
      </c>
      <c r="N37" s="43" t="s">
        <v>420</v>
      </c>
      <c r="O37" s="45"/>
      <c r="P37" s="45"/>
      <c r="Q37" s="45"/>
      <c r="R37" s="45"/>
      <c r="S37" s="45"/>
      <c r="T37" s="45"/>
      <c r="U37" s="45"/>
      <c r="V37" s="45"/>
      <c r="W37" s="45"/>
      <c r="X37" s="45"/>
      <c r="Y37" s="45"/>
      <c r="Z37" s="46">
        <f>SUM(Z31:Z36)</f>
        <v>0</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44609</v>
      </c>
      <c r="X38" s="770"/>
      <c r="Y38" s="770"/>
      <c r="Z38" s="771"/>
      <c r="AA38" s="177" t="s">
        <v>648</v>
      </c>
      <c r="AB38" s="177"/>
      <c r="AC38" s="177"/>
      <c r="AD38" s="177"/>
      <c r="AE38" s="177"/>
      <c r="AF38" s="177"/>
      <c r="AG38" s="177"/>
      <c r="AH38" s="177"/>
      <c r="AI38" s="177"/>
      <c r="AJ38" s="177"/>
      <c r="AK38" s="177"/>
      <c r="AL38" t="s">
        <v>1056</v>
      </c>
    </row>
    <row r="39" spans="1:38"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t="s">
        <v>1057</v>
      </c>
      <c r="AB39" s="794"/>
      <c r="AC39" s="794"/>
      <c r="AD39" s="794"/>
      <c r="AE39" s="794"/>
      <c r="AF39" s="794"/>
      <c r="AG39" s="794"/>
      <c r="AH39" s="794"/>
      <c r="AI39" s="794"/>
      <c r="AJ39" s="794"/>
      <c r="AK39" s="794"/>
    </row>
    <row r="40" spans="1:38" x14ac:dyDescent="0.25">
      <c r="A40" s="43"/>
      <c r="B40" s="36"/>
      <c r="C40" s="36"/>
      <c r="D40" s="36"/>
      <c r="E40" s="36"/>
      <c r="F40" s="36"/>
      <c r="G40" s="36"/>
      <c r="H40" s="36"/>
      <c r="I40" s="36"/>
      <c r="J40" s="36"/>
      <c r="K40" s="38"/>
      <c r="L40" s="38"/>
      <c r="M40" s="44"/>
      <c r="N40" s="43" t="s">
        <v>1058</v>
      </c>
      <c r="O40" s="36"/>
      <c r="P40" s="36"/>
      <c r="Q40" s="36"/>
      <c r="R40" s="36"/>
      <c r="S40" s="36"/>
      <c r="T40" s="36"/>
      <c r="U40" s="36"/>
      <c r="V40" s="36"/>
      <c r="W40" s="36"/>
      <c r="X40" s="36"/>
      <c r="Y40" s="36"/>
      <c r="Z40" s="42">
        <v>5</v>
      </c>
      <c r="AA40" s="793"/>
      <c r="AB40" s="794"/>
      <c r="AC40" s="794"/>
      <c r="AD40" s="794"/>
      <c r="AE40" s="794"/>
      <c r="AF40" s="794"/>
      <c r="AG40" s="794"/>
      <c r="AH40" s="794"/>
      <c r="AI40" s="794"/>
      <c r="AJ40" s="794"/>
      <c r="AK40" s="794"/>
    </row>
    <row r="41" spans="1:38" x14ac:dyDescent="0.25">
      <c r="A41" s="43"/>
      <c r="B41" s="36"/>
      <c r="C41" s="36"/>
      <c r="D41" s="36"/>
      <c r="E41" s="36"/>
      <c r="F41" s="36"/>
      <c r="G41" s="36"/>
      <c r="H41" s="36"/>
      <c r="I41" s="36"/>
      <c r="J41" s="36"/>
      <c r="K41" s="38"/>
      <c r="L41" s="38"/>
      <c r="M41" s="44"/>
      <c r="N41" s="43" t="s">
        <v>1059</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0</v>
      </c>
      <c r="N45" s="52" t="s">
        <v>420</v>
      </c>
      <c r="O45" s="45"/>
      <c r="P45" s="45"/>
      <c r="Q45" s="45"/>
      <c r="R45" s="45"/>
      <c r="S45" s="45"/>
      <c r="T45" s="45"/>
      <c r="U45" s="45"/>
      <c r="V45" s="45"/>
      <c r="W45" s="45"/>
      <c r="X45" s="45"/>
      <c r="Y45" s="45"/>
      <c r="Z45" s="46">
        <f>SUM(Z39:Z44)</f>
        <v>5</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44610</v>
      </c>
      <c r="X46" s="770"/>
      <c r="Y46" s="770"/>
      <c r="Z46" s="771"/>
      <c r="AA46" s="187" t="s">
        <v>1060</v>
      </c>
      <c r="AB46" s="177"/>
      <c r="AC46" s="177"/>
      <c r="AD46" s="177"/>
      <c r="AE46" s="177"/>
      <c r="AF46" s="177"/>
      <c r="AG46" s="177"/>
      <c r="AH46" s="177"/>
      <c r="AI46" s="177"/>
      <c r="AJ46" s="177"/>
      <c r="AK46" s="177"/>
    </row>
    <row r="47" spans="1:38" ht="15.75" thickTop="1" x14ac:dyDescent="0.25">
      <c r="A47" s="22" t="str">
        <f>+A39</f>
        <v>Morning Workout</v>
      </c>
      <c r="B47" s="23"/>
      <c r="C47" s="23"/>
      <c r="D47" s="23"/>
      <c r="E47" s="23"/>
      <c r="F47" s="23"/>
      <c r="G47" s="23"/>
      <c r="H47" s="23"/>
      <c r="I47" s="23"/>
      <c r="J47" s="23"/>
      <c r="M47" s="24" t="str">
        <f>"("&amp;LEFT(AA46,1)&amp;")"</f>
        <v>(K)</v>
      </c>
      <c r="N47" s="22" t="str">
        <f>+N39</f>
        <v>Afternoon Workout</v>
      </c>
      <c r="O47" s="23"/>
      <c r="P47" s="23"/>
      <c r="Q47" s="23"/>
      <c r="R47" s="23"/>
      <c r="S47" s="23"/>
      <c r="T47" s="23"/>
      <c r="U47" s="23"/>
      <c r="V47" s="25"/>
      <c r="W47" s="23"/>
      <c r="X47" s="23"/>
      <c r="Y47" s="23"/>
      <c r="Z47" s="48"/>
      <c r="AA47" s="793" t="s">
        <v>1061</v>
      </c>
      <c r="AB47" s="794"/>
      <c r="AC47" s="794"/>
      <c r="AD47" s="794"/>
      <c r="AE47" s="794"/>
      <c r="AF47" s="794"/>
      <c r="AG47" s="794"/>
      <c r="AH47" s="794"/>
      <c r="AI47" s="794"/>
      <c r="AJ47" s="794"/>
      <c r="AK47" s="794"/>
    </row>
    <row r="48" spans="1:38" x14ac:dyDescent="0.25">
      <c r="A48" s="43" t="s">
        <v>420</v>
      </c>
      <c r="B48" s="23"/>
      <c r="C48" s="23"/>
      <c r="D48" s="23"/>
      <c r="E48" s="23"/>
      <c r="F48" s="23"/>
      <c r="G48" s="23"/>
      <c r="H48" s="23"/>
      <c r="I48" s="23"/>
      <c r="J48" s="23"/>
      <c r="M48" s="27"/>
      <c r="N48" s="43" t="s">
        <v>918</v>
      </c>
      <c r="O48" s="36"/>
      <c r="P48" s="36"/>
      <c r="Q48" s="36"/>
      <c r="R48" s="36"/>
      <c r="S48" s="36"/>
      <c r="T48" s="36"/>
      <c r="U48" s="36"/>
      <c r="V48" s="36"/>
      <c r="W48" s="36"/>
      <c r="X48" s="36"/>
      <c r="Y48" s="36"/>
      <c r="Z48" s="42">
        <v>1.3</v>
      </c>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1062</v>
      </c>
      <c r="O49" s="36"/>
      <c r="P49" s="36"/>
      <c r="Q49" s="36"/>
      <c r="R49" s="36"/>
      <c r="S49" s="36"/>
      <c r="T49" s="36"/>
      <c r="U49" s="36"/>
      <c r="V49" s="36"/>
      <c r="W49" s="36"/>
      <c r="X49" s="36"/>
      <c r="Y49" s="36"/>
      <c r="Z49" s="42">
        <v>0.5</v>
      </c>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t="s">
        <v>1063</v>
      </c>
      <c r="O50" s="23"/>
      <c r="P50" s="23"/>
      <c r="Q50" s="23"/>
      <c r="R50" s="23"/>
      <c r="S50" s="23"/>
      <c r="T50" s="23"/>
      <c r="U50" s="23"/>
      <c r="V50" s="23"/>
      <c r="W50" s="23"/>
      <c r="Z50" s="26">
        <v>0.6</v>
      </c>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t="s">
        <v>920</v>
      </c>
      <c r="O52" s="23"/>
      <c r="P52" s="23"/>
      <c r="Q52" s="23"/>
      <c r="R52" s="23"/>
      <c r="S52" s="23"/>
      <c r="T52" s="23"/>
      <c r="U52" s="23"/>
      <c r="V52" s="23"/>
      <c r="W52" s="23"/>
      <c r="Z52" s="30">
        <v>3</v>
      </c>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0</v>
      </c>
      <c r="N53" s="52" t="s">
        <v>420</v>
      </c>
      <c r="O53" s="28"/>
      <c r="P53" s="28"/>
      <c r="Q53" s="28"/>
      <c r="R53" s="28"/>
      <c r="S53" s="28"/>
      <c r="T53" s="28"/>
      <c r="U53" s="28"/>
      <c r="V53" s="28"/>
      <c r="W53" s="28"/>
      <c r="Z53" s="29">
        <f>SUM(Z47:Z52)</f>
        <v>5.4</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44611</v>
      </c>
      <c r="X54" s="770"/>
      <c r="Y54" s="770"/>
      <c r="Z54" s="771"/>
      <c r="AA54" s="177" t="s">
        <v>654</v>
      </c>
      <c r="AB54" s="177"/>
      <c r="AC54" s="177"/>
      <c r="AD54" s="177"/>
      <c r="AE54" s="177"/>
      <c r="AF54" s="177"/>
      <c r="AG54" s="177"/>
      <c r="AH54" s="177"/>
      <c r="AI54" s="177"/>
      <c r="AJ54" s="177"/>
      <c r="AK54" s="177"/>
      <c r="AL54" t="s">
        <v>1064</v>
      </c>
    </row>
    <row r="55" spans="1:38" ht="15.75" thickTop="1" x14ac:dyDescent="0.25">
      <c r="A55" s="22" t="str">
        <f>+A47</f>
        <v>Morning Workout</v>
      </c>
      <c r="B55" s="23"/>
      <c r="C55" s="23"/>
      <c r="D55" s="23"/>
      <c r="E55" s="23"/>
      <c r="F55" s="23"/>
      <c r="G55" s="23"/>
      <c r="H55" s="23"/>
      <c r="I55" s="23"/>
      <c r="J55" s="23"/>
      <c r="M55" s="24" t="str">
        <f>"("&amp;LEFT(AA54,1)&amp;")"</f>
        <v>(L)</v>
      </c>
      <c r="N55" s="22" t="str">
        <f>+N47</f>
        <v>Afternoon Workout</v>
      </c>
      <c r="O55" s="23"/>
      <c r="P55" s="23"/>
      <c r="Q55" s="23"/>
      <c r="R55" s="23"/>
      <c r="S55" s="23"/>
      <c r="T55" s="23"/>
      <c r="U55" s="23"/>
      <c r="V55" s="25"/>
      <c r="W55" s="23"/>
      <c r="X55" s="23"/>
      <c r="Y55" s="23"/>
      <c r="Z55" s="48"/>
      <c r="AA55" s="793" t="s">
        <v>1065</v>
      </c>
      <c r="AB55" s="794"/>
      <c r="AC55" s="794"/>
      <c r="AD55" s="794"/>
      <c r="AE55" s="794"/>
      <c r="AF55" s="794"/>
      <c r="AG55" s="794"/>
      <c r="AH55" s="794"/>
      <c r="AI55" s="794"/>
      <c r="AJ55" s="794"/>
      <c r="AK55" s="794"/>
    </row>
    <row r="56" spans="1:38" x14ac:dyDescent="0.25">
      <c r="A56" s="43" t="s">
        <v>420</v>
      </c>
      <c r="B56" s="23"/>
      <c r="C56" s="23"/>
      <c r="D56" s="23"/>
      <c r="E56" s="23"/>
      <c r="F56" s="23"/>
      <c r="G56" s="23"/>
      <c r="H56" s="23"/>
      <c r="I56" s="23"/>
      <c r="J56" s="23"/>
      <c r="M56" s="27"/>
      <c r="N56" s="43" t="s">
        <v>1066</v>
      </c>
      <c r="O56" s="23"/>
      <c r="P56" s="23"/>
      <c r="Q56" s="23"/>
      <c r="R56" s="23"/>
      <c r="S56" s="23"/>
      <c r="T56" s="23"/>
      <c r="U56" s="23"/>
      <c r="V56" s="23"/>
      <c r="W56" s="23"/>
      <c r="Z56" s="26">
        <v>12</v>
      </c>
      <c r="AA56" s="793"/>
      <c r="AB56" s="794"/>
      <c r="AC56" s="794"/>
      <c r="AD56" s="794"/>
      <c r="AE56" s="794"/>
      <c r="AF56" s="794"/>
      <c r="AG56" s="794"/>
      <c r="AH56" s="794"/>
      <c r="AI56" s="794"/>
      <c r="AJ56" s="794"/>
      <c r="AK56" s="794"/>
    </row>
    <row r="57" spans="1:38" x14ac:dyDescent="0.25">
      <c r="A57" s="43" t="s">
        <v>420</v>
      </c>
      <c r="B57" s="23"/>
      <c r="C57" s="23"/>
      <c r="D57" s="23"/>
      <c r="E57" s="23"/>
      <c r="F57" s="23"/>
      <c r="G57" s="23"/>
      <c r="H57" s="23"/>
      <c r="I57" s="23"/>
      <c r="J57" s="23"/>
      <c r="M57" s="27"/>
      <c r="N57" s="43" t="s">
        <v>420</v>
      </c>
      <c r="O57" s="23"/>
      <c r="P57" s="23"/>
      <c r="Q57" s="23"/>
      <c r="R57" s="23"/>
      <c r="S57" s="23"/>
      <c r="T57" s="23"/>
      <c r="U57" s="23"/>
      <c r="V57" s="23"/>
      <c r="W57" s="23"/>
      <c r="Z57" s="26"/>
      <c r="AA57" s="793"/>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c r="O58" s="23"/>
      <c r="P58" s="23"/>
      <c r="Q58" s="23"/>
      <c r="R58" s="23"/>
      <c r="S58" s="23"/>
      <c r="T58" s="23"/>
      <c r="U58" s="23"/>
      <c r="V58" s="23"/>
      <c r="W58" s="23"/>
      <c r="Z58" s="26"/>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c r="O59" s="23"/>
      <c r="P59" s="23"/>
      <c r="Q59" s="23"/>
      <c r="R59" s="23"/>
      <c r="S59" s="23"/>
      <c r="T59" s="23"/>
      <c r="U59" s="23"/>
      <c r="V59" s="23"/>
      <c r="W59" s="23"/>
      <c r="Z59" s="26"/>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0</v>
      </c>
      <c r="N61" s="52" t="s">
        <v>420</v>
      </c>
      <c r="O61" s="28"/>
      <c r="P61" s="28"/>
      <c r="Q61" s="28"/>
      <c r="R61" s="28"/>
      <c r="S61" s="28"/>
      <c r="T61" s="28"/>
      <c r="U61" s="28"/>
      <c r="V61" s="28"/>
      <c r="W61" s="28"/>
      <c r="X61" s="33"/>
      <c r="Y61" s="33"/>
      <c r="Z61" s="29">
        <f>SUM(Z55:Z60)</f>
        <v>12</v>
      </c>
      <c r="AA61" s="92"/>
      <c r="AB61" s="92"/>
      <c r="AC61" s="92"/>
      <c r="AD61" s="92"/>
      <c r="AE61" s="92"/>
      <c r="AF61" s="92"/>
      <c r="AG61" s="92"/>
      <c r="AH61" s="92"/>
      <c r="AI61" s="92"/>
      <c r="AJ61" s="92"/>
      <c r="AK61" s="92"/>
    </row>
  </sheetData>
  <mergeCells count="28">
    <mergeCell ref="AA47:AK52"/>
    <mergeCell ref="AA55:AK60"/>
    <mergeCell ref="AA7:AK12"/>
    <mergeCell ref="AA15:AK20"/>
    <mergeCell ref="AA23:AK28"/>
    <mergeCell ref="AA31:AK36"/>
    <mergeCell ref="AA39:AK44"/>
    <mergeCell ref="A5:Z5"/>
    <mergeCell ref="A54:V54"/>
    <mergeCell ref="W54:Z54"/>
    <mergeCell ref="A4:Z4"/>
    <mergeCell ref="A1:Z1"/>
    <mergeCell ref="A2:Z2"/>
    <mergeCell ref="A3:F3"/>
    <mergeCell ref="H3:M3"/>
    <mergeCell ref="N3:Z3"/>
    <mergeCell ref="A6:V6"/>
    <mergeCell ref="W6:Z6"/>
    <mergeCell ref="A38:V38"/>
    <mergeCell ref="W38:Z38"/>
    <mergeCell ref="A46:V46"/>
    <mergeCell ref="W46:Z46"/>
    <mergeCell ref="A14:V14"/>
    <mergeCell ref="W14:Z14"/>
    <mergeCell ref="A22:V22"/>
    <mergeCell ref="W22:Z22"/>
    <mergeCell ref="A30:V30"/>
    <mergeCell ref="W30:Z30"/>
  </mergeCells>
  <hyperlinks>
    <hyperlink ref="AA1" location="'Reference Page'!A1" display="Home" xr:uid="{00000000-0004-0000-0B00-000000000000}"/>
  </hyperlinks>
  <printOptions horizontalCentered="1" verticalCentered="1"/>
  <pageMargins left="0.3" right="0.3" top="0.5" bottom="0.25" header="0.3" footer="0.3"/>
  <pageSetup scale="87"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rgb="FFCC99FF"/>
    <pageSetUpPr fitToPage="1"/>
  </sheetPr>
  <dimension ref="A1:BA69"/>
  <sheetViews>
    <sheetView showGridLines="0" workbookViewId="0">
      <pane ySplit="5" topLeftCell="A6" activePane="bottomLeft" state="frozen"/>
      <selection pane="bottomLeft" activeCell="H43" sqref="H43"/>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39.42578125" bestFit="1" customWidth="1"/>
    <col min="15" max="25" width="1" customWidth="1"/>
    <col min="26" max="26" width="5.140625" style="31" customWidth="1"/>
    <col min="27" max="27" width="16.42578125" bestFit="1" customWidth="1"/>
    <col min="28" max="35" width="1" customWidth="1"/>
  </cols>
  <sheetData>
    <row r="1" spans="1:53"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90" t="s">
        <v>850</v>
      </c>
    </row>
    <row r="2" spans="1:53" x14ac:dyDescent="0.25">
      <c r="A2" s="780" t="s">
        <v>425</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53" x14ac:dyDescent="0.25">
      <c r="A3" s="798">
        <f>+'Reference Page'!$A$10</f>
        <v>44612</v>
      </c>
      <c r="B3" s="784"/>
      <c r="C3" s="784"/>
      <c r="D3" s="784"/>
      <c r="E3" s="784"/>
      <c r="F3" s="784"/>
      <c r="G3" s="21" t="s">
        <v>330</v>
      </c>
      <c r="H3" s="785">
        <f>+A3+6</f>
        <v>44618</v>
      </c>
      <c r="I3" s="785"/>
      <c r="J3" s="785"/>
      <c r="K3" s="785"/>
      <c r="L3" s="785"/>
      <c r="M3" s="786"/>
      <c r="N3" s="787" t="s">
        <v>852</v>
      </c>
      <c r="O3" s="788"/>
      <c r="P3" s="788"/>
      <c r="Q3" s="788"/>
      <c r="R3" s="788"/>
      <c r="S3" s="788"/>
      <c r="T3" s="788"/>
      <c r="U3" s="788"/>
      <c r="V3" s="788"/>
      <c r="W3" s="788"/>
      <c r="X3" s="788"/>
      <c r="Y3" s="788"/>
      <c r="Z3" s="789"/>
    </row>
    <row r="4" spans="1:53" x14ac:dyDescent="0.25">
      <c r="A4" s="790" t="str">
        <f>'Reference Page'!$H$3</f>
        <v>INDOOR</v>
      </c>
      <c r="B4" s="791"/>
      <c r="C4" s="791"/>
      <c r="D4" s="791"/>
      <c r="E4" s="791"/>
      <c r="F4" s="791"/>
      <c r="G4" s="791"/>
      <c r="H4" s="791"/>
      <c r="I4" s="791"/>
      <c r="J4" s="791"/>
      <c r="K4" s="791"/>
      <c r="L4" s="791"/>
      <c r="M4" s="791"/>
      <c r="N4" s="791"/>
      <c r="O4" s="791"/>
      <c r="P4" s="791"/>
      <c r="Q4" s="791"/>
      <c r="R4" s="791"/>
      <c r="S4" s="791"/>
      <c r="T4" s="791"/>
      <c r="U4" s="791"/>
      <c r="V4" s="791"/>
      <c r="W4" s="791"/>
      <c r="X4" s="791"/>
      <c r="Y4" s="791"/>
      <c r="Z4" s="792"/>
    </row>
    <row r="5" spans="1:53" x14ac:dyDescent="0.25">
      <c r="A5" s="799" t="str">
        <f>'Reference Page'!$F$9</f>
        <v>Acid   Tolerance</v>
      </c>
      <c r="B5" s="800"/>
      <c r="C5" s="800"/>
      <c r="D5" s="800"/>
      <c r="E5" s="800"/>
      <c r="F5" s="800"/>
      <c r="G5" s="800"/>
      <c r="H5" s="800"/>
      <c r="I5" s="800"/>
      <c r="J5" s="800"/>
      <c r="K5" s="800"/>
      <c r="L5" s="800"/>
      <c r="M5" s="800"/>
      <c r="N5" s="800"/>
      <c r="O5" s="800"/>
      <c r="P5" s="800"/>
      <c r="Q5" s="800"/>
      <c r="R5" s="800"/>
      <c r="S5" s="800"/>
      <c r="T5" s="800"/>
      <c r="U5" s="800"/>
      <c r="V5" s="800"/>
      <c r="W5" s="800"/>
      <c r="X5" s="800"/>
      <c r="Y5" s="800"/>
      <c r="Z5" s="801"/>
    </row>
    <row r="6" spans="1:53"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44612</v>
      </c>
      <c r="X6" s="772"/>
      <c r="Y6" s="772"/>
      <c r="Z6" s="772"/>
      <c r="AA6" s="92" t="s">
        <v>648</v>
      </c>
      <c r="AB6" s="92"/>
      <c r="AC6" s="92"/>
      <c r="AD6" s="92"/>
      <c r="AE6" s="92"/>
      <c r="AF6" s="92"/>
      <c r="AG6" s="92"/>
      <c r="AH6" s="92"/>
      <c r="AI6" s="92"/>
      <c r="AJ6" s="92"/>
      <c r="AK6" s="92"/>
      <c r="AL6" t="s">
        <v>1067</v>
      </c>
    </row>
    <row r="7" spans="1:53" ht="15.75" thickTop="1" x14ac:dyDescent="0.25">
      <c r="A7" s="37" t="s">
        <v>855</v>
      </c>
      <c r="B7" s="36"/>
      <c r="C7" s="36"/>
      <c r="D7" s="36"/>
      <c r="E7" s="36"/>
      <c r="F7" s="36"/>
      <c r="G7" s="36"/>
      <c r="H7" s="36"/>
      <c r="I7" s="36"/>
      <c r="J7" s="36"/>
      <c r="K7" s="38"/>
      <c r="L7" s="38"/>
      <c r="M7" s="39" t="str">
        <f>"("&amp;LEFT(AA6,1)&amp;")"</f>
        <v>(E)</v>
      </c>
      <c r="N7" s="40" t="str">
        <f>'1'!N7</f>
        <v>Afternoon Workout</v>
      </c>
      <c r="O7" s="36"/>
      <c r="P7" s="36"/>
      <c r="Q7" s="36"/>
      <c r="R7" s="36"/>
      <c r="S7" s="36"/>
      <c r="T7" s="36"/>
      <c r="U7" s="36"/>
      <c r="V7" s="41"/>
      <c r="W7" s="36"/>
      <c r="X7" s="36"/>
      <c r="Y7" s="36"/>
      <c r="Z7" s="42"/>
      <c r="AA7" s="793" t="s">
        <v>1068</v>
      </c>
      <c r="AB7" s="794"/>
      <c r="AC7" s="794"/>
      <c r="AD7" s="794"/>
      <c r="AE7" s="794"/>
      <c r="AF7" s="794"/>
      <c r="AG7" s="794"/>
      <c r="AH7" s="794"/>
      <c r="AI7" s="794"/>
      <c r="AJ7" s="794"/>
      <c r="AK7" s="794"/>
    </row>
    <row r="8" spans="1:53" x14ac:dyDescent="0.25">
      <c r="A8" s="43" t="s">
        <v>420</v>
      </c>
      <c r="B8" s="36"/>
      <c r="C8" s="36"/>
      <c r="D8" s="36"/>
      <c r="E8" s="36"/>
      <c r="F8" s="36"/>
      <c r="G8" s="36"/>
      <c r="H8" s="36"/>
      <c r="I8" s="36"/>
      <c r="J8" s="36"/>
      <c r="K8" s="38"/>
      <c r="L8" s="38"/>
      <c r="M8" s="44"/>
      <c r="N8" s="43" t="s">
        <v>1069</v>
      </c>
      <c r="O8" s="36"/>
      <c r="P8" s="36"/>
      <c r="Q8" s="36"/>
      <c r="R8" s="36"/>
      <c r="S8" s="36"/>
      <c r="T8" s="36"/>
      <c r="U8" s="36"/>
      <c r="V8" s="36"/>
      <c r="W8" s="36"/>
      <c r="X8" s="36"/>
      <c r="Y8" s="36"/>
      <c r="Z8" s="42">
        <v>6.5</v>
      </c>
      <c r="AA8" s="793"/>
      <c r="AB8" s="794"/>
      <c r="AC8" s="794"/>
      <c r="AD8" s="794"/>
      <c r="AE8" s="794"/>
      <c r="AF8" s="794"/>
      <c r="AG8" s="794"/>
      <c r="AH8" s="794"/>
      <c r="AI8" s="794"/>
      <c r="AJ8" s="794"/>
      <c r="AK8" s="794"/>
    </row>
    <row r="9" spans="1:53" x14ac:dyDescent="0.25">
      <c r="A9" s="43" t="s">
        <v>420</v>
      </c>
      <c r="B9" s="36"/>
      <c r="C9" s="36"/>
      <c r="D9" s="36"/>
      <c r="E9" s="36"/>
      <c r="F9" s="36"/>
      <c r="G9" s="36"/>
      <c r="H9" s="36"/>
      <c r="I9" s="36"/>
      <c r="J9" s="36"/>
      <c r="K9" s="38"/>
      <c r="L9" s="38"/>
      <c r="M9" s="44"/>
      <c r="N9" s="43" t="s">
        <v>420</v>
      </c>
      <c r="O9" s="36"/>
      <c r="P9" s="36"/>
      <c r="Q9" s="36"/>
      <c r="R9" s="36"/>
      <c r="S9" s="36"/>
      <c r="T9" s="36"/>
      <c r="U9" s="36"/>
      <c r="V9" s="36"/>
      <c r="W9" s="36"/>
      <c r="X9" s="36"/>
      <c r="Y9" s="36"/>
      <c r="Z9" s="42"/>
      <c r="AA9" s="793"/>
      <c r="AB9" s="794"/>
      <c r="AC9" s="794"/>
      <c r="AD9" s="794"/>
      <c r="AE9" s="794"/>
      <c r="AF9" s="794"/>
      <c r="AG9" s="794"/>
      <c r="AH9" s="794"/>
      <c r="AI9" s="794"/>
      <c r="AJ9" s="794"/>
      <c r="AK9" s="794"/>
    </row>
    <row r="10" spans="1:53"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53"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53"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c r="AS12" s="23"/>
      <c r="AT12" s="23"/>
      <c r="AU12" s="23"/>
      <c r="AV12" s="23"/>
      <c r="AW12" s="23"/>
      <c r="AX12" s="23"/>
      <c r="AY12" s="23"/>
      <c r="AZ12" s="23"/>
      <c r="BA12" s="23"/>
    </row>
    <row r="13" spans="1:53" x14ac:dyDescent="0.25">
      <c r="A13" s="43" t="s">
        <v>420</v>
      </c>
      <c r="B13" s="45"/>
      <c r="C13" s="45"/>
      <c r="D13" s="45"/>
      <c r="E13" s="45"/>
      <c r="F13" s="45"/>
      <c r="G13" s="45"/>
      <c r="H13" s="45"/>
      <c r="I13" s="45"/>
      <c r="J13" s="45"/>
      <c r="K13" s="38"/>
      <c r="L13" s="38"/>
      <c r="M13" s="46">
        <f>SUM(M7:M12)</f>
        <v>0</v>
      </c>
      <c r="N13" s="52" t="s">
        <v>420</v>
      </c>
      <c r="O13" s="45"/>
      <c r="P13" s="45"/>
      <c r="Q13" s="45"/>
      <c r="R13" s="45"/>
      <c r="S13" s="45"/>
      <c r="T13" s="45"/>
      <c r="U13" s="45"/>
      <c r="V13" s="45"/>
      <c r="W13" s="45"/>
      <c r="X13" s="45"/>
      <c r="Y13" s="45"/>
      <c r="Z13" s="46">
        <f>SUM(Z7:Z12)</f>
        <v>6.5</v>
      </c>
      <c r="AA13" s="177"/>
      <c r="AB13" s="177"/>
      <c r="AC13" s="177"/>
      <c r="AD13" s="177"/>
      <c r="AE13" s="177"/>
      <c r="AF13" s="177"/>
      <c r="AG13" s="177"/>
      <c r="AH13" s="177"/>
      <c r="AI13" s="177"/>
      <c r="AJ13" s="177"/>
      <c r="AK13" s="177"/>
      <c r="AS13" s="23"/>
      <c r="AT13" s="23"/>
      <c r="AU13" s="23"/>
      <c r="AV13" s="23"/>
      <c r="AW13" s="23"/>
      <c r="AX13" s="23"/>
      <c r="AY13" s="23"/>
      <c r="AZ13" s="23"/>
      <c r="BA13" s="23"/>
    </row>
    <row r="14" spans="1:53"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44613</v>
      </c>
      <c r="X14" s="770"/>
      <c r="Y14" s="770"/>
      <c r="Z14" s="771"/>
      <c r="AA14" s="177" t="s">
        <v>903</v>
      </c>
      <c r="AB14" s="177"/>
      <c r="AC14" s="177"/>
      <c r="AD14" s="177"/>
      <c r="AE14" s="177"/>
      <c r="AF14" s="177"/>
      <c r="AG14" s="177"/>
      <c r="AH14" s="177"/>
      <c r="AI14" s="177"/>
      <c r="AJ14" s="177"/>
      <c r="AK14" s="177"/>
      <c r="AL14" t="s">
        <v>1070</v>
      </c>
      <c r="AS14" s="23"/>
      <c r="AT14" s="23"/>
      <c r="AU14" s="23"/>
      <c r="AV14" s="23"/>
      <c r="AW14" s="23"/>
      <c r="AX14" s="23"/>
      <c r="AY14" s="23"/>
      <c r="AZ14" s="23"/>
      <c r="BA14" s="23"/>
    </row>
    <row r="15" spans="1:53" ht="15.75" thickTop="1" x14ac:dyDescent="0.25">
      <c r="A15" s="37" t="s">
        <v>855</v>
      </c>
      <c r="B15" s="36"/>
      <c r="C15" s="36"/>
      <c r="D15" s="36"/>
      <c r="E15" s="36"/>
      <c r="F15" s="36"/>
      <c r="G15" s="36"/>
      <c r="H15" s="36"/>
      <c r="I15" s="36"/>
      <c r="J15" s="36"/>
      <c r="K15" s="38"/>
      <c r="L15" s="38"/>
      <c r="M15" s="39" t="str">
        <f>"("&amp;LEFT(AA14,1)&amp;")"</f>
        <v>(I)</v>
      </c>
      <c r="N15" s="40" t="str">
        <f>'1'!N7</f>
        <v>Afternoon Workout</v>
      </c>
      <c r="O15" s="36"/>
      <c r="P15" s="36"/>
      <c r="Q15" s="36"/>
      <c r="R15" s="36"/>
      <c r="S15" s="36"/>
      <c r="T15" s="36"/>
      <c r="U15" s="36"/>
      <c r="V15" s="41"/>
      <c r="W15" s="36"/>
      <c r="X15" s="36"/>
      <c r="Y15" s="36"/>
      <c r="Z15" s="42"/>
      <c r="AA15" s="793" t="s">
        <v>1071</v>
      </c>
      <c r="AB15" s="794"/>
      <c r="AC15" s="794"/>
      <c r="AD15" s="794"/>
      <c r="AE15" s="794"/>
      <c r="AF15" s="794"/>
      <c r="AG15" s="794"/>
      <c r="AH15" s="794"/>
      <c r="AI15" s="794"/>
      <c r="AJ15" s="794"/>
      <c r="AK15" s="794"/>
      <c r="AS15" s="23"/>
      <c r="AT15" s="23"/>
      <c r="AU15" s="23"/>
      <c r="AV15" s="23"/>
      <c r="AW15" s="23"/>
      <c r="AX15" s="23"/>
      <c r="AY15" s="23"/>
      <c r="AZ15" s="23"/>
      <c r="BA15" s="23"/>
    </row>
    <row r="16" spans="1:53" x14ac:dyDescent="0.25">
      <c r="A16" s="43" t="s">
        <v>1072</v>
      </c>
      <c r="B16" s="36"/>
      <c r="C16" s="36"/>
      <c r="D16" s="36"/>
      <c r="E16" s="36"/>
      <c r="F16" s="36"/>
      <c r="G16" s="36"/>
      <c r="H16" s="36"/>
      <c r="I16" s="36"/>
      <c r="J16" s="36"/>
      <c r="K16" s="36"/>
      <c r="L16" s="36"/>
      <c r="M16" s="42">
        <v>1.35</v>
      </c>
      <c r="N16" s="43" t="s">
        <v>420</v>
      </c>
      <c r="O16" s="36"/>
      <c r="P16" s="36"/>
      <c r="Q16" s="36"/>
      <c r="R16" s="36"/>
      <c r="S16" s="36"/>
      <c r="T16" s="36"/>
      <c r="U16" s="36"/>
      <c r="V16" s="36"/>
      <c r="W16" s="36"/>
      <c r="X16" s="36"/>
      <c r="Y16" s="36"/>
      <c r="Z16" s="42"/>
      <c r="AA16" s="793"/>
      <c r="AB16" s="794"/>
      <c r="AC16" s="794"/>
      <c r="AD16" s="794"/>
      <c r="AE16" s="794"/>
      <c r="AF16" s="794"/>
      <c r="AG16" s="794"/>
      <c r="AH16" s="794"/>
      <c r="AI16" s="794"/>
      <c r="AJ16" s="794"/>
      <c r="AK16" s="794"/>
      <c r="AS16" s="23"/>
      <c r="AT16" s="23"/>
      <c r="AU16" s="23"/>
      <c r="AV16" s="23"/>
      <c r="AW16" s="23"/>
      <c r="AX16" s="23"/>
      <c r="AY16" s="23"/>
      <c r="AZ16" s="23"/>
      <c r="BA16" s="23"/>
    </row>
    <row r="17" spans="1:53" x14ac:dyDescent="0.25">
      <c r="A17" s="43" t="s">
        <v>1073</v>
      </c>
      <c r="B17" s="36"/>
      <c r="C17" s="36"/>
      <c r="D17" s="36"/>
      <c r="E17" s="36"/>
      <c r="F17" s="36"/>
      <c r="G17" s="36"/>
      <c r="H17" s="36"/>
      <c r="I17" s="36"/>
      <c r="J17" s="36"/>
      <c r="K17" s="36"/>
      <c r="L17" s="36"/>
      <c r="M17" s="42">
        <v>2.75</v>
      </c>
      <c r="N17" s="43" t="s">
        <v>420</v>
      </c>
      <c r="O17" s="36"/>
      <c r="P17" s="36"/>
      <c r="Q17" s="36"/>
      <c r="R17" s="36"/>
      <c r="S17" s="36"/>
      <c r="T17" s="36"/>
      <c r="U17" s="36"/>
      <c r="V17" s="36"/>
      <c r="W17" s="36"/>
      <c r="X17" s="36"/>
      <c r="Y17" s="36"/>
      <c r="Z17" s="42"/>
      <c r="AA17" s="793"/>
      <c r="AB17" s="794"/>
      <c r="AC17" s="794"/>
      <c r="AD17" s="794"/>
      <c r="AE17" s="794"/>
      <c r="AF17" s="794"/>
      <c r="AG17" s="794"/>
      <c r="AH17" s="794"/>
      <c r="AI17" s="794"/>
      <c r="AJ17" s="794"/>
      <c r="AK17" s="794"/>
      <c r="AL17" s="47"/>
      <c r="AM17" s="23"/>
      <c r="AN17" s="23"/>
      <c r="AO17" s="23"/>
      <c r="AP17" s="23"/>
      <c r="AQ17" s="27"/>
      <c r="AS17" s="23"/>
      <c r="AT17" s="23"/>
      <c r="AU17" s="23"/>
      <c r="AV17" s="23"/>
      <c r="AW17" s="23"/>
      <c r="AX17" s="23"/>
      <c r="AY17" s="23"/>
      <c r="AZ17" s="23"/>
      <c r="BA17" s="23"/>
    </row>
    <row r="18" spans="1:53" x14ac:dyDescent="0.25">
      <c r="A18" s="43" t="s">
        <v>1074</v>
      </c>
      <c r="B18" s="36"/>
      <c r="C18" s="36"/>
      <c r="D18" s="36"/>
      <c r="E18" s="36"/>
      <c r="F18" s="36"/>
      <c r="G18" s="36"/>
      <c r="H18" s="36"/>
      <c r="I18" s="36"/>
      <c r="J18" s="36"/>
      <c r="K18" s="36"/>
      <c r="L18" s="36"/>
      <c r="M18" s="42"/>
      <c r="N18" s="43"/>
      <c r="O18" s="36"/>
      <c r="P18" s="36"/>
      <c r="Q18" s="36"/>
      <c r="R18" s="36"/>
      <c r="S18" s="36"/>
      <c r="T18" s="36"/>
      <c r="U18" s="36"/>
      <c r="V18" s="36"/>
      <c r="W18" s="36"/>
      <c r="X18" s="36"/>
      <c r="Y18" s="36"/>
      <c r="Z18" s="42"/>
      <c r="AA18" s="793"/>
      <c r="AB18" s="794"/>
      <c r="AC18" s="794"/>
      <c r="AD18" s="794"/>
      <c r="AE18" s="794"/>
      <c r="AF18" s="794"/>
      <c r="AG18" s="794"/>
      <c r="AH18" s="794"/>
      <c r="AI18" s="794"/>
      <c r="AJ18" s="794"/>
      <c r="AK18" s="794"/>
    </row>
    <row r="19" spans="1:53" x14ac:dyDescent="0.25">
      <c r="A19" s="43" t="s">
        <v>938</v>
      </c>
      <c r="B19" s="36"/>
      <c r="C19" s="36"/>
      <c r="D19" s="36"/>
      <c r="E19" s="36"/>
      <c r="F19" s="36"/>
      <c r="G19" s="36"/>
      <c r="H19" s="36"/>
      <c r="I19" s="36"/>
      <c r="J19" s="36"/>
      <c r="K19" s="36"/>
      <c r="L19" s="36"/>
      <c r="M19" s="42">
        <v>1.2</v>
      </c>
      <c r="N19" s="43"/>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53" x14ac:dyDescent="0.25">
      <c r="A20" s="43" t="s">
        <v>1075</v>
      </c>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53" x14ac:dyDescent="0.25">
      <c r="A21" s="43" t="s">
        <v>1076</v>
      </c>
      <c r="B21" s="45"/>
      <c r="C21" s="45"/>
      <c r="D21" s="45"/>
      <c r="E21" s="45"/>
      <c r="F21" s="45"/>
      <c r="G21" s="45"/>
      <c r="H21" s="45"/>
      <c r="I21" s="45"/>
      <c r="J21" s="45"/>
      <c r="K21" s="45"/>
      <c r="L21" s="45"/>
      <c r="M21" s="46">
        <f>SUM(M15:M20)</f>
        <v>5.3</v>
      </c>
      <c r="N21" s="43" t="s">
        <v>420</v>
      </c>
      <c r="O21" s="45"/>
      <c r="P21" s="45"/>
      <c r="Q21" s="45"/>
      <c r="R21" s="45"/>
      <c r="S21" s="45"/>
      <c r="T21" s="45"/>
      <c r="U21" s="45"/>
      <c r="V21" s="45"/>
      <c r="W21" s="45"/>
      <c r="X21" s="45"/>
      <c r="Y21" s="45"/>
      <c r="Z21" s="46">
        <f>SUM(Z15:Z20)</f>
        <v>0</v>
      </c>
      <c r="AA21" s="177"/>
      <c r="AB21" s="177"/>
      <c r="AC21" s="177"/>
      <c r="AD21" s="177"/>
      <c r="AE21" s="177"/>
      <c r="AF21" s="177"/>
      <c r="AG21" s="177"/>
      <c r="AH21" s="177"/>
      <c r="AI21" s="177"/>
      <c r="AJ21" s="177"/>
      <c r="AK21" s="177"/>
    </row>
    <row r="22" spans="1:53"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44614</v>
      </c>
      <c r="X22" s="770"/>
      <c r="Y22" s="770"/>
      <c r="Z22" s="771"/>
      <c r="AA22" s="177" t="s">
        <v>648</v>
      </c>
      <c r="AB22" s="177"/>
      <c r="AC22" s="177"/>
      <c r="AD22" s="177"/>
      <c r="AE22" s="177"/>
      <c r="AF22" s="177"/>
      <c r="AG22" s="177"/>
      <c r="AH22" s="177"/>
      <c r="AI22" s="177"/>
      <c r="AJ22" s="177"/>
      <c r="AK22" s="177"/>
      <c r="AL22" t="s">
        <v>1077</v>
      </c>
    </row>
    <row r="23" spans="1:53"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1078</v>
      </c>
      <c r="AB23" s="794"/>
      <c r="AC23" s="794"/>
      <c r="AD23" s="794"/>
      <c r="AE23" s="794"/>
      <c r="AF23" s="794"/>
      <c r="AG23" s="794"/>
      <c r="AH23" s="794"/>
      <c r="AI23" s="794"/>
      <c r="AJ23" s="794"/>
      <c r="AK23" s="794"/>
    </row>
    <row r="24" spans="1:53" x14ac:dyDescent="0.25">
      <c r="A24" s="43" t="s">
        <v>1079</v>
      </c>
      <c r="B24" s="36"/>
      <c r="C24" s="36"/>
      <c r="D24" s="36"/>
      <c r="E24" s="36"/>
      <c r="F24" s="36"/>
      <c r="G24" s="36"/>
      <c r="H24" s="36"/>
      <c r="I24" s="36"/>
      <c r="J24" s="36"/>
      <c r="K24" s="38"/>
      <c r="L24" s="38"/>
      <c r="M24" s="44"/>
      <c r="N24" s="43" t="s">
        <v>1080</v>
      </c>
      <c r="O24" s="36"/>
      <c r="P24" s="36"/>
      <c r="Q24" s="36"/>
      <c r="R24" s="36"/>
      <c r="S24" s="36"/>
      <c r="T24" s="36"/>
      <c r="U24" s="36"/>
      <c r="V24" s="36"/>
      <c r="W24" s="36"/>
      <c r="X24" s="36"/>
      <c r="Y24" s="36"/>
      <c r="Z24" s="42">
        <v>7</v>
      </c>
      <c r="AA24" s="793"/>
      <c r="AB24" s="794"/>
      <c r="AC24" s="794"/>
      <c r="AD24" s="794"/>
      <c r="AE24" s="794"/>
      <c r="AF24" s="794"/>
      <c r="AG24" s="794"/>
      <c r="AH24" s="794"/>
      <c r="AI24" s="794"/>
      <c r="AJ24" s="794"/>
      <c r="AK24" s="794"/>
    </row>
    <row r="25" spans="1:53" x14ac:dyDescent="0.25">
      <c r="A25" s="43" t="s">
        <v>910</v>
      </c>
      <c r="B25" s="36"/>
      <c r="C25" s="36"/>
      <c r="D25" s="36"/>
      <c r="E25" s="36"/>
      <c r="F25" s="36"/>
      <c r="G25" s="36"/>
      <c r="H25" s="36"/>
      <c r="I25" s="36"/>
      <c r="J25" s="36"/>
      <c r="K25" s="38"/>
      <c r="L25" s="38"/>
      <c r="M25" s="44"/>
      <c r="N25" s="43" t="s">
        <v>1059</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53" x14ac:dyDescent="0.25">
      <c r="A26" s="43" t="s">
        <v>1081</v>
      </c>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53" x14ac:dyDescent="0.25">
      <c r="A27" s="43" t="s">
        <v>1082</v>
      </c>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53"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53"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46">
        <f>SUM(Z23:Z28)</f>
        <v>7</v>
      </c>
      <c r="AA29" s="177"/>
      <c r="AB29" s="177"/>
      <c r="AC29" s="177"/>
      <c r="AD29" s="177"/>
      <c r="AE29" s="177"/>
      <c r="AF29" s="177"/>
      <c r="AG29" s="177"/>
      <c r="AH29" s="177"/>
      <c r="AI29" s="177"/>
      <c r="AJ29" s="177"/>
      <c r="AK29" s="177"/>
    </row>
    <row r="30" spans="1:53"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44615</v>
      </c>
      <c r="X30" s="770"/>
      <c r="Y30" s="770"/>
      <c r="Z30" s="771"/>
      <c r="AA30" s="177" t="s">
        <v>648</v>
      </c>
      <c r="AB30" s="177"/>
      <c r="AC30" s="177"/>
      <c r="AD30" s="177"/>
      <c r="AE30" s="177"/>
      <c r="AF30" s="177"/>
      <c r="AG30" s="177"/>
      <c r="AH30" s="177"/>
      <c r="AI30" s="177"/>
      <c r="AJ30" s="177"/>
      <c r="AK30" s="177"/>
      <c r="AL30" t="s">
        <v>1083</v>
      </c>
    </row>
    <row r="31" spans="1:53" ht="15.75" thickTop="1" x14ac:dyDescent="0.25">
      <c r="A31" s="37" t="s">
        <v>855</v>
      </c>
      <c r="B31" s="36"/>
      <c r="C31" s="36"/>
      <c r="D31" s="36"/>
      <c r="E31" s="36"/>
      <c r="F31" s="36"/>
      <c r="G31" s="36"/>
      <c r="H31" s="36"/>
      <c r="I31" s="36"/>
      <c r="J31" s="36"/>
      <c r="K31" s="38"/>
      <c r="L31" s="38"/>
      <c r="M31" s="39" t="str">
        <f>"("&amp;LEFT(AA30,1)&amp;")"</f>
        <v>(E)</v>
      </c>
      <c r="N31" s="40" t="str">
        <f>'1'!N7</f>
        <v>Afternoon Workout</v>
      </c>
      <c r="O31" s="36"/>
      <c r="P31" s="36"/>
      <c r="Q31" s="36"/>
      <c r="R31" s="36"/>
      <c r="S31" s="36"/>
      <c r="T31" s="36"/>
      <c r="U31" s="36"/>
      <c r="V31" s="41"/>
      <c r="W31" s="36"/>
      <c r="X31" s="36"/>
      <c r="Y31" s="36"/>
      <c r="Z31" s="42"/>
      <c r="AA31" s="793" t="s">
        <v>1084</v>
      </c>
      <c r="AB31" s="794"/>
      <c r="AC31" s="794"/>
      <c r="AD31" s="794"/>
      <c r="AE31" s="794"/>
      <c r="AF31" s="794"/>
      <c r="AG31" s="794"/>
      <c r="AH31" s="794"/>
      <c r="AI31" s="794"/>
      <c r="AJ31" s="794"/>
      <c r="AK31" s="794"/>
    </row>
    <row r="32" spans="1:53" x14ac:dyDescent="0.25">
      <c r="A32" s="43" t="s">
        <v>420</v>
      </c>
      <c r="B32" s="36"/>
      <c r="C32" s="36"/>
      <c r="D32" s="36"/>
      <c r="E32" s="36"/>
      <c r="F32" s="36"/>
      <c r="G32" s="36"/>
      <c r="H32" s="36"/>
      <c r="I32" s="36"/>
      <c r="J32" s="36"/>
      <c r="K32" s="38"/>
      <c r="L32" s="38"/>
      <c r="M32" s="44"/>
      <c r="N32" s="43" t="s">
        <v>996</v>
      </c>
      <c r="O32" s="36"/>
      <c r="P32" s="36"/>
      <c r="Q32" s="36"/>
      <c r="R32" s="36"/>
      <c r="S32" s="36"/>
      <c r="T32" s="36"/>
      <c r="U32" s="36"/>
      <c r="V32" s="36"/>
      <c r="W32" s="36"/>
      <c r="X32" s="36"/>
      <c r="Y32" s="36"/>
      <c r="Z32" s="42">
        <v>7.1</v>
      </c>
      <c r="AA32" s="793"/>
      <c r="AB32" s="794"/>
      <c r="AC32" s="794"/>
      <c r="AD32" s="794"/>
      <c r="AE32" s="794"/>
      <c r="AF32" s="794"/>
      <c r="AG32" s="794"/>
      <c r="AH32" s="794"/>
      <c r="AI32" s="794"/>
      <c r="AJ32" s="794"/>
      <c r="AK32" s="794"/>
    </row>
    <row r="33" spans="1:38" x14ac:dyDescent="0.25">
      <c r="A33" s="43" t="s">
        <v>420</v>
      </c>
      <c r="B33" s="36"/>
      <c r="C33" s="36"/>
      <c r="D33" s="36"/>
      <c r="E33" s="36"/>
      <c r="F33" s="36"/>
      <c r="G33" s="36"/>
      <c r="H33" s="36"/>
      <c r="I33" s="36"/>
      <c r="J33" s="36"/>
      <c r="K33" s="38"/>
      <c r="L33" s="38"/>
      <c r="M33" s="44"/>
      <c r="N33" s="43" t="s">
        <v>1085</v>
      </c>
      <c r="O33" s="36"/>
      <c r="P33" s="36"/>
      <c r="Q33" s="36"/>
      <c r="R33" s="36"/>
      <c r="S33" s="36"/>
      <c r="T33" s="36"/>
      <c r="U33" s="36"/>
      <c r="V33" s="36"/>
      <c r="W33" s="36"/>
      <c r="X33" s="36"/>
      <c r="Y33" s="36"/>
      <c r="Z33" s="42">
        <v>0.25</v>
      </c>
      <c r="AA33" s="793"/>
      <c r="AB33" s="794"/>
      <c r="AC33" s="794"/>
      <c r="AD33" s="794"/>
      <c r="AE33" s="794"/>
      <c r="AF33" s="794"/>
      <c r="AG33" s="794"/>
      <c r="AH33" s="794"/>
      <c r="AI33" s="794"/>
      <c r="AJ33" s="794"/>
      <c r="AK33" s="794"/>
    </row>
    <row r="34" spans="1:38" x14ac:dyDescent="0.25">
      <c r="A34" s="43"/>
      <c r="B34" s="36"/>
      <c r="C34" s="36"/>
      <c r="D34" s="36"/>
      <c r="E34" s="36"/>
      <c r="F34" s="36"/>
      <c r="G34" s="36"/>
      <c r="H34" s="36"/>
      <c r="I34" s="36"/>
      <c r="J34" s="36"/>
      <c r="K34" s="38"/>
      <c r="L34" s="38"/>
      <c r="M34" s="44"/>
      <c r="N34" s="43" t="s">
        <v>1086</v>
      </c>
      <c r="O34" s="36"/>
      <c r="P34" s="36"/>
      <c r="Q34" s="36"/>
      <c r="R34" s="36"/>
      <c r="S34" s="36"/>
      <c r="T34" s="36"/>
      <c r="U34" s="36"/>
      <c r="V34" s="36"/>
      <c r="W34" s="36"/>
      <c r="X34" s="36"/>
      <c r="Y34" s="36"/>
      <c r="Z34" s="42"/>
      <c r="AA34" s="793"/>
      <c r="AB34" s="794"/>
      <c r="AC34" s="794"/>
      <c r="AD34" s="794"/>
      <c r="AE34" s="794"/>
      <c r="AF34" s="794"/>
      <c r="AG34" s="794"/>
      <c r="AH34" s="794"/>
      <c r="AI34" s="794"/>
      <c r="AJ34" s="794"/>
      <c r="AK34" s="794"/>
    </row>
    <row r="35" spans="1:38" x14ac:dyDescent="0.25">
      <c r="A35" s="43"/>
      <c r="B35" s="36"/>
      <c r="C35" s="36"/>
      <c r="D35" s="36"/>
      <c r="E35" s="36"/>
      <c r="F35" s="36"/>
      <c r="G35" s="36"/>
      <c r="H35" s="36"/>
      <c r="I35" s="36"/>
      <c r="J35" s="36"/>
      <c r="K35" s="38"/>
      <c r="L35" s="38"/>
      <c r="M35" s="44"/>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0</v>
      </c>
      <c r="N37" s="43" t="s">
        <v>420</v>
      </c>
      <c r="O37" s="45"/>
      <c r="P37" s="45"/>
      <c r="Q37" s="45"/>
      <c r="R37" s="45"/>
      <c r="S37" s="45"/>
      <c r="T37" s="45"/>
      <c r="U37" s="45"/>
      <c r="V37" s="45"/>
      <c r="W37" s="45"/>
      <c r="X37" s="45"/>
      <c r="Y37" s="45"/>
      <c r="Z37" s="205">
        <f>SUM(Z31:Z36)</f>
        <v>7.35</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44616</v>
      </c>
      <c r="X38" s="770"/>
      <c r="Y38" s="770"/>
      <c r="Z38" s="771"/>
      <c r="AA38" s="177" t="s">
        <v>648</v>
      </c>
      <c r="AB38" s="177"/>
      <c r="AC38" s="177"/>
      <c r="AD38" s="177"/>
      <c r="AE38" s="177"/>
      <c r="AF38" s="177"/>
      <c r="AG38" s="177"/>
      <c r="AH38" s="177"/>
      <c r="AI38" s="177"/>
      <c r="AJ38" s="177"/>
      <c r="AK38" s="177"/>
      <c r="AL38" t="s">
        <v>1087</v>
      </c>
    </row>
    <row r="39" spans="1:38"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t="s">
        <v>1088</v>
      </c>
      <c r="AB39" s="794"/>
      <c r="AC39" s="794"/>
      <c r="AD39" s="794"/>
      <c r="AE39" s="794"/>
      <c r="AF39" s="794"/>
      <c r="AG39" s="794"/>
      <c r="AH39" s="794"/>
      <c r="AI39" s="794"/>
      <c r="AJ39" s="794"/>
      <c r="AK39" s="794"/>
    </row>
    <row r="40" spans="1:38" x14ac:dyDescent="0.25">
      <c r="A40" s="43" t="s">
        <v>1089</v>
      </c>
      <c r="B40" s="36"/>
      <c r="C40" s="36"/>
      <c r="D40" s="36"/>
      <c r="E40" s="36"/>
      <c r="F40" s="36"/>
      <c r="G40" s="36"/>
      <c r="H40" s="36"/>
      <c r="I40" s="36"/>
      <c r="J40" s="36"/>
      <c r="K40" s="38"/>
      <c r="L40" s="38"/>
      <c r="M40" s="44"/>
      <c r="N40" s="43" t="s">
        <v>884</v>
      </c>
      <c r="O40" s="36"/>
      <c r="P40" s="36"/>
      <c r="Q40" s="36"/>
      <c r="R40" s="36"/>
      <c r="S40" s="36"/>
      <c r="T40" s="36"/>
      <c r="U40" s="36"/>
      <c r="V40" s="36"/>
      <c r="W40" s="36"/>
      <c r="X40" s="36"/>
      <c r="Y40" s="36"/>
      <c r="Z40" s="209">
        <v>7.45</v>
      </c>
      <c r="AA40" s="793"/>
      <c r="AB40" s="794"/>
      <c r="AC40" s="794"/>
      <c r="AD40" s="794"/>
      <c r="AE40" s="794"/>
      <c r="AF40" s="794"/>
      <c r="AG40" s="794"/>
      <c r="AH40" s="794"/>
      <c r="AI40" s="794"/>
      <c r="AJ40" s="794"/>
      <c r="AK40" s="794"/>
    </row>
    <row r="41" spans="1:38" x14ac:dyDescent="0.25">
      <c r="A41" s="43" t="s">
        <v>1015</v>
      </c>
      <c r="B41" s="36"/>
      <c r="C41" s="36"/>
      <c r="D41" s="36"/>
      <c r="E41" s="36"/>
      <c r="F41" s="36"/>
      <c r="G41" s="36"/>
      <c r="H41" s="36"/>
      <c r="I41" s="36"/>
      <c r="J41" s="36"/>
      <c r="K41" s="38"/>
      <c r="L41" s="38"/>
      <c r="M41" s="44"/>
      <c r="N41" s="43" t="s">
        <v>420</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t="s">
        <v>867</v>
      </c>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t="s">
        <v>1081</v>
      </c>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0</v>
      </c>
      <c r="N45" s="52" t="s">
        <v>420</v>
      </c>
      <c r="O45" s="45"/>
      <c r="P45" s="45"/>
      <c r="Q45" s="45"/>
      <c r="R45" s="45"/>
      <c r="S45" s="45"/>
      <c r="T45" s="45"/>
      <c r="U45" s="45"/>
      <c r="V45" s="45"/>
      <c r="W45" s="45"/>
      <c r="X45" s="45"/>
      <c r="Y45" s="45"/>
      <c r="Z45" s="205">
        <f>SUM(Z39:Z44)</f>
        <v>7.45</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44617</v>
      </c>
      <c r="X46" s="770"/>
      <c r="Y46" s="770"/>
      <c r="Z46" s="771"/>
      <c r="AA46" s="177" t="s">
        <v>648</v>
      </c>
      <c r="AB46" s="177"/>
      <c r="AC46" s="177"/>
      <c r="AD46" s="177"/>
      <c r="AE46" s="177"/>
      <c r="AF46" s="177"/>
      <c r="AG46" s="177"/>
      <c r="AH46" s="177"/>
      <c r="AI46" s="177"/>
      <c r="AJ46" s="177"/>
      <c r="AK46" s="177"/>
      <c r="AL46" t="s">
        <v>1090</v>
      </c>
    </row>
    <row r="47" spans="1:38" ht="15.75" thickTop="1" x14ac:dyDescent="0.25">
      <c r="A47" s="22" t="str">
        <f>+A39</f>
        <v>Morning Workout</v>
      </c>
      <c r="B47" s="23"/>
      <c r="C47" s="23"/>
      <c r="D47" s="23"/>
      <c r="E47" s="23"/>
      <c r="F47" s="23"/>
      <c r="G47" s="23"/>
      <c r="H47" s="23"/>
      <c r="I47" s="23"/>
      <c r="J47" s="23"/>
      <c r="M47" s="24" t="str">
        <f>"("&amp;LEFT(AA46,1)&amp;")"</f>
        <v>(E)</v>
      </c>
      <c r="N47" s="22" t="str">
        <f>+N39</f>
        <v>Afternoon Workout</v>
      </c>
      <c r="O47" s="23"/>
      <c r="P47" s="23"/>
      <c r="Q47" s="23"/>
      <c r="R47" s="23"/>
      <c r="S47" s="23"/>
      <c r="T47" s="23"/>
      <c r="U47" s="23"/>
      <c r="V47" s="25"/>
      <c r="W47" s="23"/>
      <c r="X47" s="23"/>
      <c r="Y47" s="23"/>
      <c r="Z47" s="48"/>
      <c r="AA47" s="793" t="s">
        <v>1091</v>
      </c>
      <c r="AB47" s="794"/>
      <c r="AC47" s="794"/>
      <c r="AD47" s="794"/>
      <c r="AE47" s="794"/>
      <c r="AF47" s="794"/>
      <c r="AG47" s="794"/>
      <c r="AH47" s="794"/>
      <c r="AI47" s="794"/>
      <c r="AJ47" s="794"/>
      <c r="AK47" s="794"/>
    </row>
    <row r="48" spans="1:38" x14ac:dyDescent="0.25">
      <c r="A48" s="43" t="s">
        <v>420</v>
      </c>
      <c r="B48" s="23"/>
      <c r="C48" s="23"/>
      <c r="D48" s="23"/>
      <c r="E48" s="23"/>
      <c r="F48" s="23"/>
      <c r="G48" s="23"/>
      <c r="H48" s="23"/>
      <c r="I48" s="23"/>
      <c r="J48" s="23"/>
      <c r="M48" s="27"/>
      <c r="N48" s="43" t="s">
        <v>1069</v>
      </c>
      <c r="O48" s="36"/>
      <c r="P48" s="36"/>
      <c r="Q48" s="36"/>
      <c r="R48" s="36"/>
      <c r="S48" s="36"/>
      <c r="T48" s="36"/>
      <c r="U48" s="36"/>
      <c r="V48" s="36"/>
      <c r="W48" s="36"/>
      <c r="X48" s="36"/>
      <c r="Y48" s="36"/>
      <c r="Z48" s="42">
        <v>7</v>
      </c>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965</v>
      </c>
      <c r="O49" s="36"/>
      <c r="P49" s="36"/>
      <c r="Q49" s="36"/>
      <c r="R49" s="36"/>
      <c r="S49" s="36"/>
      <c r="T49" s="36"/>
      <c r="U49" s="36"/>
      <c r="V49" s="36"/>
      <c r="W49" s="36"/>
      <c r="X49" s="36"/>
      <c r="Y49" s="36"/>
      <c r="Z49" s="42"/>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t="s">
        <v>1092</v>
      </c>
      <c r="O50" s="23"/>
      <c r="P50" s="23"/>
      <c r="Q50" s="23"/>
      <c r="R50" s="23"/>
      <c r="S50" s="23"/>
      <c r="T50" s="23"/>
      <c r="U50" s="23"/>
      <c r="V50" s="23"/>
      <c r="W50" s="23"/>
      <c r="Z50" s="26"/>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0</v>
      </c>
      <c r="N53" s="52" t="s">
        <v>420</v>
      </c>
      <c r="O53" s="28"/>
      <c r="P53" s="28"/>
      <c r="Q53" s="28"/>
      <c r="R53" s="28"/>
      <c r="S53" s="28"/>
      <c r="T53" s="28"/>
      <c r="U53" s="28"/>
      <c r="V53" s="28"/>
      <c r="W53" s="28"/>
      <c r="Z53" s="29">
        <f>SUM(Z47:Z52)</f>
        <v>7</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44618</v>
      </c>
      <c r="X54" s="770"/>
      <c r="Y54" s="770"/>
      <c r="Z54" s="771"/>
      <c r="AA54" s="177" t="s">
        <v>648</v>
      </c>
      <c r="AB54" s="177"/>
      <c r="AC54" s="177"/>
      <c r="AD54" s="177"/>
      <c r="AE54" s="177"/>
      <c r="AF54" s="177"/>
      <c r="AG54" s="177"/>
      <c r="AH54" s="177"/>
      <c r="AI54" s="177"/>
      <c r="AJ54" s="177"/>
      <c r="AK54" s="177"/>
      <c r="AL54" t="s">
        <v>1093</v>
      </c>
    </row>
    <row r="55" spans="1:38" ht="15.75" thickTop="1" x14ac:dyDescent="0.25">
      <c r="A55" s="22" t="str">
        <f>+A47</f>
        <v>Morning Workout</v>
      </c>
      <c r="B55" s="23"/>
      <c r="C55" s="23"/>
      <c r="D55" s="23"/>
      <c r="E55" s="23"/>
      <c r="F55" s="23"/>
      <c r="G55" s="23"/>
      <c r="H55" s="23"/>
      <c r="I55" s="23"/>
      <c r="J55" s="23"/>
      <c r="M55" s="24" t="str">
        <f>"("&amp;LEFT(AA54,1)&amp;")"</f>
        <v>(E)</v>
      </c>
      <c r="N55" s="22" t="str">
        <f>+N47</f>
        <v>Afternoon Workout</v>
      </c>
      <c r="O55" s="23"/>
      <c r="P55" s="23"/>
      <c r="Q55" s="23"/>
      <c r="R55" s="23"/>
      <c r="S55" s="23"/>
      <c r="T55" s="23"/>
      <c r="U55" s="23"/>
      <c r="V55" s="25"/>
      <c r="W55" s="23"/>
      <c r="X55" s="23"/>
      <c r="Y55" s="23"/>
      <c r="Z55" s="48"/>
      <c r="AA55" s="793" t="s">
        <v>1094</v>
      </c>
      <c r="AB55" s="794"/>
      <c r="AC55" s="794"/>
      <c r="AD55" s="794"/>
      <c r="AE55" s="794"/>
      <c r="AF55" s="794"/>
      <c r="AG55" s="794"/>
      <c r="AH55" s="794"/>
      <c r="AI55" s="794"/>
      <c r="AJ55" s="794"/>
      <c r="AK55" s="794"/>
    </row>
    <row r="56" spans="1:38" x14ac:dyDescent="0.25">
      <c r="A56" s="43" t="s">
        <v>420</v>
      </c>
      <c r="B56" s="23"/>
      <c r="C56" s="23"/>
      <c r="D56" s="23"/>
      <c r="E56" s="23"/>
      <c r="F56" s="23"/>
      <c r="G56" s="23"/>
      <c r="H56" s="23"/>
      <c r="I56" s="23"/>
      <c r="J56" s="23"/>
      <c r="M56" s="27"/>
      <c r="N56" s="43" t="s">
        <v>1095</v>
      </c>
      <c r="O56" s="23"/>
      <c r="P56" s="23"/>
      <c r="Q56" s="23"/>
      <c r="R56" s="23"/>
      <c r="S56" s="23"/>
      <c r="T56" s="23"/>
      <c r="U56" s="23"/>
      <c r="V56" s="23"/>
      <c r="W56" s="23"/>
      <c r="Z56" s="26">
        <v>7.4</v>
      </c>
      <c r="AA56" s="793"/>
      <c r="AB56" s="794"/>
      <c r="AC56" s="794"/>
      <c r="AD56" s="794"/>
      <c r="AE56" s="794"/>
      <c r="AF56" s="794"/>
      <c r="AG56" s="794"/>
      <c r="AH56" s="794"/>
      <c r="AI56" s="794"/>
      <c r="AJ56" s="794"/>
      <c r="AK56" s="794"/>
    </row>
    <row r="57" spans="1:38" x14ac:dyDescent="0.25">
      <c r="A57" s="43" t="s">
        <v>420</v>
      </c>
      <c r="B57" s="23"/>
      <c r="C57" s="23"/>
      <c r="D57" s="23"/>
      <c r="E57" s="23"/>
      <c r="F57" s="23"/>
      <c r="G57" s="23"/>
      <c r="H57" s="23"/>
      <c r="I57" s="23"/>
      <c r="J57" s="23"/>
      <c r="M57" s="27"/>
      <c r="N57" s="43" t="s">
        <v>420</v>
      </c>
      <c r="O57" s="23"/>
      <c r="P57" s="23"/>
      <c r="Q57" s="23"/>
      <c r="R57" s="23"/>
      <c r="S57" s="23"/>
      <c r="T57" s="23"/>
      <c r="U57" s="23"/>
      <c r="V57" s="23"/>
      <c r="W57" s="23"/>
      <c r="Z57" s="26"/>
      <c r="AA57" s="793"/>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c r="O58" s="23"/>
      <c r="P58" s="23"/>
      <c r="Q58" s="23"/>
      <c r="R58" s="23"/>
      <c r="S58" s="23"/>
      <c r="T58" s="23"/>
      <c r="U58" s="23"/>
      <c r="V58" s="23"/>
      <c r="W58" s="23"/>
      <c r="Z58" s="26"/>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c r="O59" s="23"/>
      <c r="P59" s="23"/>
      <c r="Q59" s="23"/>
      <c r="R59" s="23"/>
      <c r="S59" s="23"/>
      <c r="T59" s="23"/>
      <c r="U59" s="23"/>
      <c r="V59" s="23"/>
      <c r="W59" s="23"/>
      <c r="Z59" s="26"/>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0</v>
      </c>
      <c r="N61" s="52" t="s">
        <v>420</v>
      </c>
      <c r="O61" s="28"/>
      <c r="P61" s="28"/>
      <c r="Q61" s="28"/>
      <c r="R61" s="28"/>
      <c r="S61" s="28"/>
      <c r="T61" s="28"/>
      <c r="U61" s="28"/>
      <c r="V61" s="28"/>
      <c r="W61" s="28"/>
      <c r="X61" s="33"/>
      <c r="Y61" s="33"/>
      <c r="Z61" s="29">
        <f>SUM(Z55:Z60)</f>
        <v>7.4</v>
      </c>
      <c r="AA61" s="177"/>
      <c r="AB61" s="177"/>
      <c r="AC61" s="177"/>
      <c r="AD61" s="177"/>
      <c r="AE61" s="177"/>
      <c r="AF61" s="177"/>
      <c r="AG61" s="177"/>
      <c r="AH61" s="177"/>
      <c r="AI61" s="177"/>
      <c r="AJ61" s="177"/>
      <c r="AK61" s="177"/>
    </row>
    <row r="62" spans="1:38" x14ac:dyDescent="0.25">
      <c r="A62" s="802"/>
      <c r="B62" s="802"/>
      <c r="C62" s="802"/>
      <c r="D62" s="802"/>
      <c r="E62" s="802"/>
      <c r="F62" s="802"/>
      <c r="G62" s="802"/>
      <c r="H62" s="802"/>
      <c r="I62" s="802"/>
      <c r="J62" s="802"/>
      <c r="K62" s="802"/>
      <c r="L62" s="802"/>
      <c r="M62" s="802"/>
      <c r="N62" s="802"/>
      <c r="O62" s="802"/>
      <c r="P62" s="802"/>
      <c r="Q62" s="802"/>
      <c r="R62" s="802"/>
      <c r="S62" s="802"/>
      <c r="T62" s="802"/>
      <c r="U62" s="802"/>
      <c r="V62" s="802"/>
      <c r="W62" s="803"/>
      <c r="X62" s="803"/>
      <c r="Y62" s="803"/>
      <c r="Z62" s="803"/>
      <c r="AA62" s="3"/>
      <c r="AB62" s="3"/>
      <c r="AC62" s="3"/>
      <c r="AD62" s="3"/>
      <c r="AE62" s="3"/>
      <c r="AF62" s="3"/>
      <c r="AG62" s="3"/>
      <c r="AH62" s="3"/>
      <c r="AI62" s="3"/>
      <c r="AJ62" s="3"/>
      <c r="AK62" s="3"/>
    </row>
    <row r="63" spans="1:38" x14ac:dyDescent="0.25">
      <c r="A63" s="55"/>
      <c r="B63" s="23"/>
      <c r="C63" s="23"/>
      <c r="D63" s="23"/>
      <c r="E63" s="23"/>
      <c r="F63" s="23"/>
      <c r="G63" s="23"/>
      <c r="H63" s="23"/>
      <c r="I63" s="23"/>
      <c r="J63" s="23"/>
      <c r="M63" s="24"/>
      <c r="N63" s="55"/>
      <c r="O63" s="23"/>
      <c r="P63" s="23"/>
      <c r="Q63" s="23"/>
      <c r="R63" s="23"/>
      <c r="S63" s="23"/>
      <c r="T63" s="23"/>
      <c r="U63" s="23"/>
      <c r="V63" s="23"/>
      <c r="W63" s="23"/>
      <c r="X63" s="23"/>
      <c r="Y63" s="23"/>
      <c r="Z63" s="27"/>
      <c r="AA63" s="3"/>
      <c r="AB63" s="3"/>
      <c r="AC63" s="3"/>
      <c r="AD63" s="3"/>
      <c r="AE63" s="3"/>
      <c r="AF63" s="3"/>
      <c r="AG63" s="3"/>
      <c r="AH63" s="3"/>
      <c r="AI63" s="3"/>
      <c r="AJ63" s="3"/>
      <c r="AK63" s="3"/>
    </row>
    <row r="64" spans="1:38" x14ac:dyDescent="0.25">
      <c r="A64" s="23"/>
      <c r="B64" s="23"/>
      <c r="C64" s="23"/>
      <c r="D64" s="23"/>
      <c r="E64" s="23"/>
      <c r="F64" s="23"/>
      <c r="G64" s="23"/>
      <c r="H64" s="23"/>
      <c r="I64" s="23"/>
      <c r="J64" s="23"/>
      <c r="M64" s="27"/>
      <c r="N64" s="23"/>
      <c r="O64" s="23"/>
      <c r="P64" s="23"/>
      <c r="Q64" s="23"/>
      <c r="R64" s="23"/>
      <c r="S64" s="23"/>
      <c r="T64" s="23"/>
      <c r="U64" s="23"/>
      <c r="V64" s="23"/>
      <c r="W64" s="23"/>
      <c r="Z64" s="27"/>
      <c r="AA64" s="3"/>
      <c r="AB64" s="3"/>
      <c r="AC64" s="3"/>
      <c r="AD64" s="3"/>
      <c r="AE64" s="3"/>
      <c r="AF64" s="3"/>
      <c r="AG64" s="3"/>
      <c r="AH64" s="3"/>
      <c r="AI64" s="3"/>
      <c r="AJ64" s="3"/>
      <c r="AK64" s="3"/>
    </row>
    <row r="65" spans="1:37" x14ac:dyDescent="0.25">
      <c r="A65" s="23"/>
      <c r="B65" s="23"/>
      <c r="C65" s="23"/>
      <c r="D65" s="23"/>
      <c r="E65" s="23"/>
      <c r="F65" s="23"/>
      <c r="G65" s="23"/>
      <c r="H65" s="23"/>
      <c r="I65" s="23"/>
      <c r="J65" s="23"/>
      <c r="M65" s="27"/>
      <c r="N65" s="23"/>
      <c r="O65" s="23"/>
      <c r="P65" s="23"/>
      <c r="Q65" s="23"/>
      <c r="R65" s="23"/>
      <c r="S65" s="23"/>
      <c r="T65" s="23"/>
      <c r="U65" s="23"/>
      <c r="V65" s="23"/>
      <c r="W65" s="23"/>
      <c r="Z65" s="27"/>
      <c r="AA65" s="3"/>
      <c r="AB65" s="3"/>
      <c r="AC65" s="3"/>
      <c r="AD65" s="3"/>
      <c r="AE65" s="3"/>
      <c r="AF65" s="3"/>
      <c r="AG65" s="3"/>
      <c r="AH65" s="3"/>
      <c r="AI65" s="3"/>
      <c r="AJ65" s="3"/>
      <c r="AK65" s="3"/>
    </row>
    <row r="66" spans="1:37" x14ac:dyDescent="0.25">
      <c r="A66" s="23"/>
      <c r="B66" s="23"/>
      <c r="C66" s="23"/>
      <c r="D66" s="23"/>
      <c r="E66" s="23"/>
      <c r="F66" s="23"/>
      <c r="G66" s="23"/>
      <c r="H66" s="23"/>
      <c r="I66" s="23"/>
      <c r="J66" s="23"/>
      <c r="M66" s="27"/>
      <c r="N66" s="23"/>
      <c r="O66" s="23"/>
      <c r="P66" s="23"/>
      <c r="Q66" s="23"/>
      <c r="R66" s="23"/>
      <c r="S66" s="23"/>
      <c r="T66" s="23"/>
      <c r="U66" s="23"/>
      <c r="V66" s="23"/>
      <c r="W66" s="23"/>
      <c r="Z66" s="27"/>
      <c r="AA66" s="3"/>
      <c r="AB66" s="3"/>
      <c r="AC66" s="3"/>
      <c r="AD66" s="3"/>
      <c r="AE66" s="3"/>
      <c r="AF66" s="3"/>
      <c r="AG66" s="3"/>
      <c r="AH66" s="3"/>
      <c r="AI66" s="3"/>
      <c r="AJ66" s="3"/>
      <c r="AK66" s="3"/>
    </row>
    <row r="67" spans="1:37" x14ac:dyDescent="0.25">
      <c r="A67" s="23"/>
      <c r="B67" s="23"/>
      <c r="C67" s="23"/>
      <c r="D67" s="23"/>
      <c r="E67" s="23"/>
      <c r="F67" s="23"/>
      <c r="G67" s="23"/>
      <c r="H67" s="23"/>
      <c r="I67" s="23"/>
      <c r="J67" s="23"/>
      <c r="M67" s="27"/>
      <c r="N67" s="23"/>
      <c r="O67" s="23"/>
      <c r="P67" s="23"/>
      <c r="Q67" s="23"/>
      <c r="R67" s="23"/>
      <c r="S67" s="23"/>
      <c r="T67" s="23"/>
      <c r="U67" s="23"/>
      <c r="V67" s="23"/>
      <c r="W67" s="23"/>
      <c r="Z67" s="27"/>
    </row>
    <row r="68" spans="1:37" x14ac:dyDescent="0.25">
      <c r="A68" s="23"/>
      <c r="B68" s="23"/>
      <c r="C68" s="23"/>
      <c r="D68" s="23"/>
      <c r="E68" s="23"/>
      <c r="F68" s="23"/>
      <c r="G68" s="23"/>
      <c r="H68" s="23"/>
      <c r="I68" s="23"/>
      <c r="J68" s="23"/>
      <c r="M68" s="27"/>
      <c r="N68" s="23"/>
      <c r="O68" s="23"/>
      <c r="P68" s="23"/>
      <c r="Q68" s="23"/>
      <c r="R68" s="23"/>
      <c r="S68" s="23"/>
      <c r="T68" s="23"/>
      <c r="U68" s="23"/>
      <c r="V68" s="23"/>
      <c r="W68" s="23"/>
      <c r="Z68" s="27"/>
    </row>
    <row r="69" spans="1:37" x14ac:dyDescent="0.25">
      <c r="A69" s="23"/>
      <c r="B69" s="23"/>
      <c r="C69" s="23"/>
      <c r="D69" s="23"/>
      <c r="E69" s="23"/>
      <c r="F69" s="23"/>
      <c r="G69" s="23"/>
      <c r="H69" s="23"/>
      <c r="I69" s="23"/>
      <c r="J69" s="23"/>
      <c r="M69" s="27"/>
      <c r="N69" s="23"/>
      <c r="O69" s="23"/>
      <c r="P69" s="23"/>
      <c r="Q69" s="23"/>
      <c r="R69" s="23"/>
      <c r="S69" s="23"/>
      <c r="T69" s="23"/>
      <c r="U69" s="23"/>
      <c r="V69" s="23"/>
      <c r="W69" s="23"/>
      <c r="Z69" s="27"/>
    </row>
  </sheetData>
  <mergeCells count="30">
    <mergeCell ref="AA47:AK52"/>
    <mergeCell ref="AA55:AK60"/>
    <mergeCell ref="AA7:AK12"/>
    <mergeCell ref="AA15:AK20"/>
    <mergeCell ref="AA23:AK28"/>
    <mergeCell ref="AA31:AK36"/>
    <mergeCell ref="AA39:AK44"/>
    <mergeCell ref="A5:Z5"/>
    <mergeCell ref="A62:V62"/>
    <mergeCell ref="W62:Z62"/>
    <mergeCell ref="A4:Z4"/>
    <mergeCell ref="A1:Z1"/>
    <mergeCell ref="A2:Z2"/>
    <mergeCell ref="A3:F3"/>
    <mergeCell ref="H3:M3"/>
    <mergeCell ref="N3:Z3"/>
    <mergeCell ref="A6:V6"/>
    <mergeCell ref="W6:Z6"/>
    <mergeCell ref="A14:V14"/>
    <mergeCell ref="W14:Z14"/>
    <mergeCell ref="A22:V22"/>
    <mergeCell ref="W22:Z22"/>
    <mergeCell ref="A54:V54"/>
    <mergeCell ref="W54:Z54"/>
    <mergeCell ref="A30:V30"/>
    <mergeCell ref="W30:Z30"/>
    <mergeCell ref="A38:V38"/>
    <mergeCell ref="W38:Z38"/>
    <mergeCell ref="A46:V46"/>
    <mergeCell ref="W46:Z46"/>
  </mergeCells>
  <hyperlinks>
    <hyperlink ref="AA1" location="'Reference Page'!A1" display="Home" xr:uid="{00000000-0004-0000-0C00-000000000000}"/>
  </hyperlinks>
  <printOptions horizontalCentered="1" verticalCentered="1"/>
  <pageMargins left="0.3" right="0.3" top="0.5" bottom="0.25" header="0.3" footer="0.3"/>
  <pageSetup scale="86" orientation="portrait" verticalDpi="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tabColor theme="8" tint="0.59999389629810485"/>
    <pageSetUpPr fitToPage="1"/>
  </sheetPr>
  <dimension ref="A1:AL63"/>
  <sheetViews>
    <sheetView showGridLines="0" workbookViewId="0">
      <pane ySplit="5" topLeftCell="A34" activePane="bottomLeft" state="frozen"/>
      <selection pane="bottomLeft" activeCell="A38" sqref="A38:V38"/>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36.5703125" bestFit="1" customWidth="1"/>
    <col min="15" max="25" width="1" customWidth="1"/>
    <col min="26" max="26" width="5.5703125" style="31" customWidth="1"/>
    <col min="27" max="27" width="13" bestFit="1" customWidth="1"/>
    <col min="28" max="35" width="1" customWidth="1"/>
  </cols>
  <sheetData>
    <row r="1" spans="1:38"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90" t="s">
        <v>850</v>
      </c>
    </row>
    <row r="2" spans="1:38" x14ac:dyDescent="0.25">
      <c r="A2" s="780" t="s">
        <v>427</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38" x14ac:dyDescent="0.25">
      <c r="A3" s="798">
        <f>+'Reference Page'!$A$11</f>
        <v>44619</v>
      </c>
      <c r="B3" s="784"/>
      <c r="C3" s="784"/>
      <c r="D3" s="784"/>
      <c r="E3" s="784"/>
      <c r="F3" s="784"/>
      <c r="G3" s="21" t="s">
        <v>330</v>
      </c>
      <c r="H3" s="785">
        <f>+A3+6</f>
        <v>44625</v>
      </c>
      <c r="I3" s="785"/>
      <c r="J3" s="785"/>
      <c r="K3" s="785"/>
      <c r="L3" s="785"/>
      <c r="M3" s="786"/>
      <c r="N3" s="787" t="s">
        <v>852</v>
      </c>
      <c r="O3" s="788"/>
      <c r="P3" s="788"/>
      <c r="Q3" s="788"/>
      <c r="R3" s="788"/>
      <c r="S3" s="788"/>
      <c r="T3" s="788"/>
      <c r="U3" s="788"/>
      <c r="V3" s="788"/>
      <c r="W3" s="788"/>
      <c r="X3" s="788"/>
      <c r="Y3" s="788"/>
      <c r="Z3" s="789"/>
    </row>
    <row r="4" spans="1:38" x14ac:dyDescent="0.25">
      <c r="A4" s="804" t="str">
        <f>'Reference Page'!$H$11</f>
        <v>OUTDOOR</v>
      </c>
      <c r="B4" s="805"/>
      <c r="C4" s="805"/>
      <c r="D4" s="805"/>
      <c r="E4" s="805"/>
      <c r="F4" s="805"/>
      <c r="G4" s="805"/>
      <c r="H4" s="805"/>
      <c r="I4" s="805"/>
      <c r="J4" s="805"/>
      <c r="K4" s="805"/>
      <c r="L4" s="805"/>
      <c r="M4" s="805"/>
      <c r="N4" s="805"/>
      <c r="O4" s="805"/>
      <c r="P4" s="805"/>
      <c r="Q4" s="805"/>
      <c r="R4" s="805"/>
      <c r="S4" s="805"/>
      <c r="T4" s="805"/>
      <c r="U4" s="805"/>
      <c r="V4" s="805"/>
      <c r="W4" s="805"/>
      <c r="X4" s="805"/>
      <c r="Y4" s="805"/>
      <c r="Z4" s="806"/>
    </row>
    <row r="5" spans="1:38" x14ac:dyDescent="0.25">
      <c r="A5" s="799" t="str">
        <f>'Reference Page'!$F$9</f>
        <v>Acid   Tolerance</v>
      </c>
      <c r="B5" s="800"/>
      <c r="C5" s="800"/>
      <c r="D5" s="800"/>
      <c r="E5" s="800"/>
      <c r="F5" s="800"/>
      <c r="G5" s="800"/>
      <c r="H5" s="800"/>
      <c r="I5" s="800"/>
      <c r="J5" s="800"/>
      <c r="K5" s="800"/>
      <c r="L5" s="800"/>
      <c r="M5" s="800"/>
      <c r="N5" s="800"/>
      <c r="O5" s="800"/>
      <c r="P5" s="800"/>
      <c r="Q5" s="800"/>
      <c r="R5" s="800"/>
      <c r="S5" s="800"/>
      <c r="T5" s="800"/>
      <c r="U5" s="800"/>
      <c r="V5" s="800"/>
      <c r="W5" s="800"/>
      <c r="X5" s="800"/>
      <c r="Y5" s="800"/>
      <c r="Z5" s="801"/>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44619</v>
      </c>
      <c r="X6" s="772"/>
      <c r="Y6" s="772"/>
      <c r="Z6" s="772"/>
      <c r="AA6" s="177" t="s">
        <v>1025</v>
      </c>
      <c r="AB6" s="177"/>
      <c r="AC6" s="177"/>
      <c r="AD6" s="177"/>
      <c r="AE6" s="177"/>
      <c r="AF6" s="177"/>
      <c r="AG6" s="177"/>
      <c r="AH6" s="177"/>
      <c r="AI6" s="177"/>
      <c r="AJ6" s="177"/>
      <c r="AK6" s="177"/>
      <c r="AL6" t="s">
        <v>1096</v>
      </c>
    </row>
    <row r="7" spans="1:38" ht="15.75" thickTop="1" x14ac:dyDescent="0.25">
      <c r="A7" s="37" t="s">
        <v>855</v>
      </c>
      <c r="B7" s="36"/>
      <c r="C7" s="36"/>
      <c r="D7" s="36"/>
      <c r="E7" s="36"/>
      <c r="F7" s="36"/>
      <c r="G7" s="36"/>
      <c r="H7" s="36"/>
      <c r="I7" s="36"/>
      <c r="J7" s="36"/>
      <c r="K7" s="38"/>
      <c r="L7" s="38"/>
      <c r="M7" s="39" t="str">
        <f>"("&amp;LEFT(AA6,1)&amp;")"</f>
        <v>(H)</v>
      </c>
      <c r="N7" s="40" t="str">
        <f>'1'!N7</f>
        <v>Afternoon Workout</v>
      </c>
      <c r="O7" s="36"/>
      <c r="P7" s="36"/>
      <c r="Q7" s="36"/>
      <c r="R7" s="36"/>
      <c r="S7" s="36"/>
      <c r="T7" s="36"/>
      <c r="U7" s="36"/>
      <c r="V7" s="41"/>
      <c r="W7" s="36"/>
      <c r="X7" s="36"/>
      <c r="Y7" s="36"/>
      <c r="Z7" s="42"/>
      <c r="AA7" s="793" t="s">
        <v>1097</v>
      </c>
      <c r="AB7" s="794"/>
      <c r="AC7" s="794"/>
      <c r="AD7" s="794"/>
      <c r="AE7" s="794"/>
      <c r="AF7" s="794"/>
      <c r="AG7" s="794"/>
      <c r="AH7" s="794"/>
      <c r="AI7" s="794"/>
      <c r="AJ7" s="794"/>
      <c r="AK7" s="794"/>
    </row>
    <row r="8" spans="1:38" x14ac:dyDescent="0.25">
      <c r="A8" s="43" t="s">
        <v>420</v>
      </c>
      <c r="B8" s="36"/>
      <c r="C8" s="36"/>
      <c r="D8" s="36"/>
      <c r="E8" s="36"/>
      <c r="F8" s="36"/>
      <c r="G8" s="36"/>
      <c r="H8" s="36"/>
      <c r="I8" s="36"/>
      <c r="J8" s="36"/>
      <c r="K8" s="38"/>
      <c r="L8" s="38"/>
      <c r="M8" s="44"/>
      <c r="N8" s="43" t="s">
        <v>918</v>
      </c>
      <c r="O8" s="36"/>
      <c r="P8" s="36"/>
      <c r="Q8" s="36"/>
      <c r="R8" s="36"/>
      <c r="S8" s="36"/>
      <c r="T8" s="36"/>
      <c r="U8" s="36"/>
      <c r="V8" s="36"/>
      <c r="W8" s="36"/>
      <c r="X8" s="36"/>
      <c r="Y8" s="36"/>
      <c r="Z8" s="42">
        <v>1.4</v>
      </c>
      <c r="AA8" s="793"/>
      <c r="AB8" s="794"/>
      <c r="AC8" s="794"/>
      <c r="AD8" s="794"/>
      <c r="AE8" s="794"/>
      <c r="AF8" s="794"/>
      <c r="AG8" s="794"/>
      <c r="AH8" s="794"/>
      <c r="AI8" s="794"/>
      <c r="AJ8" s="794"/>
      <c r="AK8" s="794"/>
    </row>
    <row r="9" spans="1:38" x14ac:dyDescent="0.25">
      <c r="A9" s="43" t="s">
        <v>420</v>
      </c>
      <c r="B9" s="36"/>
      <c r="C9" s="36"/>
      <c r="D9" s="36"/>
      <c r="E9" s="36"/>
      <c r="F9" s="36"/>
      <c r="G9" s="36"/>
      <c r="H9" s="36"/>
      <c r="I9" s="36"/>
      <c r="J9" s="36"/>
      <c r="K9" s="38"/>
      <c r="L9" s="38"/>
      <c r="M9" s="44"/>
      <c r="N9" s="43" t="s">
        <v>1098</v>
      </c>
      <c r="O9" s="36"/>
      <c r="P9" s="36"/>
      <c r="Q9" s="36"/>
      <c r="R9" s="36"/>
      <c r="S9" s="36"/>
      <c r="T9" s="36"/>
      <c r="U9" s="36"/>
      <c r="V9" s="36"/>
      <c r="W9" s="36"/>
      <c r="X9" s="36"/>
      <c r="Y9" s="36"/>
      <c r="Z9" s="42">
        <v>1.2</v>
      </c>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t="s">
        <v>1099</v>
      </c>
      <c r="O10" s="36"/>
      <c r="P10" s="36"/>
      <c r="Q10" s="36"/>
      <c r="R10" s="36"/>
      <c r="S10" s="36"/>
      <c r="T10" s="36"/>
      <c r="U10" s="36"/>
      <c r="V10" s="36"/>
      <c r="W10" s="36"/>
      <c r="X10" s="36"/>
      <c r="Y10" s="36"/>
      <c r="Z10" s="42">
        <v>0.7</v>
      </c>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t="s">
        <v>920</v>
      </c>
      <c r="O11" s="36"/>
      <c r="P11" s="36"/>
      <c r="Q11" s="36"/>
      <c r="R11" s="36"/>
      <c r="S11" s="36"/>
      <c r="T11" s="36"/>
      <c r="U11" s="36"/>
      <c r="V11" s="36"/>
      <c r="W11" s="36"/>
      <c r="X11" s="36"/>
      <c r="Y11" s="36"/>
      <c r="Z11" s="42">
        <v>1</v>
      </c>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t="s">
        <v>1086</v>
      </c>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8" x14ac:dyDescent="0.25">
      <c r="A13" s="43" t="s">
        <v>420</v>
      </c>
      <c r="B13" s="45"/>
      <c r="C13" s="45"/>
      <c r="D13" s="45"/>
      <c r="E13" s="45"/>
      <c r="F13" s="45"/>
      <c r="G13" s="45"/>
      <c r="H13" s="45"/>
      <c r="I13" s="45"/>
      <c r="J13" s="45"/>
      <c r="K13" s="38"/>
      <c r="L13" s="38"/>
      <c r="M13" s="46">
        <f>SUM(M7:M12)</f>
        <v>0</v>
      </c>
      <c r="N13" s="52" t="s">
        <v>420</v>
      </c>
      <c r="O13" s="45"/>
      <c r="P13" s="45"/>
      <c r="Q13" s="45"/>
      <c r="R13" s="45"/>
      <c r="S13" s="45"/>
      <c r="T13" s="45"/>
      <c r="U13" s="45"/>
      <c r="V13" s="45"/>
      <c r="W13" s="45"/>
      <c r="X13" s="45"/>
      <c r="Y13" s="45"/>
      <c r="Z13" s="46">
        <f>SUM(Z7:Z12)</f>
        <v>4.3</v>
      </c>
      <c r="AA13" s="177"/>
      <c r="AB13" s="177"/>
      <c r="AC13" s="177"/>
      <c r="AD13" s="177"/>
      <c r="AE13" s="177"/>
      <c r="AF13" s="177"/>
      <c r="AG13" s="177"/>
      <c r="AH13" s="177"/>
      <c r="AI13" s="177"/>
      <c r="AJ13" s="177"/>
      <c r="AK13" s="177"/>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44620</v>
      </c>
      <c r="X14" s="770"/>
      <c r="Y14" s="770"/>
      <c r="Z14" s="771"/>
      <c r="AA14" s="177" t="s">
        <v>648</v>
      </c>
      <c r="AB14" s="177"/>
      <c r="AC14" s="177"/>
      <c r="AD14" s="177"/>
      <c r="AE14" s="177"/>
      <c r="AF14" s="177"/>
      <c r="AG14" s="177"/>
      <c r="AH14" s="177"/>
      <c r="AI14" s="177"/>
      <c r="AJ14" s="177"/>
      <c r="AK14" s="177"/>
      <c r="AL14" t="s">
        <v>1100</v>
      </c>
    </row>
    <row r="15" spans="1:38" ht="15.75" thickTop="1" x14ac:dyDescent="0.25">
      <c r="A15" s="37" t="s">
        <v>855</v>
      </c>
      <c r="B15" s="36"/>
      <c r="C15" s="36"/>
      <c r="D15" s="36"/>
      <c r="E15" s="36"/>
      <c r="F15" s="36"/>
      <c r="G15" s="36"/>
      <c r="H15" s="36"/>
      <c r="I15" s="36"/>
      <c r="J15" s="36"/>
      <c r="K15" s="38"/>
      <c r="L15" s="38"/>
      <c r="M15" s="39" t="str">
        <f>"("&amp;LEFT(AA14,1)&amp;")"</f>
        <v>(E)</v>
      </c>
      <c r="N15" s="40" t="str">
        <f>'1'!N7</f>
        <v>Afternoon Workout</v>
      </c>
      <c r="O15" s="36"/>
      <c r="P15" s="36"/>
      <c r="Q15" s="36"/>
      <c r="R15" s="36"/>
      <c r="S15" s="36"/>
      <c r="T15" s="36"/>
      <c r="U15" s="36"/>
      <c r="V15" s="41"/>
      <c r="W15" s="36"/>
      <c r="X15" s="36"/>
      <c r="Y15" s="36"/>
      <c r="Z15" s="42"/>
      <c r="AA15" s="793" t="s">
        <v>1101</v>
      </c>
      <c r="AB15" s="794"/>
      <c r="AC15" s="794"/>
      <c r="AD15" s="794"/>
      <c r="AE15" s="794"/>
      <c r="AF15" s="794"/>
      <c r="AG15" s="794"/>
      <c r="AH15" s="794"/>
      <c r="AI15" s="794"/>
      <c r="AJ15" s="794"/>
      <c r="AK15" s="794"/>
    </row>
    <row r="16" spans="1:38" x14ac:dyDescent="0.25">
      <c r="A16" s="43" t="s">
        <v>420</v>
      </c>
      <c r="B16" s="36"/>
      <c r="C16" s="36"/>
      <c r="D16" s="36"/>
      <c r="E16" s="36"/>
      <c r="F16" s="36"/>
      <c r="G16" s="36"/>
      <c r="H16" s="36"/>
      <c r="I16" s="36"/>
      <c r="J16" s="36"/>
      <c r="K16" s="36"/>
      <c r="L16" s="36"/>
      <c r="M16" s="42"/>
      <c r="N16" s="43" t="s">
        <v>1102</v>
      </c>
      <c r="O16" s="36"/>
      <c r="P16" s="36"/>
      <c r="Q16" s="36"/>
      <c r="R16" s="36"/>
      <c r="S16" s="36"/>
      <c r="T16" s="36"/>
      <c r="U16" s="36"/>
      <c r="V16" s="36"/>
      <c r="W16" s="36"/>
      <c r="X16" s="36"/>
      <c r="Y16" s="36"/>
      <c r="Z16" s="42">
        <v>6.25</v>
      </c>
      <c r="AA16" s="793"/>
      <c r="AB16" s="794"/>
      <c r="AC16" s="794"/>
      <c r="AD16" s="794"/>
      <c r="AE16" s="794"/>
      <c r="AF16" s="794"/>
      <c r="AG16" s="794"/>
      <c r="AH16" s="794"/>
      <c r="AI16" s="794"/>
      <c r="AJ16" s="794"/>
      <c r="AK16" s="794"/>
    </row>
    <row r="17" spans="1:38" x14ac:dyDescent="0.25">
      <c r="A17" s="43" t="s">
        <v>420</v>
      </c>
      <c r="B17" s="36"/>
      <c r="C17" s="36"/>
      <c r="D17" s="36"/>
      <c r="E17" s="36"/>
      <c r="F17" s="36"/>
      <c r="G17" s="36"/>
      <c r="H17" s="36"/>
      <c r="I17" s="36"/>
      <c r="J17" s="36"/>
      <c r="K17" s="36"/>
      <c r="L17" s="36"/>
      <c r="M17" s="42"/>
      <c r="N17" s="43" t="s">
        <v>420</v>
      </c>
      <c r="O17" s="36"/>
      <c r="P17" s="36"/>
      <c r="Q17" s="36"/>
      <c r="R17" s="36"/>
      <c r="S17" s="36"/>
      <c r="T17" s="36"/>
      <c r="U17" s="36"/>
      <c r="V17" s="36"/>
      <c r="W17" s="36"/>
      <c r="X17" s="36"/>
      <c r="Y17" s="36"/>
      <c r="Z17" s="42"/>
      <c r="AA17" s="793"/>
      <c r="AB17" s="794"/>
      <c r="AC17" s="794"/>
      <c r="AD17" s="794"/>
      <c r="AE17" s="794"/>
      <c r="AF17" s="794"/>
      <c r="AG17" s="794"/>
      <c r="AH17" s="794"/>
      <c r="AI17" s="794"/>
      <c r="AJ17" s="794"/>
      <c r="AK17" s="794"/>
    </row>
    <row r="18" spans="1:38" x14ac:dyDescent="0.25">
      <c r="A18" s="43"/>
      <c r="B18" s="36"/>
      <c r="C18" s="36"/>
      <c r="D18" s="36"/>
      <c r="E18" s="36"/>
      <c r="F18" s="36"/>
      <c r="G18" s="36"/>
      <c r="H18" s="36"/>
      <c r="I18" s="36"/>
      <c r="J18" s="36"/>
      <c r="K18" s="36"/>
      <c r="L18" s="36"/>
      <c r="M18" s="42"/>
      <c r="N18" s="43"/>
      <c r="O18" s="36"/>
      <c r="P18" s="36"/>
      <c r="Q18" s="36"/>
      <c r="R18" s="36"/>
      <c r="S18" s="36"/>
      <c r="T18" s="36"/>
      <c r="U18" s="36"/>
      <c r="V18" s="36"/>
      <c r="W18" s="36"/>
      <c r="X18" s="36"/>
      <c r="Y18" s="36"/>
      <c r="Z18" s="42"/>
      <c r="AA18" s="793"/>
      <c r="AB18" s="794"/>
      <c r="AC18" s="794"/>
      <c r="AD18" s="794"/>
      <c r="AE18" s="794"/>
      <c r="AF18" s="794"/>
      <c r="AG18" s="794"/>
      <c r="AH18" s="794"/>
      <c r="AI18" s="794"/>
      <c r="AJ18" s="794"/>
      <c r="AK18" s="794"/>
    </row>
    <row r="19" spans="1:38" x14ac:dyDescent="0.25">
      <c r="A19" s="43"/>
      <c r="B19" s="36"/>
      <c r="C19" s="36"/>
      <c r="D19" s="36"/>
      <c r="E19" s="36"/>
      <c r="F19" s="36"/>
      <c r="G19" s="36"/>
      <c r="H19" s="36"/>
      <c r="I19" s="36"/>
      <c r="J19" s="36"/>
      <c r="K19" s="36"/>
      <c r="L19" s="36"/>
      <c r="M19" s="42"/>
      <c r="N19" s="43"/>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38" x14ac:dyDescent="0.25">
      <c r="A20" s="43"/>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38" x14ac:dyDescent="0.25">
      <c r="A21" s="43" t="s">
        <v>420</v>
      </c>
      <c r="B21" s="45"/>
      <c r="C21" s="45"/>
      <c r="D21" s="45"/>
      <c r="E21" s="45"/>
      <c r="F21" s="45"/>
      <c r="G21" s="45"/>
      <c r="H21" s="45"/>
      <c r="I21" s="45"/>
      <c r="J21" s="45"/>
      <c r="K21" s="45"/>
      <c r="L21" s="45"/>
      <c r="M21" s="46">
        <f>SUM(M15:M20)</f>
        <v>0</v>
      </c>
      <c r="N21" s="43" t="s">
        <v>420</v>
      </c>
      <c r="O21" s="45"/>
      <c r="P21" s="45"/>
      <c r="Q21" s="45"/>
      <c r="R21" s="45"/>
      <c r="S21" s="45"/>
      <c r="T21" s="45"/>
      <c r="U21" s="45"/>
      <c r="V21" s="45"/>
      <c r="W21" s="45"/>
      <c r="X21" s="45"/>
      <c r="Y21" s="45"/>
      <c r="Z21" s="205">
        <f>SUM(Z15:Z20)</f>
        <v>6.25</v>
      </c>
      <c r="AA21" s="177"/>
      <c r="AB21" s="177"/>
      <c r="AC21" s="177"/>
      <c r="AD21" s="177"/>
      <c r="AE21" s="177"/>
      <c r="AF21" s="177"/>
      <c r="AG21" s="177"/>
      <c r="AH21" s="177"/>
      <c r="AI21" s="177"/>
      <c r="AJ21" s="177"/>
      <c r="AK21" s="177"/>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44621</v>
      </c>
      <c r="X22" s="770"/>
      <c r="Y22" s="770"/>
      <c r="Z22" s="771"/>
      <c r="AA22" s="177" t="s">
        <v>648</v>
      </c>
      <c r="AB22" s="177"/>
      <c r="AC22" s="177"/>
      <c r="AD22" s="177"/>
      <c r="AE22" s="177"/>
      <c r="AF22" s="177"/>
      <c r="AG22" s="177"/>
      <c r="AH22" s="177"/>
      <c r="AI22" s="177"/>
      <c r="AJ22" s="177"/>
      <c r="AK22" s="177"/>
      <c r="AL22" t="s">
        <v>1103</v>
      </c>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1104</v>
      </c>
      <c r="AB23" s="794"/>
      <c r="AC23" s="794"/>
      <c r="AD23" s="794"/>
      <c r="AE23" s="794"/>
      <c r="AF23" s="794"/>
      <c r="AG23" s="794"/>
      <c r="AH23" s="794"/>
      <c r="AI23" s="794"/>
      <c r="AJ23" s="794"/>
      <c r="AK23" s="794"/>
    </row>
    <row r="24" spans="1:38" x14ac:dyDescent="0.25">
      <c r="A24" s="43" t="s">
        <v>420</v>
      </c>
      <c r="B24" s="36"/>
      <c r="C24" s="36"/>
      <c r="D24" s="36"/>
      <c r="E24" s="36"/>
      <c r="F24" s="36"/>
      <c r="G24" s="36"/>
      <c r="H24" s="36"/>
      <c r="I24" s="36"/>
      <c r="J24" s="36"/>
      <c r="K24" s="38"/>
      <c r="L24" s="38"/>
      <c r="M24" s="44"/>
      <c r="N24" s="43" t="s">
        <v>871</v>
      </c>
      <c r="O24" s="36"/>
      <c r="P24" s="36"/>
      <c r="Q24" s="36"/>
      <c r="R24" s="36"/>
      <c r="S24" s="36"/>
      <c r="T24" s="36"/>
      <c r="U24" s="36"/>
      <c r="V24" s="36"/>
      <c r="W24" s="36"/>
      <c r="X24" s="36"/>
      <c r="Y24" s="36"/>
      <c r="Z24" s="42">
        <v>6.4</v>
      </c>
      <c r="AA24" s="793"/>
      <c r="AB24" s="794"/>
      <c r="AC24" s="794"/>
      <c r="AD24" s="794"/>
      <c r="AE24" s="794"/>
      <c r="AF24" s="794"/>
      <c r="AG24" s="794"/>
      <c r="AH24" s="794"/>
      <c r="AI24" s="794"/>
      <c r="AJ24" s="794"/>
      <c r="AK24" s="794"/>
    </row>
    <row r="25" spans="1:38" x14ac:dyDescent="0.25">
      <c r="A25" s="43" t="s">
        <v>420</v>
      </c>
      <c r="B25" s="36"/>
      <c r="C25" s="36"/>
      <c r="D25" s="36"/>
      <c r="E25" s="36"/>
      <c r="F25" s="36"/>
      <c r="G25" s="36"/>
      <c r="H25" s="36"/>
      <c r="I25" s="36"/>
      <c r="J25" s="36"/>
      <c r="K25" s="38"/>
      <c r="L25" s="38"/>
      <c r="M25" s="44"/>
      <c r="N25" s="43" t="s">
        <v>1105</v>
      </c>
      <c r="O25" s="36"/>
      <c r="P25" s="36"/>
      <c r="Q25" s="36"/>
      <c r="R25" s="36"/>
      <c r="S25" s="36"/>
      <c r="T25" s="36"/>
      <c r="U25" s="36"/>
      <c r="V25" s="36"/>
      <c r="W25" s="36"/>
      <c r="X25" s="36"/>
      <c r="Y25" s="36"/>
      <c r="Z25" s="42">
        <v>0.5</v>
      </c>
      <c r="AA25" s="793"/>
      <c r="AB25" s="794"/>
      <c r="AC25" s="794"/>
      <c r="AD25" s="794"/>
      <c r="AE25" s="794"/>
      <c r="AF25" s="794"/>
      <c r="AG25" s="794"/>
      <c r="AH25" s="794"/>
      <c r="AI25" s="794"/>
      <c r="AJ25" s="794"/>
      <c r="AK25" s="794"/>
    </row>
    <row r="26" spans="1:38" x14ac:dyDescent="0.25">
      <c r="A26" s="43"/>
      <c r="B26" s="36"/>
      <c r="C26" s="36"/>
      <c r="D26" s="36"/>
      <c r="E26" s="36"/>
      <c r="F26" s="36"/>
      <c r="G26" s="36"/>
      <c r="H26" s="36"/>
      <c r="I26" s="36"/>
      <c r="J26" s="36"/>
      <c r="K26" s="38"/>
      <c r="L26" s="38"/>
      <c r="M26" s="44"/>
      <c r="N26" s="43" t="s">
        <v>920</v>
      </c>
      <c r="O26" s="36"/>
      <c r="P26" s="36"/>
      <c r="Q26" s="36"/>
      <c r="R26" s="36"/>
      <c r="S26" s="36"/>
      <c r="T26" s="36"/>
      <c r="U26" s="36"/>
      <c r="V26" s="36"/>
      <c r="W26" s="36"/>
      <c r="X26" s="36"/>
      <c r="Y26" s="36"/>
      <c r="Z26" s="42">
        <v>0.5</v>
      </c>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46">
        <f>SUM(Z23:Z28)</f>
        <v>7.4</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44622</v>
      </c>
      <c r="X30" s="770"/>
      <c r="Y30" s="770"/>
      <c r="Z30" s="771"/>
      <c r="AA30" s="177" t="s">
        <v>1106</v>
      </c>
      <c r="AB30" s="177"/>
      <c r="AC30" s="177"/>
      <c r="AD30" s="177"/>
      <c r="AE30" s="177"/>
      <c r="AF30" s="177"/>
      <c r="AG30" s="177"/>
      <c r="AH30" s="177"/>
      <c r="AI30" s="177"/>
      <c r="AJ30" s="177"/>
      <c r="AK30" s="177"/>
      <c r="AL30" t="s">
        <v>1107</v>
      </c>
    </row>
    <row r="31" spans="1:38" ht="15.75" thickTop="1" x14ac:dyDescent="0.25">
      <c r="A31" s="37" t="s">
        <v>855</v>
      </c>
      <c r="B31" s="36"/>
      <c r="C31" s="36"/>
      <c r="D31" s="36"/>
      <c r="E31" s="36"/>
      <c r="F31" s="36"/>
      <c r="G31" s="36"/>
      <c r="H31" s="36"/>
      <c r="I31" s="36"/>
      <c r="J31" s="36"/>
      <c r="K31" s="38"/>
      <c r="L31" s="38"/>
      <c r="M31" s="39" t="str">
        <f>"("&amp;LEFT(AA30,1)&amp;")"</f>
        <v>(I)</v>
      </c>
      <c r="N31" s="40" t="str">
        <f>'1'!N7</f>
        <v>Afternoon Workout</v>
      </c>
      <c r="O31" s="36"/>
      <c r="P31" s="36"/>
      <c r="Q31" s="36"/>
      <c r="R31" s="36"/>
      <c r="S31" s="36"/>
      <c r="T31" s="36"/>
      <c r="U31" s="36"/>
      <c r="V31" s="41"/>
      <c r="W31" s="36"/>
      <c r="X31" s="36"/>
      <c r="Y31" s="36"/>
      <c r="Z31" s="42"/>
      <c r="AA31" s="793" t="s">
        <v>1108</v>
      </c>
      <c r="AB31" s="794"/>
      <c r="AC31" s="794"/>
      <c r="AD31" s="794"/>
      <c r="AE31" s="794"/>
      <c r="AF31" s="794"/>
      <c r="AG31" s="794"/>
      <c r="AH31" s="794"/>
      <c r="AI31" s="794"/>
      <c r="AJ31" s="794"/>
      <c r="AK31" s="794"/>
    </row>
    <row r="32" spans="1:38" x14ac:dyDescent="0.25">
      <c r="A32" s="43" t="s">
        <v>1109</v>
      </c>
      <c r="B32" s="36"/>
      <c r="C32" s="36"/>
      <c r="D32" s="36"/>
      <c r="E32" s="36"/>
      <c r="F32" s="36"/>
      <c r="G32" s="36"/>
      <c r="H32" s="36"/>
      <c r="I32" s="36"/>
      <c r="J32" s="36"/>
      <c r="K32" s="38"/>
      <c r="L32" s="38"/>
      <c r="M32" s="44">
        <v>1.3</v>
      </c>
      <c r="N32" s="43" t="s">
        <v>420</v>
      </c>
      <c r="O32" s="36"/>
      <c r="P32" s="36"/>
      <c r="Q32" s="36"/>
      <c r="R32" s="36"/>
      <c r="S32" s="36"/>
      <c r="T32" s="36"/>
      <c r="U32" s="36"/>
      <c r="V32" s="36"/>
      <c r="W32" s="36"/>
      <c r="X32" s="36"/>
      <c r="Y32" s="36"/>
      <c r="Z32" s="42"/>
      <c r="AA32" s="793"/>
      <c r="AB32" s="794"/>
      <c r="AC32" s="794"/>
      <c r="AD32" s="794"/>
      <c r="AE32" s="794"/>
      <c r="AF32" s="794"/>
      <c r="AG32" s="794"/>
      <c r="AH32" s="794"/>
      <c r="AI32" s="794"/>
      <c r="AJ32" s="794"/>
      <c r="AK32" s="794"/>
    </row>
    <row r="33" spans="1:38" x14ac:dyDescent="0.25">
      <c r="A33" s="43" t="s">
        <v>1110</v>
      </c>
      <c r="B33" s="36"/>
      <c r="C33" s="36"/>
      <c r="D33" s="36"/>
      <c r="E33" s="36"/>
      <c r="F33" s="36"/>
      <c r="G33" s="36"/>
      <c r="H33" s="36"/>
      <c r="I33" s="36"/>
      <c r="J33" s="36"/>
      <c r="K33" s="38"/>
      <c r="L33" s="38"/>
      <c r="M33" s="44">
        <v>2</v>
      </c>
      <c r="N33" s="43" t="s">
        <v>420</v>
      </c>
      <c r="O33" s="36"/>
      <c r="P33" s="36"/>
      <c r="Q33" s="36"/>
      <c r="R33" s="36"/>
      <c r="S33" s="36"/>
      <c r="T33" s="36"/>
      <c r="U33" s="36"/>
      <c r="V33" s="36"/>
      <c r="W33" s="36"/>
      <c r="X33" s="36"/>
      <c r="Y33" s="36"/>
      <c r="Z33" s="42"/>
      <c r="AA33" s="793"/>
      <c r="AB33" s="794"/>
      <c r="AC33" s="794"/>
      <c r="AD33" s="794"/>
      <c r="AE33" s="794"/>
      <c r="AF33" s="794"/>
      <c r="AG33" s="794"/>
      <c r="AH33" s="794"/>
      <c r="AI33" s="794"/>
      <c r="AJ33" s="794"/>
      <c r="AK33" s="794"/>
    </row>
    <row r="34" spans="1:38" x14ac:dyDescent="0.25">
      <c r="A34" s="43" t="s">
        <v>1111</v>
      </c>
      <c r="B34" s="36"/>
      <c r="C34" s="36"/>
      <c r="D34" s="36"/>
      <c r="E34" s="36"/>
      <c r="F34" s="36"/>
      <c r="G34" s="36"/>
      <c r="H34" s="36"/>
      <c r="I34" s="36"/>
      <c r="J34" s="36"/>
      <c r="K34" s="38"/>
      <c r="L34" s="38"/>
      <c r="M34" s="214">
        <v>0.75</v>
      </c>
      <c r="N34" s="43"/>
      <c r="O34" s="36"/>
      <c r="P34" s="36"/>
      <c r="Q34" s="36"/>
      <c r="R34" s="36"/>
      <c r="S34" s="36"/>
      <c r="T34" s="36"/>
      <c r="U34" s="36"/>
      <c r="V34" s="36"/>
      <c r="W34" s="36"/>
      <c r="X34" s="36"/>
      <c r="Y34" s="36"/>
      <c r="Z34" s="42"/>
      <c r="AA34" s="793"/>
      <c r="AB34" s="794"/>
      <c r="AC34" s="794"/>
      <c r="AD34" s="794"/>
      <c r="AE34" s="794"/>
      <c r="AF34" s="794"/>
      <c r="AG34" s="794"/>
      <c r="AH34" s="794"/>
      <c r="AI34" s="794"/>
      <c r="AJ34" s="794"/>
      <c r="AK34" s="794"/>
    </row>
    <row r="35" spans="1:38" x14ac:dyDescent="0.25">
      <c r="A35" s="43" t="s">
        <v>920</v>
      </c>
      <c r="B35" s="36"/>
      <c r="C35" s="36"/>
      <c r="D35" s="36"/>
      <c r="E35" s="36"/>
      <c r="F35" s="36"/>
      <c r="G35" s="36"/>
      <c r="H35" s="36"/>
      <c r="I35" s="36"/>
      <c r="J35" s="36"/>
      <c r="K35" s="38"/>
      <c r="L35" s="38"/>
      <c r="M35" s="214">
        <v>1.95</v>
      </c>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6</v>
      </c>
      <c r="N37" s="43" t="s">
        <v>420</v>
      </c>
      <c r="O37" s="45"/>
      <c r="P37" s="45"/>
      <c r="Q37" s="45"/>
      <c r="R37" s="45"/>
      <c r="S37" s="45"/>
      <c r="T37" s="45"/>
      <c r="U37" s="45"/>
      <c r="V37" s="45"/>
      <c r="W37" s="45"/>
      <c r="X37" s="45"/>
      <c r="Y37" s="45"/>
      <c r="Z37" s="46">
        <f>SUM(Z31:Z36)</f>
        <v>0</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44623</v>
      </c>
      <c r="X38" s="770"/>
      <c r="Y38" s="770"/>
      <c r="Z38" s="771"/>
      <c r="AA38" s="177" t="s">
        <v>648</v>
      </c>
      <c r="AB38" s="177"/>
      <c r="AC38" s="177"/>
      <c r="AD38" s="177"/>
      <c r="AE38" s="177"/>
      <c r="AF38" s="177"/>
      <c r="AG38" s="177"/>
      <c r="AH38" s="177"/>
      <c r="AI38" s="177"/>
      <c r="AJ38" s="177"/>
      <c r="AK38" s="177"/>
      <c r="AL38" t="s">
        <v>1112</v>
      </c>
    </row>
    <row r="39" spans="1:38"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t="s">
        <v>1113</v>
      </c>
      <c r="AB39" s="794"/>
      <c r="AC39" s="794"/>
      <c r="AD39" s="794"/>
      <c r="AE39" s="794"/>
      <c r="AF39" s="794"/>
      <c r="AG39" s="794"/>
      <c r="AH39" s="794"/>
      <c r="AI39" s="794"/>
      <c r="AJ39" s="794"/>
      <c r="AK39" s="794"/>
    </row>
    <row r="40" spans="1:38" x14ac:dyDescent="0.25">
      <c r="A40" s="43"/>
      <c r="B40" s="36"/>
      <c r="C40" s="36"/>
      <c r="D40" s="36"/>
      <c r="E40" s="36"/>
      <c r="F40" s="36"/>
      <c r="G40" s="36"/>
      <c r="H40" s="36"/>
      <c r="I40" s="36"/>
      <c r="J40" s="36"/>
      <c r="K40" s="38"/>
      <c r="L40" s="38"/>
      <c r="M40" s="44"/>
      <c r="N40" s="43" t="s">
        <v>884</v>
      </c>
      <c r="O40" s="36"/>
      <c r="P40" s="36"/>
      <c r="Q40" s="36"/>
      <c r="R40" s="36"/>
      <c r="S40" s="36"/>
      <c r="T40" s="36"/>
      <c r="U40" s="36"/>
      <c r="V40" s="36"/>
      <c r="W40" s="36"/>
      <c r="X40" s="36"/>
      <c r="Y40" s="36"/>
      <c r="Z40" s="42">
        <v>8</v>
      </c>
      <c r="AA40" s="793"/>
      <c r="AB40" s="794"/>
      <c r="AC40" s="794"/>
      <c r="AD40" s="794"/>
      <c r="AE40" s="794"/>
      <c r="AF40" s="794"/>
      <c r="AG40" s="794"/>
      <c r="AH40" s="794"/>
      <c r="AI40" s="794"/>
      <c r="AJ40" s="794"/>
      <c r="AK40" s="794"/>
    </row>
    <row r="41" spans="1:38" x14ac:dyDescent="0.25">
      <c r="A41" s="43"/>
      <c r="B41" s="36"/>
      <c r="C41" s="36"/>
      <c r="D41" s="36"/>
      <c r="E41" s="36"/>
      <c r="F41" s="36"/>
      <c r="G41" s="36"/>
      <c r="H41" s="36"/>
      <c r="I41" s="36"/>
      <c r="J41" s="36"/>
      <c r="K41" s="38"/>
      <c r="L41" s="38"/>
      <c r="M41" s="44"/>
      <c r="N41" s="43" t="s">
        <v>1114</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0</v>
      </c>
      <c r="N45" s="52" t="s">
        <v>420</v>
      </c>
      <c r="O45" s="45"/>
      <c r="P45" s="45"/>
      <c r="Q45" s="45"/>
      <c r="R45" s="45"/>
      <c r="S45" s="45"/>
      <c r="T45" s="45"/>
      <c r="U45" s="45"/>
      <c r="V45" s="45"/>
      <c r="W45" s="45"/>
      <c r="X45" s="45"/>
      <c r="Y45" s="45"/>
      <c r="Z45" s="46">
        <f>SUM(Z39:Z44)</f>
        <v>8</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44624</v>
      </c>
      <c r="X46" s="770"/>
      <c r="Y46" s="770"/>
      <c r="Z46" s="771"/>
      <c r="AA46" s="177" t="s">
        <v>1106</v>
      </c>
      <c r="AB46" s="177"/>
      <c r="AC46" s="177"/>
      <c r="AD46" s="177"/>
      <c r="AE46" s="177"/>
      <c r="AF46" s="177"/>
      <c r="AG46" s="177"/>
      <c r="AH46" s="177"/>
      <c r="AI46" s="177"/>
      <c r="AJ46" s="177"/>
      <c r="AK46" s="177"/>
      <c r="AL46" t="s">
        <v>1115</v>
      </c>
    </row>
    <row r="47" spans="1:38" ht="15.75" thickTop="1" x14ac:dyDescent="0.25">
      <c r="A47" s="22" t="str">
        <f>+A39</f>
        <v>Morning Workout</v>
      </c>
      <c r="B47" s="23"/>
      <c r="C47" s="23"/>
      <c r="D47" s="23"/>
      <c r="E47" s="23"/>
      <c r="F47" s="23"/>
      <c r="G47" s="23"/>
      <c r="H47" s="23"/>
      <c r="I47" s="23"/>
      <c r="J47" s="23"/>
      <c r="M47" s="24" t="str">
        <f>"("&amp;LEFT(AA46,1)&amp;")"</f>
        <v>(I)</v>
      </c>
      <c r="N47" s="22" t="str">
        <f>+N39</f>
        <v>Afternoon Workout</v>
      </c>
      <c r="O47" s="23"/>
      <c r="P47" s="23"/>
      <c r="Q47" s="23"/>
      <c r="R47" s="23"/>
      <c r="S47" s="23"/>
      <c r="T47" s="23"/>
      <c r="U47" s="23"/>
      <c r="V47" s="25"/>
      <c r="W47" s="23"/>
      <c r="X47" s="23"/>
      <c r="Y47" s="23"/>
      <c r="Z47" s="48"/>
      <c r="AA47" s="793" t="s">
        <v>1116</v>
      </c>
      <c r="AB47" s="794"/>
      <c r="AC47" s="794"/>
      <c r="AD47" s="794"/>
      <c r="AE47" s="794"/>
      <c r="AF47" s="794"/>
      <c r="AG47" s="794"/>
      <c r="AH47" s="794"/>
      <c r="AI47" s="794"/>
      <c r="AJ47" s="794"/>
      <c r="AK47" s="794"/>
    </row>
    <row r="48" spans="1:38" x14ac:dyDescent="0.25">
      <c r="A48" s="43" t="s">
        <v>862</v>
      </c>
      <c r="B48" s="23"/>
      <c r="C48" s="23"/>
      <c r="D48" s="23"/>
      <c r="E48" s="23"/>
      <c r="F48" s="23"/>
      <c r="G48" s="23"/>
      <c r="H48" s="23"/>
      <c r="I48" s="23"/>
      <c r="J48" s="23"/>
      <c r="M48" s="27">
        <v>1.3</v>
      </c>
      <c r="N48" s="43" t="s">
        <v>962</v>
      </c>
      <c r="O48" s="36"/>
      <c r="P48" s="36"/>
      <c r="Q48" s="36"/>
      <c r="R48" s="36"/>
      <c r="S48" s="36"/>
      <c r="T48" s="36"/>
      <c r="U48" s="36"/>
      <c r="V48" s="36"/>
      <c r="W48" s="36"/>
      <c r="X48" s="36"/>
      <c r="Y48" s="36"/>
      <c r="Z48" s="42"/>
      <c r="AA48" s="793"/>
      <c r="AB48" s="794"/>
      <c r="AC48" s="794"/>
      <c r="AD48" s="794"/>
      <c r="AE48" s="794"/>
      <c r="AF48" s="794"/>
      <c r="AG48" s="794"/>
      <c r="AH48" s="794"/>
      <c r="AI48" s="794"/>
      <c r="AJ48" s="794"/>
      <c r="AK48" s="794"/>
    </row>
    <row r="49" spans="1:38" x14ac:dyDescent="0.25">
      <c r="A49" s="43" t="s">
        <v>1117</v>
      </c>
      <c r="B49" s="23"/>
      <c r="C49" s="23"/>
      <c r="D49" s="23"/>
      <c r="E49" s="23"/>
      <c r="F49" s="23"/>
      <c r="G49" s="23"/>
      <c r="H49" s="23"/>
      <c r="I49" s="23"/>
      <c r="J49" s="23"/>
      <c r="M49" s="27">
        <v>1.1000000000000001</v>
      </c>
      <c r="N49" s="43" t="s">
        <v>420</v>
      </c>
      <c r="O49" s="36"/>
      <c r="P49" s="36"/>
      <c r="Q49" s="36"/>
      <c r="R49" s="36"/>
      <c r="S49" s="36"/>
      <c r="T49" s="36"/>
      <c r="U49" s="36"/>
      <c r="V49" s="36"/>
      <c r="W49" s="36"/>
      <c r="X49" s="36"/>
      <c r="Y49" s="36"/>
      <c r="Z49" s="42"/>
      <c r="AA49" s="793"/>
      <c r="AB49" s="794"/>
      <c r="AC49" s="794"/>
      <c r="AD49" s="794"/>
      <c r="AE49" s="794"/>
      <c r="AF49" s="794"/>
      <c r="AG49" s="794"/>
      <c r="AH49" s="794"/>
      <c r="AI49" s="794"/>
      <c r="AJ49" s="794"/>
      <c r="AK49" s="794"/>
    </row>
    <row r="50" spans="1:38" x14ac:dyDescent="0.25">
      <c r="A50" s="43" t="s">
        <v>1118</v>
      </c>
      <c r="B50" s="23"/>
      <c r="C50" s="23"/>
      <c r="D50" s="23"/>
      <c r="E50" s="23"/>
      <c r="F50" s="23"/>
      <c r="G50" s="23"/>
      <c r="H50" s="23"/>
      <c r="I50" s="23"/>
      <c r="J50" s="23"/>
      <c r="M50" s="216">
        <v>0.25</v>
      </c>
      <c r="N50" s="43"/>
      <c r="O50" s="23"/>
      <c r="P50" s="23"/>
      <c r="Q50" s="23"/>
      <c r="R50" s="23"/>
      <c r="S50" s="23"/>
      <c r="T50" s="23"/>
      <c r="U50" s="23"/>
      <c r="V50" s="23"/>
      <c r="W50" s="23"/>
      <c r="Z50" s="26"/>
      <c r="AA50" s="793"/>
      <c r="AB50" s="794"/>
      <c r="AC50" s="794"/>
      <c r="AD50" s="794"/>
      <c r="AE50" s="794"/>
      <c r="AF50" s="794"/>
      <c r="AG50" s="794"/>
      <c r="AH50" s="794"/>
      <c r="AI50" s="794"/>
      <c r="AJ50" s="794"/>
      <c r="AK50" s="794"/>
    </row>
    <row r="51" spans="1:38" x14ac:dyDescent="0.25">
      <c r="A51" s="43" t="s">
        <v>1119</v>
      </c>
      <c r="B51" s="23"/>
      <c r="C51" s="23"/>
      <c r="D51" s="23"/>
      <c r="E51" s="23"/>
      <c r="F51" s="23"/>
      <c r="G51" s="23"/>
      <c r="H51" s="23"/>
      <c r="I51" s="23"/>
      <c r="J51" s="23"/>
      <c r="M51" s="27">
        <v>1.9</v>
      </c>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t="s">
        <v>1120</v>
      </c>
      <c r="B52" s="23"/>
      <c r="C52" s="23"/>
      <c r="D52" s="23"/>
      <c r="E52" s="23"/>
      <c r="F52" s="23"/>
      <c r="G52" s="23"/>
      <c r="H52" s="23"/>
      <c r="I52" s="23"/>
      <c r="J52" s="23"/>
      <c r="M52" s="27">
        <v>1.5</v>
      </c>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1086</v>
      </c>
      <c r="B53" s="28"/>
      <c r="C53" s="28"/>
      <c r="D53" s="28"/>
      <c r="E53" s="28"/>
      <c r="F53" s="28"/>
      <c r="G53" s="28"/>
      <c r="H53" s="28"/>
      <c r="I53" s="28"/>
      <c r="J53" s="28"/>
      <c r="M53" s="182">
        <f>SUM(M47:M52)</f>
        <v>6.0500000000000007</v>
      </c>
      <c r="N53" s="52" t="s">
        <v>420</v>
      </c>
      <c r="O53" s="28"/>
      <c r="P53" s="28"/>
      <c r="Q53" s="28"/>
      <c r="R53" s="28"/>
      <c r="S53" s="28"/>
      <c r="T53" s="28"/>
      <c r="U53" s="28"/>
      <c r="V53" s="28"/>
      <c r="W53" s="28"/>
      <c r="Z53" s="29">
        <f>SUM(Z47:Z52)</f>
        <v>0</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44625</v>
      </c>
      <c r="X54" s="770"/>
      <c r="Y54" s="770"/>
      <c r="Z54" s="771"/>
      <c r="AA54" s="177" t="s">
        <v>654</v>
      </c>
      <c r="AB54" s="177"/>
      <c r="AC54" s="177"/>
      <c r="AD54" s="177"/>
      <c r="AE54" s="177"/>
      <c r="AF54" s="177"/>
      <c r="AG54" s="177"/>
      <c r="AH54" s="177"/>
      <c r="AI54" s="177"/>
      <c r="AJ54" s="177"/>
      <c r="AK54" s="177"/>
      <c r="AL54" t="s">
        <v>1121</v>
      </c>
    </row>
    <row r="55" spans="1:38" ht="15.75" thickTop="1" x14ac:dyDescent="0.25">
      <c r="A55" s="22" t="str">
        <f>+A47</f>
        <v>Morning Workout</v>
      </c>
      <c r="B55" s="23"/>
      <c r="C55" s="23"/>
      <c r="D55" s="23"/>
      <c r="E55" s="23"/>
      <c r="F55" s="23"/>
      <c r="G55" s="23"/>
      <c r="H55" s="23"/>
      <c r="I55" s="23"/>
      <c r="J55" s="23"/>
      <c r="M55" s="24" t="str">
        <f>"("&amp;LEFT(AA54,1)&amp;")"</f>
        <v>(L)</v>
      </c>
      <c r="N55" s="22" t="str">
        <f>+N47</f>
        <v>Afternoon Workout</v>
      </c>
      <c r="O55" s="23"/>
      <c r="P55" s="23"/>
      <c r="Q55" s="23"/>
      <c r="R55" s="23"/>
      <c r="S55" s="23"/>
      <c r="T55" s="23"/>
      <c r="U55" s="23"/>
      <c r="V55" s="25"/>
      <c r="W55" s="23"/>
      <c r="X55" s="23"/>
      <c r="Y55" s="23"/>
      <c r="Z55" s="48"/>
      <c r="AA55" s="793" t="s">
        <v>1122</v>
      </c>
      <c r="AB55" s="794"/>
      <c r="AC55" s="794"/>
      <c r="AD55" s="794"/>
      <c r="AE55" s="794"/>
      <c r="AF55" s="794"/>
      <c r="AG55" s="794"/>
      <c r="AH55" s="794"/>
      <c r="AI55" s="794"/>
      <c r="AJ55" s="794"/>
      <c r="AK55" s="794"/>
    </row>
    <row r="56" spans="1:38" x14ac:dyDescent="0.25">
      <c r="A56" s="43" t="s">
        <v>923</v>
      </c>
      <c r="B56" s="23"/>
      <c r="C56" s="23"/>
      <c r="D56" s="23"/>
      <c r="E56" s="23"/>
      <c r="F56" s="23"/>
      <c r="G56" s="23"/>
      <c r="H56" s="23"/>
      <c r="I56" s="23"/>
      <c r="J56" s="23"/>
      <c r="M56" s="27">
        <v>12</v>
      </c>
      <c r="N56" s="43" t="s">
        <v>420</v>
      </c>
      <c r="O56" s="23"/>
      <c r="P56" s="23"/>
      <c r="Q56" s="23"/>
      <c r="R56" s="23"/>
      <c r="S56" s="23"/>
      <c r="T56" s="23"/>
      <c r="U56" s="23"/>
      <c r="V56" s="23"/>
      <c r="W56" s="23"/>
      <c r="Z56" s="26"/>
      <c r="AA56" s="793"/>
      <c r="AB56" s="794"/>
      <c r="AC56" s="794"/>
      <c r="AD56" s="794"/>
      <c r="AE56" s="794"/>
      <c r="AF56" s="794"/>
      <c r="AG56" s="794"/>
      <c r="AH56" s="794"/>
      <c r="AI56" s="794"/>
      <c r="AJ56" s="794"/>
      <c r="AK56" s="794"/>
    </row>
    <row r="57" spans="1:38" x14ac:dyDescent="0.25">
      <c r="A57" s="43" t="s">
        <v>1059</v>
      </c>
      <c r="B57" s="23"/>
      <c r="C57" s="23"/>
      <c r="D57" s="23"/>
      <c r="E57" s="23"/>
      <c r="F57" s="23"/>
      <c r="G57" s="23"/>
      <c r="H57" s="23"/>
      <c r="I57" s="23"/>
      <c r="J57" s="23"/>
      <c r="M57" s="27"/>
      <c r="N57" s="43" t="s">
        <v>420</v>
      </c>
      <c r="O57" s="23"/>
      <c r="P57" s="23"/>
      <c r="Q57" s="23"/>
      <c r="R57" s="23"/>
      <c r="S57" s="23"/>
      <c r="T57" s="23"/>
      <c r="U57" s="23"/>
      <c r="V57" s="23"/>
      <c r="W57" s="23"/>
      <c r="Z57" s="26"/>
      <c r="AA57" s="793"/>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c r="O58" s="23"/>
      <c r="P58" s="23"/>
      <c r="Q58" s="23"/>
      <c r="R58" s="23"/>
      <c r="S58" s="23"/>
      <c r="T58" s="23"/>
      <c r="U58" s="23"/>
      <c r="V58" s="23"/>
      <c r="W58" s="23"/>
      <c r="Z58" s="26"/>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c r="O59" s="23"/>
      <c r="P59" s="23"/>
      <c r="Q59" s="23"/>
      <c r="R59" s="23"/>
      <c r="S59" s="23"/>
      <c r="T59" s="23"/>
      <c r="U59" s="23"/>
      <c r="V59" s="23"/>
      <c r="W59" s="23"/>
      <c r="Z59" s="26"/>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12</v>
      </c>
      <c r="N61" s="52" t="s">
        <v>420</v>
      </c>
      <c r="O61" s="28"/>
      <c r="P61" s="28"/>
      <c r="Q61" s="28"/>
      <c r="R61" s="28"/>
      <c r="S61" s="28"/>
      <c r="T61" s="28"/>
      <c r="U61" s="28"/>
      <c r="V61" s="28"/>
      <c r="W61" s="28"/>
      <c r="X61" s="33"/>
      <c r="Y61" s="33"/>
      <c r="Z61" s="29">
        <f>SUM(Z55:Z60)</f>
        <v>0</v>
      </c>
      <c r="AA61" s="177"/>
      <c r="AB61" s="177"/>
      <c r="AC61" s="177"/>
      <c r="AD61" s="177"/>
      <c r="AE61" s="177"/>
      <c r="AF61" s="177"/>
      <c r="AG61" s="177"/>
      <c r="AH61" s="177"/>
      <c r="AI61" s="177"/>
      <c r="AJ61" s="177"/>
      <c r="AK61" s="177"/>
    </row>
    <row r="62" spans="1:38" x14ac:dyDescent="0.25">
      <c r="AA62" s="3"/>
      <c r="AB62" s="3"/>
      <c r="AC62" s="3"/>
      <c r="AD62" s="3"/>
      <c r="AE62" s="3"/>
      <c r="AF62" s="3"/>
      <c r="AG62" s="3"/>
      <c r="AH62" s="3"/>
      <c r="AI62" s="3"/>
      <c r="AJ62" s="3"/>
      <c r="AK62" s="3"/>
    </row>
    <row r="63" spans="1:38" x14ac:dyDescent="0.25">
      <c r="AA63" s="3"/>
      <c r="AB63" s="3"/>
      <c r="AC63" s="3"/>
      <c r="AD63" s="3"/>
      <c r="AE63" s="3"/>
      <c r="AF63" s="3"/>
      <c r="AG63" s="3"/>
      <c r="AH63" s="3"/>
      <c r="AI63" s="3"/>
      <c r="AJ63" s="3"/>
      <c r="AK63" s="3"/>
    </row>
  </sheetData>
  <mergeCells count="28">
    <mergeCell ref="AA47:AK52"/>
    <mergeCell ref="AA55:AK60"/>
    <mergeCell ref="AA7:AK12"/>
    <mergeCell ref="AA15:AK20"/>
    <mergeCell ref="AA23:AK28"/>
    <mergeCell ref="AA31:AK36"/>
    <mergeCell ref="AA39:AK44"/>
    <mergeCell ref="A4:Z4"/>
    <mergeCell ref="A1:Z1"/>
    <mergeCell ref="A2:Z2"/>
    <mergeCell ref="A3:F3"/>
    <mergeCell ref="H3:M3"/>
    <mergeCell ref="N3:Z3"/>
    <mergeCell ref="A5:Z5"/>
    <mergeCell ref="A6:V6"/>
    <mergeCell ref="W6:Z6"/>
    <mergeCell ref="A14:V14"/>
    <mergeCell ref="W14:Z14"/>
    <mergeCell ref="A22:V22"/>
    <mergeCell ref="W22:Z22"/>
    <mergeCell ref="A54:V54"/>
    <mergeCell ref="W54:Z54"/>
    <mergeCell ref="A30:V30"/>
    <mergeCell ref="W30:Z30"/>
    <mergeCell ref="A38:V38"/>
    <mergeCell ref="W38:Z38"/>
    <mergeCell ref="A46:V46"/>
    <mergeCell ref="W46:Z46"/>
  </mergeCells>
  <hyperlinks>
    <hyperlink ref="AA1" location="'Reference Page'!A1" display="Home" xr:uid="{00000000-0004-0000-0D00-000000000000}"/>
  </hyperlinks>
  <printOptions horizontalCentered="1" verticalCentered="1"/>
  <pageMargins left="0.3" right="0.3" top="0.5" bottom="0.25" header="0.3" footer="0.3"/>
  <pageSetup scale="88"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tabColor theme="8" tint="0.59999389629810485"/>
    <pageSetUpPr fitToPage="1"/>
  </sheetPr>
  <dimension ref="A1:AL61"/>
  <sheetViews>
    <sheetView showGridLines="0" workbookViewId="0">
      <pane ySplit="5" topLeftCell="A36" activePane="bottomLeft" state="frozen"/>
      <selection activeCell="AO32" sqref="AO32"/>
      <selection pane="bottomLeft" activeCell="N51" sqref="N51"/>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39.42578125" customWidth="1"/>
    <col min="15" max="25" width="1" customWidth="1"/>
    <col min="26" max="26" width="4.42578125" style="31" customWidth="1"/>
    <col min="27" max="27" width="13" bestFit="1" customWidth="1"/>
    <col min="28" max="35" width="1" customWidth="1"/>
  </cols>
  <sheetData>
    <row r="1" spans="1:38"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176" t="s">
        <v>850</v>
      </c>
      <c r="AB1" s="3"/>
      <c r="AC1" s="3"/>
      <c r="AD1" s="3"/>
      <c r="AE1" s="3"/>
      <c r="AF1" s="3"/>
      <c r="AG1" s="3"/>
      <c r="AH1" s="3"/>
      <c r="AI1" s="3"/>
      <c r="AJ1" s="3"/>
      <c r="AK1" s="3"/>
    </row>
    <row r="2" spans="1:38" x14ac:dyDescent="0.25">
      <c r="A2" s="780" t="s">
        <v>428</v>
      </c>
      <c r="B2" s="781"/>
      <c r="C2" s="781"/>
      <c r="D2" s="781"/>
      <c r="E2" s="781"/>
      <c r="F2" s="781"/>
      <c r="G2" s="781"/>
      <c r="H2" s="781"/>
      <c r="I2" s="781"/>
      <c r="J2" s="781"/>
      <c r="K2" s="781"/>
      <c r="L2" s="781"/>
      <c r="M2" s="781"/>
      <c r="N2" s="781"/>
      <c r="O2" s="781"/>
      <c r="P2" s="781"/>
      <c r="Q2" s="781"/>
      <c r="R2" s="781"/>
      <c r="S2" s="781"/>
      <c r="T2" s="781"/>
      <c r="U2" s="781"/>
      <c r="V2" s="781"/>
      <c r="W2" s="781"/>
      <c r="X2" s="781"/>
      <c r="Y2" s="781"/>
      <c r="Z2" s="782"/>
      <c r="AA2" s="3"/>
      <c r="AB2" s="3"/>
      <c r="AC2" s="3"/>
      <c r="AD2" s="3"/>
      <c r="AE2" s="3"/>
      <c r="AF2" s="3"/>
      <c r="AG2" s="3"/>
      <c r="AH2" s="3"/>
      <c r="AI2" s="3"/>
      <c r="AJ2" s="3"/>
      <c r="AK2" s="3"/>
    </row>
    <row r="3" spans="1:38" x14ac:dyDescent="0.25">
      <c r="A3" s="798">
        <f>+'Reference Page'!$A$12</f>
        <v>44626</v>
      </c>
      <c r="B3" s="784"/>
      <c r="C3" s="784"/>
      <c r="D3" s="784"/>
      <c r="E3" s="784"/>
      <c r="F3" s="784"/>
      <c r="G3" s="21" t="s">
        <v>330</v>
      </c>
      <c r="H3" s="785">
        <f>+A3+6</f>
        <v>44632</v>
      </c>
      <c r="I3" s="785"/>
      <c r="J3" s="785"/>
      <c r="K3" s="785"/>
      <c r="L3" s="785"/>
      <c r="M3" s="786"/>
      <c r="N3" s="787" t="s">
        <v>852</v>
      </c>
      <c r="O3" s="788"/>
      <c r="P3" s="788"/>
      <c r="Q3" s="788"/>
      <c r="R3" s="788"/>
      <c r="S3" s="788"/>
      <c r="T3" s="788"/>
      <c r="U3" s="788"/>
      <c r="V3" s="788"/>
      <c r="W3" s="788"/>
      <c r="X3" s="788"/>
      <c r="Y3" s="788"/>
      <c r="Z3" s="789"/>
      <c r="AA3" s="3"/>
      <c r="AB3" s="3"/>
      <c r="AC3" s="3"/>
      <c r="AD3" s="3"/>
      <c r="AE3" s="3"/>
      <c r="AF3" s="3"/>
      <c r="AG3" s="3"/>
      <c r="AH3" s="3"/>
      <c r="AI3" s="3"/>
      <c r="AJ3" s="3"/>
      <c r="AK3" s="3"/>
    </row>
    <row r="4" spans="1:38" x14ac:dyDescent="0.25">
      <c r="A4" s="804" t="str">
        <f>'Reference Page'!$H$11</f>
        <v>OUTDOOR</v>
      </c>
      <c r="B4" s="805"/>
      <c r="C4" s="805"/>
      <c r="D4" s="805"/>
      <c r="E4" s="805"/>
      <c r="F4" s="805"/>
      <c r="G4" s="805"/>
      <c r="H4" s="805"/>
      <c r="I4" s="805"/>
      <c r="J4" s="805"/>
      <c r="K4" s="805"/>
      <c r="L4" s="805"/>
      <c r="M4" s="805"/>
      <c r="N4" s="805"/>
      <c r="O4" s="805"/>
      <c r="P4" s="805"/>
      <c r="Q4" s="805"/>
      <c r="R4" s="805"/>
      <c r="S4" s="805"/>
      <c r="T4" s="805"/>
      <c r="U4" s="805"/>
      <c r="V4" s="805"/>
      <c r="W4" s="805"/>
      <c r="X4" s="805"/>
      <c r="Y4" s="805"/>
      <c r="Z4" s="806"/>
      <c r="AA4" s="3"/>
      <c r="AB4" s="3"/>
      <c r="AC4" s="3"/>
      <c r="AD4" s="3"/>
      <c r="AE4" s="3"/>
      <c r="AF4" s="3"/>
      <c r="AG4" s="3"/>
      <c r="AH4" s="3"/>
      <c r="AI4" s="3"/>
      <c r="AJ4" s="3"/>
      <c r="AK4" s="3"/>
    </row>
    <row r="5" spans="1:38" x14ac:dyDescent="0.25">
      <c r="A5" s="799" t="str">
        <f>'Reference Page'!$F$9</f>
        <v>Acid   Tolerance</v>
      </c>
      <c r="B5" s="800"/>
      <c r="C5" s="800"/>
      <c r="D5" s="800"/>
      <c r="E5" s="800"/>
      <c r="F5" s="800"/>
      <c r="G5" s="800"/>
      <c r="H5" s="800"/>
      <c r="I5" s="800"/>
      <c r="J5" s="800"/>
      <c r="K5" s="800"/>
      <c r="L5" s="800"/>
      <c r="M5" s="800"/>
      <c r="N5" s="800"/>
      <c r="O5" s="800"/>
      <c r="P5" s="800"/>
      <c r="Q5" s="800"/>
      <c r="R5" s="800"/>
      <c r="S5" s="800"/>
      <c r="T5" s="800"/>
      <c r="U5" s="800"/>
      <c r="V5" s="800"/>
      <c r="W5" s="800"/>
      <c r="X5" s="800"/>
      <c r="Y5" s="800"/>
      <c r="Z5" s="801"/>
      <c r="AA5" s="3"/>
      <c r="AB5" s="3"/>
      <c r="AC5" s="3"/>
      <c r="AD5" s="3"/>
      <c r="AE5" s="3"/>
      <c r="AF5" s="3"/>
      <c r="AG5" s="3"/>
      <c r="AH5" s="3"/>
      <c r="AI5" s="3"/>
      <c r="AJ5" s="3"/>
      <c r="AK5" s="3"/>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44626</v>
      </c>
      <c r="X6" s="772"/>
      <c r="Y6" s="772"/>
      <c r="Z6" s="772"/>
      <c r="AA6" s="177" t="s">
        <v>648</v>
      </c>
      <c r="AB6" s="177"/>
      <c r="AC6" s="177"/>
      <c r="AD6" s="177"/>
      <c r="AE6" s="177"/>
      <c r="AF6" s="177"/>
      <c r="AG6" s="177"/>
      <c r="AH6" s="177"/>
      <c r="AI6" s="177"/>
      <c r="AJ6" s="177"/>
      <c r="AK6" s="177"/>
      <c r="AL6" t="s">
        <v>1123</v>
      </c>
    </row>
    <row r="7" spans="1:38" ht="15.75" thickTop="1" x14ac:dyDescent="0.25">
      <c r="A7" s="37" t="s">
        <v>855</v>
      </c>
      <c r="B7" s="36"/>
      <c r="C7" s="36"/>
      <c r="D7" s="36"/>
      <c r="E7" s="36"/>
      <c r="F7" s="36"/>
      <c r="G7" s="36"/>
      <c r="H7" s="36"/>
      <c r="I7" s="36"/>
      <c r="J7" s="36"/>
      <c r="K7" s="38"/>
      <c r="L7" s="38"/>
      <c r="M7" s="39" t="str">
        <f>"("&amp;LEFT(AA6,1)&amp;")"</f>
        <v>(E)</v>
      </c>
      <c r="N7" s="40" t="str">
        <f>'1'!N7</f>
        <v>Afternoon Workout</v>
      </c>
      <c r="O7" s="36"/>
      <c r="P7" s="36"/>
      <c r="Q7" s="36"/>
      <c r="R7" s="36"/>
      <c r="S7" s="36"/>
      <c r="T7" s="36"/>
      <c r="U7" s="36"/>
      <c r="V7" s="41"/>
      <c r="W7" s="36"/>
      <c r="X7" s="36"/>
      <c r="Y7" s="36"/>
      <c r="Z7" s="42"/>
      <c r="AA7" s="793" t="s">
        <v>1124</v>
      </c>
      <c r="AB7" s="794"/>
      <c r="AC7" s="794"/>
      <c r="AD7" s="794"/>
      <c r="AE7" s="794"/>
      <c r="AF7" s="794"/>
      <c r="AG7" s="794"/>
      <c r="AH7" s="794"/>
      <c r="AI7" s="794"/>
      <c r="AJ7" s="794"/>
      <c r="AK7" s="794"/>
    </row>
    <row r="8" spans="1:38" x14ac:dyDescent="0.25">
      <c r="A8" s="43" t="s">
        <v>1125</v>
      </c>
      <c r="B8" s="36"/>
      <c r="C8" s="36"/>
      <c r="D8" s="36"/>
      <c r="E8" s="36"/>
      <c r="F8" s="36"/>
      <c r="G8" s="36"/>
      <c r="H8" s="36"/>
      <c r="I8" s="36"/>
      <c r="J8" s="36"/>
      <c r="K8" s="38"/>
      <c r="L8" s="38"/>
      <c r="M8" s="44">
        <v>4.1500000000000004</v>
      </c>
      <c r="N8" s="43" t="s">
        <v>420</v>
      </c>
      <c r="O8" s="36"/>
      <c r="P8" s="36"/>
      <c r="Q8" s="36"/>
      <c r="R8" s="36"/>
      <c r="S8" s="36"/>
      <c r="T8" s="36"/>
      <c r="U8" s="36"/>
      <c r="V8" s="36"/>
      <c r="W8" s="36"/>
      <c r="X8" s="36"/>
      <c r="Y8" s="36"/>
      <c r="Z8" s="42"/>
      <c r="AA8" s="793"/>
      <c r="AB8" s="794"/>
      <c r="AC8" s="794"/>
      <c r="AD8" s="794"/>
      <c r="AE8" s="794"/>
      <c r="AF8" s="794"/>
      <c r="AG8" s="794"/>
      <c r="AH8" s="794"/>
      <c r="AI8" s="794"/>
      <c r="AJ8" s="794"/>
      <c r="AK8" s="794"/>
    </row>
    <row r="9" spans="1:38" x14ac:dyDescent="0.25">
      <c r="A9" s="43" t="s">
        <v>420</v>
      </c>
      <c r="B9" s="36"/>
      <c r="C9" s="36"/>
      <c r="D9" s="36"/>
      <c r="E9" s="36"/>
      <c r="F9" s="36"/>
      <c r="G9" s="36"/>
      <c r="H9" s="36"/>
      <c r="I9" s="36"/>
      <c r="J9" s="36"/>
      <c r="K9" s="38"/>
      <c r="L9" s="38"/>
      <c r="M9" s="44"/>
      <c r="N9" s="43" t="s">
        <v>420</v>
      </c>
      <c r="O9" s="36"/>
      <c r="P9" s="36"/>
      <c r="Q9" s="36"/>
      <c r="R9" s="36"/>
      <c r="S9" s="36"/>
      <c r="T9" s="36"/>
      <c r="U9" s="36"/>
      <c r="V9" s="36"/>
      <c r="W9" s="36"/>
      <c r="X9" s="36"/>
      <c r="Y9" s="36"/>
      <c r="Z9" s="42"/>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8" x14ac:dyDescent="0.25">
      <c r="A13" s="43" t="s">
        <v>420</v>
      </c>
      <c r="B13" s="45"/>
      <c r="C13" s="45"/>
      <c r="D13" s="45"/>
      <c r="E13" s="45"/>
      <c r="F13" s="45"/>
      <c r="G13" s="45"/>
      <c r="H13" s="45"/>
      <c r="I13" s="45"/>
      <c r="J13" s="45"/>
      <c r="K13" s="38"/>
      <c r="L13" s="38"/>
      <c r="M13" s="205">
        <f>SUM(M7:M12)</f>
        <v>4.1500000000000004</v>
      </c>
      <c r="N13" s="52" t="s">
        <v>420</v>
      </c>
      <c r="O13" s="45"/>
      <c r="P13" s="45"/>
      <c r="Q13" s="45"/>
      <c r="R13" s="45"/>
      <c r="S13" s="45"/>
      <c r="T13" s="45"/>
      <c r="U13" s="45"/>
      <c r="V13" s="45"/>
      <c r="W13" s="45"/>
      <c r="X13" s="45"/>
      <c r="Y13" s="45"/>
      <c r="Z13" s="46">
        <f>SUM(Z7:Z12)</f>
        <v>0</v>
      </c>
      <c r="AA13" s="177"/>
      <c r="AB13" s="177"/>
      <c r="AC13" s="177"/>
      <c r="AD13" s="177"/>
      <c r="AE13" s="177"/>
      <c r="AF13" s="177"/>
      <c r="AG13" s="177"/>
      <c r="AH13" s="177"/>
      <c r="AI13" s="177"/>
      <c r="AJ13" s="177"/>
      <c r="AK13" s="177"/>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44627</v>
      </c>
      <c r="X14" s="770"/>
      <c r="Y14" s="770"/>
      <c r="Z14" s="771"/>
      <c r="AA14" s="177" t="s">
        <v>791</v>
      </c>
      <c r="AB14" s="177"/>
      <c r="AC14" s="177"/>
      <c r="AD14" s="177"/>
      <c r="AE14" s="177"/>
      <c r="AF14" s="177"/>
      <c r="AG14" s="177"/>
      <c r="AH14" s="177"/>
      <c r="AI14" s="177"/>
      <c r="AJ14" s="177"/>
      <c r="AK14" s="177"/>
      <c r="AL14" t="s">
        <v>1126</v>
      </c>
    </row>
    <row r="15" spans="1:38" ht="15.75" thickTop="1" x14ac:dyDescent="0.25">
      <c r="A15" s="37" t="s">
        <v>855</v>
      </c>
      <c r="B15" s="36"/>
      <c r="C15" s="36"/>
      <c r="D15" s="36"/>
      <c r="E15" s="36"/>
      <c r="F15" s="36"/>
      <c r="G15" s="36"/>
      <c r="H15" s="36"/>
      <c r="I15" s="36"/>
      <c r="J15" s="36"/>
      <c r="K15" s="38"/>
      <c r="L15" s="38"/>
      <c r="M15" s="39" t="str">
        <f>"("&amp;LEFT(AA14,1)&amp;")"</f>
        <v>(H)</v>
      </c>
      <c r="N15" s="40" t="str">
        <f>'1'!N7</f>
        <v>Afternoon Workout</v>
      </c>
      <c r="O15" s="36"/>
      <c r="P15" s="36"/>
      <c r="Q15" s="36"/>
      <c r="R15" s="36"/>
      <c r="S15" s="36"/>
      <c r="T15" s="36"/>
      <c r="U15" s="36"/>
      <c r="V15" s="41"/>
      <c r="W15" s="36"/>
      <c r="X15" s="36"/>
      <c r="Y15" s="36"/>
      <c r="Z15" s="42"/>
      <c r="AA15" s="793" t="s">
        <v>1127</v>
      </c>
      <c r="AB15" s="794"/>
      <c r="AC15" s="794"/>
      <c r="AD15" s="794"/>
      <c r="AE15" s="794"/>
      <c r="AF15" s="794"/>
      <c r="AG15" s="794"/>
      <c r="AH15" s="794"/>
      <c r="AI15" s="794"/>
      <c r="AJ15" s="794"/>
      <c r="AK15" s="794"/>
    </row>
    <row r="16" spans="1:38" x14ac:dyDescent="0.25">
      <c r="A16" s="43" t="s">
        <v>420</v>
      </c>
      <c r="B16" s="36"/>
      <c r="C16" s="36"/>
      <c r="D16" s="36"/>
      <c r="E16" s="36"/>
      <c r="F16" s="36"/>
      <c r="G16" s="36"/>
      <c r="H16" s="36"/>
      <c r="I16" s="36"/>
      <c r="J16" s="36"/>
      <c r="K16" s="36"/>
      <c r="L16" s="36"/>
      <c r="M16" s="42"/>
      <c r="N16" s="43" t="s">
        <v>1128</v>
      </c>
      <c r="O16" s="36"/>
      <c r="P16" s="36"/>
      <c r="Q16" s="36"/>
      <c r="R16" s="36"/>
      <c r="S16" s="36"/>
      <c r="T16" s="36"/>
      <c r="U16" s="36"/>
      <c r="V16" s="36"/>
      <c r="W16" s="36"/>
      <c r="X16" s="36"/>
      <c r="Y16" s="36"/>
      <c r="Z16" s="42"/>
      <c r="AA16" s="793"/>
      <c r="AB16" s="794"/>
      <c r="AC16" s="794"/>
      <c r="AD16" s="794"/>
      <c r="AE16" s="794"/>
      <c r="AF16" s="794"/>
      <c r="AG16" s="794"/>
      <c r="AH16" s="794"/>
      <c r="AI16" s="794"/>
      <c r="AJ16" s="794"/>
      <c r="AK16" s="794"/>
    </row>
    <row r="17" spans="1:38" x14ac:dyDescent="0.25">
      <c r="A17" s="43" t="s">
        <v>420</v>
      </c>
      <c r="B17" s="36"/>
      <c r="C17" s="36"/>
      <c r="D17" s="36"/>
      <c r="E17" s="36"/>
      <c r="F17" s="36"/>
      <c r="G17" s="36"/>
      <c r="H17" s="36"/>
      <c r="I17" s="36"/>
      <c r="J17" s="36"/>
      <c r="K17" s="36"/>
      <c r="L17" s="36"/>
      <c r="M17" s="42"/>
      <c r="N17" s="43" t="s">
        <v>1129</v>
      </c>
      <c r="O17" s="36"/>
      <c r="P17" s="36"/>
      <c r="Q17" s="36"/>
      <c r="R17" s="36"/>
      <c r="S17" s="36"/>
      <c r="T17" s="36"/>
      <c r="U17" s="36"/>
      <c r="V17" s="36"/>
      <c r="W17" s="36"/>
      <c r="X17" s="36"/>
      <c r="Y17" s="36"/>
      <c r="Z17" s="42"/>
      <c r="AA17" s="793"/>
      <c r="AB17" s="794"/>
      <c r="AC17" s="794"/>
      <c r="AD17" s="794"/>
      <c r="AE17" s="794"/>
      <c r="AF17" s="794"/>
      <c r="AG17" s="794"/>
      <c r="AH17" s="794"/>
      <c r="AI17" s="794"/>
      <c r="AJ17" s="794"/>
      <c r="AK17" s="794"/>
    </row>
    <row r="18" spans="1:38" x14ac:dyDescent="0.25">
      <c r="A18" s="43"/>
      <c r="B18" s="36"/>
      <c r="C18" s="36"/>
      <c r="D18" s="36"/>
      <c r="E18" s="36"/>
      <c r="F18" s="36"/>
      <c r="G18" s="36"/>
      <c r="H18" s="36"/>
      <c r="I18" s="36"/>
      <c r="J18" s="36"/>
      <c r="K18" s="36"/>
      <c r="L18" s="36"/>
      <c r="M18" s="42"/>
      <c r="N18" s="218" t="s">
        <v>1130</v>
      </c>
      <c r="O18" s="36"/>
      <c r="P18" s="36"/>
      <c r="Q18" s="36"/>
      <c r="R18" s="36"/>
      <c r="S18" s="36"/>
      <c r="T18" s="36"/>
      <c r="U18" s="36"/>
      <c r="V18" s="36"/>
      <c r="W18" s="36"/>
      <c r="X18" s="36"/>
      <c r="Y18" s="36"/>
      <c r="Z18" s="42"/>
      <c r="AA18" s="793"/>
      <c r="AB18" s="794"/>
      <c r="AC18" s="794"/>
      <c r="AD18" s="794"/>
      <c r="AE18" s="794"/>
      <c r="AF18" s="794"/>
      <c r="AG18" s="794"/>
      <c r="AH18" s="794"/>
      <c r="AI18" s="794"/>
      <c r="AJ18" s="794"/>
      <c r="AK18" s="794"/>
    </row>
    <row r="19" spans="1:38" x14ac:dyDescent="0.25">
      <c r="A19" s="43"/>
      <c r="B19" s="36"/>
      <c r="C19" s="36"/>
      <c r="D19" s="36"/>
      <c r="E19" s="36"/>
      <c r="F19" s="36"/>
      <c r="G19" s="36"/>
      <c r="H19" s="36"/>
      <c r="I19" s="36"/>
      <c r="J19" s="36"/>
      <c r="K19" s="36"/>
      <c r="L19" s="36"/>
      <c r="M19" s="42"/>
      <c r="N19" s="43" t="s">
        <v>1131</v>
      </c>
      <c r="O19" s="36"/>
      <c r="P19" s="36"/>
      <c r="Q19" s="36"/>
      <c r="R19" s="36"/>
      <c r="S19" s="36"/>
      <c r="T19" s="36"/>
      <c r="U19" s="36"/>
      <c r="V19" s="36"/>
      <c r="W19" s="36"/>
      <c r="X19" s="36"/>
      <c r="Y19" s="36"/>
      <c r="Z19" s="42">
        <v>1.3</v>
      </c>
      <c r="AA19" s="793"/>
      <c r="AB19" s="794"/>
      <c r="AC19" s="794"/>
      <c r="AD19" s="794"/>
      <c r="AE19" s="794"/>
      <c r="AF19" s="794"/>
      <c r="AG19" s="794"/>
      <c r="AH19" s="794"/>
      <c r="AI19" s="794"/>
      <c r="AJ19" s="794"/>
      <c r="AK19" s="794"/>
    </row>
    <row r="20" spans="1:38" x14ac:dyDescent="0.25">
      <c r="A20" s="43"/>
      <c r="B20" s="36"/>
      <c r="C20" s="36"/>
      <c r="D20" s="36"/>
      <c r="E20" s="36"/>
      <c r="F20" s="36"/>
      <c r="G20" s="36"/>
      <c r="H20" s="36"/>
      <c r="I20" s="36"/>
      <c r="J20" s="36"/>
      <c r="K20" s="36"/>
      <c r="L20" s="36"/>
      <c r="M20" s="42"/>
      <c r="N20" s="43" t="s">
        <v>1132</v>
      </c>
      <c r="O20" s="36"/>
      <c r="P20" s="36"/>
      <c r="Q20" s="36"/>
      <c r="R20" s="36"/>
      <c r="S20" s="36"/>
      <c r="T20" s="36"/>
      <c r="U20" s="36"/>
      <c r="V20" s="36"/>
      <c r="W20" s="36"/>
      <c r="X20" s="36"/>
      <c r="Y20" s="36"/>
      <c r="Z20" s="42">
        <v>3.4</v>
      </c>
      <c r="AA20" s="793"/>
      <c r="AB20" s="794"/>
      <c r="AC20" s="794"/>
      <c r="AD20" s="794"/>
      <c r="AE20" s="794"/>
      <c r="AF20" s="794"/>
      <c r="AG20" s="794"/>
      <c r="AH20" s="794"/>
      <c r="AI20" s="794"/>
      <c r="AJ20" s="794"/>
      <c r="AK20" s="794"/>
    </row>
    <row r="21" spans="1:38" x14ac:dyDescent="0.25">
      <c r="A21" s="43" t="s">
        <v>420</v>
      </c>
      <c r="B21" s="45"/>
      <c r="C21" s="45"/>
      <c r="D21" s="45"/>
      <c r="E21" s="45"/>
      <c r="F21" s="45"/>
      <c r="G21" s="45"/>
      <c r="H21" s="45"/>
      <c r="I21" s="45"/>
      <c r="J21" s="45"/>
      <c r="K21" s="45"/>
      <c r="L21" s="45"/>
      <c r="M21" s="46">
        <f>SUM(M15:M20)</f>
        <v>0</v>
      </c>
      <c r="N21" s="43" t="s">
        <v>1133</v>
      </c>
      <c r="O21" s="45"/>
      <c r="P21" s="45"/>
      <c r="Q21" s="45"/>
      <c r="R21" s="45"/>
      <c r="S21" s="45"/>
      <c r="T21" s="45"/>
      <c r="U21" s="45"/>
      <c r="V21" s="45"/>
      <c r="W21" s="45"/>
      <c r="X21" s="45"/>
      <c r="Y21" s="45"/>
      <c r="Z21" s="46">
        <f>SUM(Z15:Z20)</f>
        <v>4.7</v>
      </c>
      <c r="AA21" s="177"/>
      <c r="AB21" s="177"/>
      <c r="AC21" s="177"/>
      <c r="AD21" s="177"/>
      <c r="AE21" s="177"/>
      <c r="AF21" s="177"/>
      <c r="AG21" s="177"/>
      <c r="AH21" s="177"/>
      <c r="AI21" s="177"/>
      <c r="AJ21" s="177"/>
      <c r="AK21" s="177"/>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44628</v>
      </c>
      <c r="X22" s="770"/>
      <c r="Y22" s="770"/>
      <c r="Z22" s="771"/>
      <c r="AA22" s="177" t="s">
        <v>648</v>
      </c>
      <c r="AB22" s="177"/>
      <c r="AC22" s="177"/>
      <c r="AD22" s="177"/>
      <c r="AE22" s="177"/>
      <c r="AF22" s="177"/>
      <c r="AG22" s="177"/>
      <c r="AH22" s="177"/>
      <c r="AI22" s="177"/>
      <c r="AJ22" s="177"/>
      <c r="AK22" s="177"/>
      <c r="AL22" t="s">
        <v>1134</v>
      </c>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1135</v>
      </c>
      <c r="AB23" s="794"/>
      <c r="AC23" s="794"/>
      <c r="AD23" s="794"/>
      <c r="AE23" s="794"/>
      <c r="AF23" s="794"/>
      <c r="AG23" s="794"/>
      <c r="AH23" s="794"/>
      <c r="AI23" s="794"/>
      <c r="AJ23" s="794"/>
      <c r="AK23" s="794"/>
    </row>
    <row r="24" spans="1:38" x14ac:dyDescent="0.25">
      <c r="A24" s="43" t="s">
        <v>420</v>
      </c>
      <c r="B24" s="36"/>
      <c r="C24" s="36"/>
      <c r="D24" s="36"/>
      <c r="E24" s="36"/>
      <c r="F24" s="36"/>
      <c r="G24" s="36"/>
      <c r="H24" s="36"/>
      <c r="I24" s="36"/>
      <c r="J24" s="36"/>
      <c r="K24" s="38"/>
      <c r="L24" s="38"/>
      <c r="M24" s="44"/>
      <c r="N24" s="43" t="s">
        <v>1050</v>
      </c>
      <c r="O24" s="36"/>
      <c r="P24" s="36"/>
      <c r="Q24" s="36"/>
      <c r="R24" s="36"/>
      <c r="S24" s="36"/>
      <c r="T24" s="36"/>
      <c r="U24" s="36"/>
      <c r="V24" s="36"/>
      <c r="W24" s="36"/>
      <c r="X24" s="36"/>
      <c r="Y24" s="36"/>
      <c r="Z24" s="42">
        <v>7</v>
      </c>
      <c r="AA24" s="793"/>
      <c r="AB24" s="794"/>
      <c r="AC24" s="794"/>
      <c r="AD24" s="794"/>
      <c r="AE24" s="794"/>
      <c r="AF24" s="794"/>
      <c r="AG24" s="794"/>
      <c r="AH24" s="794"/>
      <c r="AI24" s="794"/>
      <c r="AJ24" s="794"/>
      <c r="AK24" s="794"/>
    </row>
    <row r="25" spans="1:38" x14ac:dyDescent="0.25">
      <c r="A25" s="43" t="s">
        <v>420</v>
      </c>
      <c r="B25" s="36"/>
      <c r="C25" s="36"/>
      <c r="D25" s="36"/>
      <c r="E25" s="36"/>
      <c r="F25" s="36"/>
      <c r="G25" s="36"/>
      <c r="H25" s="36"/>
      <c r="I25" s="36"/>
      <c r="J25" s="36"/>
      <c r="K25" s="38"/>
      <c r="L25" s="38"/>
      <c r="M25" s="44"/>
      <c r="N25" s="43" t="s">
        <v>1086</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38" x14ac:dyDescent="0.25">
      <c r="A26" s="43"/>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46">
        <f>SUM(Z23:Z28)</f>
        <v>7</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44629</v>
      </c>
      <c r="X30" s="770"/>
      <c r="Y30" s="770"/>
      <c r="Z30" s="771"/>
      <c r="AA30" s="177" t="s">
        <v>1106</v>
      </c>
      <c r="AB30" s="177"/>
      <c r="AC30" s="177"/>
      <c r="AD30" s="177"/>
      <c r="AE30" s="177"/>
      <c r="AF30" s="177"/>
      <c r="AG30" s="177"/>
      <c r="AH30" s="177"/>
      <c r="AI30" s="177"/>
      <c r="AJ30" s="177"/>
      <c r="AK30" s="177"/>
      <c r="AL30" t="s">
        <v>1136</v>
      </c>
    </row>
    <row r="31" spans="1:38" ht="15.75" thickTop="1" x14ac:dyDescent="0.25">
      <c r="A31" s="37" t="s">
        <v>855</v>
      </c>
      <c r="B31" s="36"/>
      <c r="C31" s="36"/>
      <c r="D31" s="36"/>
      <c r="E31" s="36"/>
      <c r="F31" s="36"/>
      <c r="G31" s="36"/>
      <c r="H31" s="36"/>
      <c r="I31" s="36"/>
      <c r="J31" s="36"/>
      <c r="K31" s="38"/>
      <c r="L31" s="38"/>
      <c r="M31" s="39" t="str">
        <f>"("&amp;LEFT(AA30,1)&amp;")"</f>
        <v>(I)</v>
      </c>
      <c r="N31" s="40" t="str">
        <f>'1'!N7</f>
        <v>Afternoon Workout</v>
      </c>
      <c r="O31" s="36"/>
      <c r="P31" s="36"/>
      <c r="Q31" s="36"/>
      <c r="R31" s="36"/>
      <c r="S31" s="36"/>
      <c r="T31" s="36"/>
      <c r="U31" s="36"/>
      <c r="V31" s="41"/>
      <c r="W31" s="36"/>
      <c r="X31" s="36"/>
      <c r="Y31" s="36"/>
      <c r="Z31" s="42"/>
      <c r="AA31" s="793" t="s">
        <v>1137</v>
      </c>
      <c r="AB31" s="794"/>
      <c r="AC31" s="794"/>
      <c r="AD31" s="794"/>
      <c r="AE31" s="794"/>
      <c r="AF31" s="794"/>
      <c r="AG31" s="794"/>
      <c r="AH31" s="794"/>
      <c r="AI31" s="794"/>
      <c r="AJ31" s="794"/>
      <c r="AK31" s="794"/>
    </row>
    <row r="32" spans="1:38" x14ac:dyDescent="0.25">
      <c r="A32" s="43" t="s">
        <v>1138</v>
      </c>
      <c r="B32" s="36"/>
      <c r="C32" s="36"/>
      <c r="D32" s="36"/>
      <c r="E32" s="36"/>
      <c r="F32" s="36"/>
      <c r="G32" s="36"/>
      <c r="H32" s="36"/>
      <c r="I32" s="36"/>
      <c r="J32" s="36"/>
      <c r="K32" s="38"/>
      <c r="L32" s="38"/>
      <c r="M32" s="44">
        <v>1.5</v>
      </c>
      <c r="N32" s="43"/>
      <c r="O32" s="36"/>
      <c r="P32" s="36"/>
      <c r="Q32" s="36"/>
      <c r="R32" s="36"/>
      <c r="S32" s="36"/>
      <c r="T32" s="36"/>
      <c r="U32" s="36"/>
      <c r="V32" s="36"/>
      <c r="W32" s="36"/>
      <c r="X32" s="36"/>
      <c r="Y32" s="36"/>
      <c r="Z32" s="42"/>
      <c r="AA32" s="793"/>
      <c r="AB32" s="794"/>
      <c r="AC32" s="794"/>
      <c r="AD32" s="794"/>
      <c r="AE32" s="794"/>
      <c r="AF32" s="794"/>
      <c r="AG32" s="794"/>
      <c r="AH32" s="794"/>
      <c r="AI32" s="794"/>
      <c r="AJ32" s="794"/>
      <c r="AK32" s="794"/>
    </row>
    <row r="33" spans="1:38" x14ac:dyDescent="0.25">
      <c r="A33" s="43" t="s">
        <v>1139</v>
      </c>
      <c r="B33" s="36"/>
      <c r="C33" s="36"/>
      <c r="D33" s="36"/>
      <c r="E33" s="36"/>
      <c r="F33" s="36"/>
      <c r="G33" s="36"/>
      <c r="H33" s="36"/>
      <c r="I33" s="36"/>
      <c r="J33" s="36"/>
      <c r="K33" s="38"/>
      <c r="L33" s="38"/>
      <c r="M33" s="214">
        <v>1.25</v>
      </c>
      <c r="N33" s="43" t="s">
        <v>420</v>
      </c>
      <c r="O33" s="36"/>
      <c r="P33" s="36"/>
      <c r="Q33" s="36"/>
      <c r="R33" s="36"/>
      <c r="S33" s="36"/>
      <c r="T33" s="36"/>
      <c r="U33" s="36"/>
      <c r="V33" s="36"/>
      <c r="W33" s="36"/>
      <c r="X33" s="36"/>
      <c r="Y33" s="36"/>
      <c r="Z33" s="42"/>
      <c r="AA33" s="793"/>
      <c r="AB33" s="794"/>
      <c r="AC33" s="794"/>
      <c r="AD33" s="794"/>
      <c r="AE33" s="794"/>
      <c r="AF33" s="794"/>
      <c r="AG33" s="794"/>
      <c r="AH33" s="794"/>
      <c r="AI33" s="794"/>
      <c r="AJ33" s="794"/>
      <c r="AK33" s="794"/>
    </row>
    <row r="34" spans="1:38" x14ac:dyDescent="0.25">
      <c r="A34" s="43" t="s">
        <v>1140</v>
      </c>
      <c r="B34" s="36"/>
      <c r="C34" s="36"/>
      <c r="D34" s="36"/>
      <c r="E34" s="36"/>
      <c r="F34" s="36"/>
      <c r="G34" s="36"/>
      <c r="H34" s="36"/>
      <c r="I34" s="36"/>
      <c r="J34" s="36"/>
      <c r="K34" s="38"/>
      <c r="L34" s="38"/>
      <c r="M34" s="44">
        <v>3</v>
      </c>
      <c r="N34" s="43"/>
      <c r="O34" s="36"/>
      <c r="P34" s="36"/>
      <c r="Q34" s="36"/>
      <c r="R34" s="36"/>
      <c r="S34" s="36"/>
      <c r="T34" s="36"/>
      <c r="U34" s="36"/>
      <c r="V34" s="36"/>
      <c r="W34" s="36"/>
      <c r="X34" s="36"/>
      <c r="Y34" s="36"/>
      <c r="Z34" s="42"/>
      <c r="AA34" s="793"/>
      <c r="AB34" s="794"/>
      <c r="AC34" s="794"/>
      <c r="AD34" s="794"/>
      <c r="AE34" s="794"/>
      <c r="AF34" s="794"/>
      <c r="AG34" s="794"/>
      <c r="AH34" s="794"/>
      <c r="AI34" s="794"/>
      <c r="AJ34" s="794"/>
      <c r="AK34" s="794"/>
    </row>
    <row r="35" spans="1:38" x14ac:dyDescent="0.25">
      <c r="A35" s="43" t="s">
        <v>920</v>
      </c>
      <c r="B35" s="36"/>
      <c r="C35" s="36"/>
      <c r="D35" s="36"/>
      <c r="E35" s="36"/>
      <c r="F35" s="36"/>
      <c r="G35" s="36"/>
      <c r="H35" s="36"/>
      <c r="I35" s="36"/>
      <c r="J35" s="36"/>
      <c r="K35" s="38"/>
      <c r="L35" s="38"/>
      <c r="M35" s="44">
        <v>1.3</v>
      </c>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7.05</v>
      </c>
      <c r="N37" s="43" t="s">
        <v>420</v>
      </c>
      <c r="O37" s="45"/>
      <c r="P37" s="45"/>
      <c r="Q37" s="45"/>
      <c r="R37" s="45"/>
      <c r="S37" s="45"/>
      <c r="T37" s="45"/>
      <c r="U37" s="45"/>
      <c r="V37" s="45"/>
      <c r="W37" s="45"/>
      <c r="X37" s="45"/>
      <c r="Y37" s="45"/>
      <c r="Z37" s="46">
        <f>SUM(Z31:Z36)</f>
        <v>0</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44630</v>
      </c>
      <c r="X38" s="770"/>
      <c r="Y38" s="770"/>
      <c r="Z38" s="771"/>
      <c r="AA38" s="177" t="s">
        <v>648</v>
      </c>
      <c r="AB38" s="177"/>
      <c r="AC38" s="177"/>
      <c r="AD38" s="177"/>
      <c r="AE38" s="177"/>
      <c r="AF38" s="177"/>
      <c r="AG38" s="177"/>
      <c r="AH38" s="177"/>
      <c r="AI38" s="177"/>
      <c r="AJ38" s="177"/>
      <c r="AK38" s="177"/>
      <c r="AL38" t="s">
        <v>1141</v>
      </c>
    </row>
    <row r="39" spans="1:38"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t="s">
        <v>1142</v>
      </c>
      <c r="AB39" s="794"/>
      <c r="AC39" s="794"/>
      <c r="AD39" s="794"/>
      <c r="AE39" s="794"/>
      <c r="AF39" s="794"/>
      <c r="AG39" s="794"/>
      <c r="AH39" s="794"/>
      <c r="AI39" s="794"/>
      <c r="AJ39" s="794"/>
      <c r="AK39" s="794"/>
    </row>
    <row r="40" spans="1:38" x14ac:dyDescent="0.25">
      <c r="A40" s="43"/>
      <c r="B40" s="36"/>
      <c r="C40" s="36"/>
      <c r="D40" s="36"/>
      <c r="E40" s="36"/>
      <c r="F40" s="36"/>
      <c r="G40" s="36"/>
      <c r="H40" s="36"/>
      <c r="I40" s="36"/>
      <c r="J40" s="36"/>
      <c r="K40" s="38"/>
      <c r="L40" s="38"/>
      <c r="M40" s="44"/>
      <c r="N40" s="43" t="s">
        <v>993</v>
      </c>
      <c r="O40" s="36"/>
      <c r="P40" s="36"/>
      <c r="Q40" s="36"/>
      <c r="R40" s="36"/>
      <c r="S40" s="36"/>
      <c r="T40" s="36"/>
      <c r="U40" s="36"/>
      <c r="V40" s="36"/>
      <c r="W40" s="36"/>
      <c r="X40" s="36"/>
      <c r="Y40" s="36"/>
      <c r="Z40" s="209">
        <v>7.15</v>
      </c>
      <c r="AA40" s="793"/>
      <c r="AB40" s="794"/>
      <c r="AC40" s="794"/>
      <c r="AD40" s="794"/>
      <c r="AE40" s="794"/>
      <c r="AF40" s="794"/>
      <c r="AG40" s="794"/>
      <c r="AH40" s="794"/>
      <c r="AI40" s="794"/>
      <c r="AJ40" s="794"/>
      <c r="AK40" s="794"/>
    </row>
    <row r="41" spans="1:38" x14ac:dyDescent="0.25">
      <c r="A41" s="43"/>
      <c r="B41" s="36"/>
      <c r="C41" s="36"/>
      <c r="D41" s="36"/>
      <c r="E41" s="36"/>
      <c r="F41" s="36"/>
      <c r="G41" s="36"/>
      <c r="H41" s="36"/>
      <c r="I41" s="36"/>
      <c r="J41" s="36"/>
      <c r="K41" s="38"/>
      <c r="L41" s="38"/>
      <c r="M41" s="44"/>
      <c r="N41" s="43" t="s">
        <v>1059</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0</v>
      </c>
      <c r="N45" s="52" t="s">
        <v>420</v>
      </c>
      <c r="O45" s="45"/>
      <c r="P45" s="45"/>
      <c r="Q45" s="45"/>
      <c r="R45" s="45"/>
      <c r="S45" s="45"/>
      <c r="T45" s="45"/>
      <c r="U45" s="45"/>
      <c r="V45" s="45"/>
      <c r="W45" s="45"/>
      <c r="X45" s="45"/>
      <c r="Y45" s="45"/>
      <c r="Z45" s="205">
        <f>SUM(Z39:Z44)</f>
        <v>7.15</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44631</v>
      </c>
      <c r="X46" s="770"/>
      <c r="Y46" s="770"/>
      <c r="Z46" s="771"/>
      <c r="AA46" s="177" t="s">
        <v>648</v>
      </c>
      <c r="AB46" s="177"/>
      <c r="AC46" s="177"/>
      <c r="AD46" s="177"/>
      <c r="AE46" s="177"/>
      <c r="AF46" s="177"/>
      <c r="AG46" s="177"/>
      <c r="AH46" s="177"/>
      <c r="AI46" s="177"/>
      <c r="AJ46" s="177"/>
      <c r="AK46" s="177"/>
      <c r="AL46" t="s">
        <v>1143</v>
      </c>
    </row>
    <row r="47" spans="1:38" ht="15.75" thickTop="1" x14ac:dyDescent="0.25">
      <c r="A47" s="22" t="str">
        <f>+A39</f>
        <v>Morning Workout</v>
      </c>
      <c r="B47" s="23"/>
      <c r="C47" s="23"/>
      <c r="D47" s="23"/>
      <c r="E47" s="23"/>
      <c r="F47" s="23"/>
      <c r="G47" s="23"/>
      <c r="H47" s="23"/>
      <c r="I47" s="23"/>
      <c r="J47" s="23"/>
      <c r="M47" s="24" t="str">
        <f>"("&amp;LEFT(AA46,1)&amp;")"</f>
        <v>(E)</v>
      </c>
      <c r="N47" s="22" t="str">
        <f>+N39</f>
        <v>Afternoon Workout</v>
      </c>
      <c r="O47" s="23"/>
      <c r="P47" s="23"/>
      <c r="Q47" s="23"/>
      <c r="R47" s="23"/>
      <c r="S47" s="23"/>
      <c r="T47" s="23"/>
      <c r="U47" s="23"/>
      <c r="V47" s="25"/>
      <c r="W47" s="23"/>
      <c r="X47" s="23"/>
      <c r="Y47" s="23"/>
      <c r="Z47" s="48"/>
      <c r="AA47" s="793" t="s">
        <v>1144</v>
      </c>
      <c r="AB47" s="794"/>
      <c r="AC47" s="794"/>
      <c r="AD47" s="794"/>
      <c r="AE47" s="794"/>
      <c r="AF47" s="794"/>
      <c r="AG47" s="794"/>
      <c r="AH47" s="794"/>
      <c r="AI47" s="794"/>
      <c r="AJ47" s="794"/>
      <c r="AK47" s="794"/>
    </row>
    <row r="48" spans="1:38" x14ac:dyDescent="0.25">
      <c r="A48" s="43" t="s">
        <v>420</v>
      </c>
      <c r="B48" s="23"/>
      <c r="C48" s="23"/>
      <c r="D48" s="23"/>
      <c r="E48" s="23"/>
      <c r="F48" s="23"/>
      <c r="G48" s="23"/>
      <c r="H48" s="23"/>
      <c r="I48" s="23"/>
      <c r="J48" s="23"/>
      <c r="M48" s="27"/>
      <c r="N48" s="43" t="s">
        <v>1145</v>
      </c>
      <c r="O48" s="36"/>
      <c r="P48" s="36"/>
      <c r="Q48" s="36"/>
      <c r="R48" s="36"/>
      <c r="S48" s="36"/>
      <c r="T48" s="36"/>
      <c r="U48" s="36"/>
      <c r="V48" s="36"/>
      <c r="W48" s="36"/>
      <c r="X48" s="36"/>
      <c r="Y48" s="36"/>
      <c r="Z48" s="209">
        <v>5.65</v>
      </c>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420</v>
      </c>
      <c r="O49" s="36"/>
      <c r="P49" s="36"/>
      <c r="Q49" s="36"/>
      <c r="R49" s="36"/>
      <c r="S49" s="36"/>
      <c r="T49" s="36"/>
      <c r="U49" s="36"/>
      <c r="V49" s="36"/>
      <c r="W49" s="36"/>
      <c r="X49" s="36"/>
      <c r="Y49" s="36"/>
      <c r="Z49" s="42"/>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c r="O50" s="23"/>
      <c r="P50" s="23"/>
      <c r="Q50" s="23"/>
      <c r="R50" s="23"/>
      <c r="S50" s="23"/>
      <c r="T50" s="23"/>
      <c r="U50" s="23"/>
      <c r="V50" s="23"/>
      <c r="W50" s="23"/>
      <c r="Z50" s="26"/>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0</v>
      </c>
      <c r="N53" s="52" t="s">
        <v>420</v>
      </c>
      <c r="O53" s="28"/>
      <c r="P53" s="28"/>
      <c r="Q53" s="28"/>
      <c r="R53" s="28"/>
      <c r="S53" s="28"/>
      <c r="T53" s="28"/>
      <c r="U53" s="28"/>
      <c r="V53" s="28"/>
      <c r="W53" s="28"/>
      <c r="Z53" s="182">
        <f>SUM(Z47:Z52)</f>
        <v>5.65</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44632</v>
      </c>
      <c r="X54" s="770"/>
      <c r="Y54" s="770"/>
      <c r="Z54" s="771"/>
      <c r="AA54" s="177" t="s">
        <v>654</v>
      </c>
      <c r="AB54" s="177"/>
      <c r="AC54" s="177"/>
      <c r="AD54" s="177"/>
      <c r="AE54" s="177"/>
      <c r="AF54" s="177"/>
      <c r="AG54" s="177"/>
      <c r="AH54" s="177"/>
      <c r="AI54" s="177"/>
      <c r="AJ54" s="177"/>
      <c r="AK54" s="177"/>
      <c r="AL54" t="s">
        <v>1146</v>
      </c>
    </row>
    <row r="55" spans="1:38" ht="15.75" thickTop="1" x14ac:dyDescent="0.25">
      <c r="A55" s="22" t="str">
        <f>+A47</f>
        <v>Morning Workout</v>
      </c>
      <c r="B55" s="23"/>
      <c r="C55" s="23"/>
      <c r="D55" s="23"/>
      <c r="E55" s="23"/>
      <c r="F55" s="23"/>
      <c r="G55" s="23"/>
      <c r="H55" s="23"/>
      <c r="I55" s="23"/>
      <c r="J55" s="23"/>
      <c r="M55" s="24" t="str">
        <f>"("&amp;LEFT(AA54,1)&amp;")"</f>
        <v>(L)</v>
      </c>
      <c r="N55" s="22" t="str">
        <f>+N47</f>
        <v>Afternoon Workout</v>
      </c>
      <c r="O55" s="23"/>
      <c r="P55" s="23"/>
      <c r="Q55" s="23"/>
      <c r="R55" s="23"/>
      <c r="S55" s="23"/>
      <c r="T55" s="23"/>
      <c r="U55" s="23"/>
      <c r="V55" s="25"/>
      <c r="W55" s="23"/>
      <c r="X55" s="23"/>
      <c r="Y55" s="23"/>
      <c r="Z55" s="48"/>
      <c r="AA55" s="793" t="s">
        <v>1147</v>
      </c>
      <c r="AB55" s="794"/>
      <c r="AC55" s="794"/>
      <c r="AD55" s="794"/>
      <c r="AE55" s="794"/>
      <c r="AF55" s="794"/>
      <c r="AG55" s="794"/>
      <c r="AH55" s="794"/>
      <c r="AI55" s="794"/>
      <c r="AJ55" s="794"/>
      <c r="AK55" s="794"/>
    </row>
    <row r="56" spans="1:38" x14ac:dyDescent="0.25">
      <c r="A56" s="43" t="s">
        <v>420</v>
      </c>
      <c r="B56" s="23"/>
      <c r="C56" s="23"/>
      <c r="D56" s="23"/>
      <c r="E56" s="23"/>
      <c r="F56" s="23"/>
      <c r="G56" s="23"/>
      <c r="H56" s="23"/>
      <c r="I56" s="23"/>
      <c r="J56" s="23"/>
      <c r="M56" s="27"/>
      <c r="N56" s="43" t="s">
        <v>420</v>
      </c>
      <c r="O56" s="23"/>
      <c r="P56" s="23"/>
      <c r="Q56" s="23"/>
      <c r="R56" s="23"/>
      <c r="S56" s="23"/>
      <c r="T56" s="23"/>
      <c r="U56" s="23"/>
      <c r="V56" s="23"/>
      <c r="W56" s="23"/>
      <c r="Z56" s="26"/>
      <c r="AA56" s="793"/>
      <c r="AB56" s="794"/>
      <c r="AC56" s="794"/>
      <c r="AD56" s="794"/>
      <c r="AE56" s="794"/>
      <c r="AF56" s="794"/>
      <c r="AG56" s="794"/>
      <c r="AH56" s="794"/>
      <c r="AI56" s="794"/>
      <c r="AJ56" s="794"/>
      <c r="AK56" s="794"/>
    </row>
    <row r="57" spans="1:38" x14ac:dyDescent="0.25">
      <c r="A57" s="43" t="s">
        <v>420</v>
      </c>
      <c r="B57" s="23"/>
      <c r="C57" s="23"/>
      <c r="D57" s="23"/>
      <c r="E57" s="23"/>
      <c r="F57" s="23"/>
      <c r="G57" s="23"/>
      <c r="H57" s="23"/>
      <c r="I57" s="23"/>
      <c r="J57" s="23"/>
      <c r="M57" s="27"/>
      <c r="N57" s="43" t="s">
        <v>420</v>
      </c>
      <c r="O57" s="23"/>
      <c r="P57" s="23"/>
      <c r="Q57" s="23"/>
      <c r="R57" s="23"/>
      <c r="S57" s="23"/>
      <c r="T57" s="23"/>
      <c r="U57" s="23"/>
      <c r="V57" s="23"/>
      <c r="W57" s="23"/>
      <c r="Z57" s="26"/>
      <c r="AA57" s="793"/>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t="s">
        <v>1148</v>
      </c>
      <c r="O58" s="23"/>
      <c r="P58" s="23"/>
      <c r="Q58" s="23"/>
      <c r="R58" s="23"/>
      <c r="S58" s="23"/>
      <c r="T58" s="23"/>
      <c r="U58" s="23"/>
      <c r="V58" s="23"/>
      <c r="W58" s="23"/>
      <c r="Z58" s="26">
        <v>12.1</v>
      </c>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c r="O59" s="23"/>
      <c r="P59" s="23"/>
      <c r="Q59" s="23"/>
      <c r="R59" s="23"/>
      <c r="S59" s="23"/>
      <c r="T59" s="23"/>
      <c r="U59" s="23"/>
      <c r="V59" s="23"/>
      <c r="W59" s="23"/>
      <c r="Z59" s="26"/>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0</v>
      </c>
      <c r="N61" s="52" t="s">
        <v>420</v>
      </c>
      <c r="O61" s="28"/>
      <c r="P61" s="28"/>
      <c r="Q61" s="28"/>
      <c r="R61" s="28"/>
      <c r="S61" s="28"/>
      <c r="T61" s="28"/>
      <c r="U61" s="28"/>
      <c r="V61" s="28"/>
      <c r="W61" s="28"/>
      <c r="X61" s="33"/>
      <c r="Y61" s="33"/>
      <c r="Z61" s="29">
        <f>SUM(Z55:Z60)</f>
        <v>12.1</v>
      </c>
      <c r="AA61" s="177"/>
      <c r="AB61" s="177"/>
      <c r="AC61" s="177"/>
      <c r="AD61" s="177"/>
      <c r="AE61" s="177"/>
      <c r="AF61" s="177"/>
      <c r="AG61" s="177"/>
      <c r="AH61" s="177"/>
      <c r="AI61" s="177"/>
      <c r="AJ61" s="177"/>
      <c r="AK61" s="177"/>
    </row>
  </sheetData>
  <mergeCells count="28">
    <mergeCell ref="AA47:AK52"/>
    <mergeCell ref="AA55:AK60"/>
    <mergeCell ref="AA7:AK12"/>
    <mergeCell ref="AA15:AK20"/>
    <mergeCell ref="AA23:AK28"/>
    <mergeCell ref="AA31:AK36"/>
    <mergeCell ref="AA39:AK44"/>
    <mergeCell ref="A4:Z4"/>
    <mergeCell ref="A1:Z1"/>
    <mergeCell ref="A2:Z2"/>
    <mergeCell ref="A3:F3"/>
    <mergeCell ref="H3:M3"/>
    <mergeCell ref="N3:Z3"/>
    <mergeCell ref="A5:Z5"/>
    <mergeCell ref="A6:V6"/>
    <mergeCell ref="W6:Z6"/>
    <mergeCell ref="A14:V14"/>
    <mergeCell ref="W14:Z14"/>
    <mergeCell ref="A22:V22"/>
    <mergeCell ref="W22:Z22"/>
    <mergeCell ref="A54:V54"/>
    <mergeCell ref="W54:Z54"/>
    <mergeCell ref="A30:V30"/>
    <mergeCell ref="W30:Z30"/>
    <mergeCell ref="A38:V38"/>
    <mergeCell ref="W38:Z38"/>
    <mergeCell ref="A46:V46"/>
    <mergeCell ref="W46:Z46"/>
  </mergeCells>
  <hyperlinks>
    <hyperlink ref="AA1" location="'Reference Page'!A1" display="Home" xr:uid="{00000000-0004-0000-0E00-000000000000}"/>
  </hyperlinks>
  <printOptions horizontalCentered="1" verticalCentered="1"/>
  <pageMargins left="0.3" right="0.3" top="0.5" bottom="0.25" header="0.3" footer="0.3"/>
  <pageSetup scale="88"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tabColor theme="8" tint="0.59999389629810485"/>
    <pageSetUpPr fitToPage="1"/>
  </sheetPr>
  <dimension ref="A1:AN62"/>
  <sheetViews>
    <sheetView showGridLines="0" workbookViewId="0">
      <pane ySplit="5" topLeftCell="A41" activePane="bottomLeft" state="frozen"/>
      <selection activeCell="AO32" sqref="AO32"/>
      <selection pane="bottomLeft" activeCell="AA7" sqref="AA7:AK12"/>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43.5703125" customWidth="1"/>
    <col min="15" max="25" width="1" customWidth="1"/>
    <col min="26" max="26" width="5.42578125" style="31" customWidth="1"/>
    <col min="27" max="27" width="16.42578125" bestFit="1" customWidth="1"/>
    <col min="28" max="35" width="1" customWidth="1"/>
  </cols>
  <sheetData>
    <row r="1" spans="1:40"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176" t="s">
        <v>850</v>
      </c>
      <c r="AB1" s="3"/>
      <c r="AC1" s="3"/>
      <c r="AD1" s="3"/>
      <c r="AE1" s="3"/>
      <c r="AF1" s="3"/>
      <c r="AG1" s="3"/>
      <c r="AH1" s="3"/>
      <c r="AI1" s="3"/>
      <c r="AJ1" s="3"/>
      <c r="AK1" s="3"/>
    </row>
    <row r="2" spans="1:40" x14ac:dyDescent="0.25">
      <c r="A2" s="780" t="s">
        <v>429</v>
      </c>
      <c r="B2" s="781"/>
      <c r="C2" s="781"/>
      <c r="D2" s="781"/>
      <c r="E2" s="781"/>
      <c r="F2" s="781"/>
      <c r="G2" s="781"/>
      <c r="H2" s="781"/>
      <c r="I2" s="781"/>
      <c r="J2" s="781"/>
      <c r="K2" s="781"/>
      <c r="L2" s="781"/>
      <c r="M2" s="781"/>
      <c r="N2" s="781"/>
      <c r="O2" s="781"/>
      <c r="P2" s="781"/>
      <c r="Q2" s="781"/>
      <c r="R2" s="781"/>
      <c r="S2" s="781"/>
      <c r="T2" s="781"/>
      <c r="U2" s="781"/>
      <c r="V2" s="781"/>
      <c r="W2" s="781"/>
      <c r="X2" s="781"/>
      <c r="Y2" s="781"/>
      <c r="Z2" s="782"/>
      <c r="AA2" s="3"/>
      <c r="AB2" s="3"/>
      <c r="AC2" s="3"/>
      <c r="AD2" s="3"/>
      <c r="AE2" s="3"/>
      <c r="AF2" s="3"/>
      <c r="AG2" s="3"/>
      <c r="AH2" s="3"/>
      <c r="AI2" s="3"/>
      <c r="AJ2" s="3"/>
      <c r="AK2" s="3"/>
    </row>
    <row r="3" spans="1:40" x14ac:dyDescent="0.25">
      <c r="A3" s="798">
        <f>+'Reference Page'!$A$13</f>
        <v>44633</v>
      </c>
      <c r="B3" s="784"/>
      <c r="C3" s="784"/>
      <c r="D3" s="784"/>
      <c r="E3" s="784"/>
      <c r="F3" s="784"/>
      <c r="G3" s="21" t="s">
        <v>330</v>
      </c>
      <c r="H3" s="785">
        <f>+A3+6</f>
        <v>44639</v>
      </c>
      <c r="I3" s="785"/>
      <c r="J3" s="785"/>
      <c r="K3" s="785"/>
      <c r="L3" s="785"/>
      <c r="M3" s="786"/>
      <c r="N3" s="787" t="s">
        <v>852</v>
      </c>
      <c r="O3" s="788"/>
      <c r="P3" s="788"/>
      <c r="Q3" s="788"/>
      <c r="R3" s="788"/>
      <c r="S3" s="788"/>
      <c r="T3" s="788"/>
      <c r="U3" s="788"/>
      <c r="V3" s="788"/>
      <c r="W3" s="788"/>
      <c r="X3" s="788"/>
      <c r="Y3" s="788"/>
      <c r="Z3" s="789"/>
      <c r="AA3" s="3"/>
      <c r="AB3" s="3"/>
      <c r="AC3" s="3"/>
      <c r="AD3" s="3"/>
      <c r="AE3" s="3"/>
      <c r="AF3" s="3"/>
      <c r="AG3" s="3"/>
      <c r="AH3" s="3"/>
      <c r="AI3" s="3"/>
      <c r="AJ3" s="3"/>
      <c r="AK3" s="3"/>
    </row>
    <row r="4" spans="1:40" x14ac:dyDescent="0.25">
      <c r="A4" s="804" t="str">
        <f>'Reference Page'!$H$11</f>
        <v>OUTDOOR</v>
      </c>
      <c r="B4" s="805"/>
      <c r="C4" s="805"/>
      <c r="D4" s="805"/>
      <c r="E4" s="805"/>
      <c r="F4" s="805"/>
      <c r="G4" s="805"/>
      <c r="H4" s="805"/>
      <c r="I4" s="805"/>
      <c r="J4" s="805"/>
      <c r="K4" s="805"/>
      <c r="L4" s="805"/>
      <c r="M4" s="805"/>
      <c r="N4" s="805"/>
      <c r="O4" s="805"/>
      <c r="P4" s="805"/>
      <c r="Q4" s="805"/>
      <c r="R4" s="805"/>
      <c r="S4" s="805"/>
      <c r="T4" s="805"/>
      <c r="U4" s="805"/>
      <c r="V4" s="805"/>
      <c r="W4" s="805"/>
      <c r="X4" s="805"/>
      <c r="Y4" s="805"/>
      <c r="Z4" s="806"/>
      <c r="AA4" s="3"/>
      <c r="AB4" s="3"/>
      <c r="AC4" s="3"/>
      <c r="AD4" s="3"/>
      <c r="AE4" s="3"/>
      <c r="AF4" s="3"/>
      <c r="AG4" s="3"/>
      <c r="AH4" s="3"/>
      <c r="AI4" s="3"/>
      <c r="AJ4" s="3"/>
      <c r="AK4" s="3"/>
    </row>
    <row r="5" spans="1:40" x14ac:dyDescent="0.25">
      <c r="A5" s="799" t="str">
        <f>'Reference Page'!$F$9</f>
        <v>Acid   Tolerance</v>
      </c>
      <c r="B5" s="800"/>
      <c r="C5" s="800"/>
      <c r="D5" s="800"/>
      <c r="E5" s="800"/>
      <c r="F5" s="800"/>
      <c r="G5" s="800"/>
      <c r="H5" s="800"/>
      <c r="I5" s="800"/>
      <c r="J5" s="800"/>
      <c r="K5" s="800"/>
      <c r="L5" s="800"/>
      <c r="M5" s="800"/>
      <c r="N5" s="800"/>
      <c r="O5" s="800"/>
      <c r="P5" s="800"/>
      <c r="Q5" s="800"/>
      <c r="R5" s="800"/>
      <c r="S5" s="800"/>
      <c r="T5" s="800"/>
      <c r="U5" s="800"/>
      <c r="V5" s="800"/>
      <c r="W5" s="800"/>
      <c r="X5" s="800"/>
      <c r="Y5" s="800"/>
      <c r="Z5" s="801"/>
      <c r="AA5" s="3"/>
      <c r="AB5" s="3"/>
      <c r="AC5" s="3"/>
      <c r="AD5" s="3"/>
      <c r="AE5" s="3"/>
      <c r="AF5" s="3"/>
      <c r="AG5" s="3"/>
      <c r="AH5" s="3"/>
      <c r="AI5" s="3"/>
      <c r="AJ5" s="3"/>
      <c r="AK5" s="3"/>
    </row>
    <row r="6" spans="1:40"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44633</v>
      </c>
      <c r="X6" s="772"/>
      <c r="Y6" s="772"/>
      <c r="Z6" s="772"/>
      <c r="AA6" s="177" t="s">
        <v>648</v>
      </c>
      <c r="AB6" s="177"/>
      <c r="AC6" s="177"/>
      <c r="AD6" s="177"/>
      <c r="AE6" s="177"/>
      <c r="AF6" s="177"/>
      <c r="AG6" s="177"/>
      <c r="AH6" s="177"/>
      <c r="AI6" s="177"/>
      <c r="AJ6" s="177"/>
      <c r="AK6" s="177"/>
      <c r="AL6" t="s">
        <v>1149</v>
      </c>
    </row>
    <row r="7" spans="1:40" ht="15.75" thickTop="1" x14ac:dyDescent="0.25">
      <c r="A7" s="37" t="s">
        <v>855</v>
      </c>
      <c r="B7" s="36"/>
      <c r="C7" s="36"/>
      <c r="D7" s="36"/>
      <c r="E7" s="36"/>
      <c r="F7" s="36"/>
      <c r="G7" s="36"/>
      <c r="H7" s="36"/>
      <c r="I7" s="36"/>
      <c r="J7" s="36"/>
      <c r="K7" s="38"/>
      <c r="L7" s="38"/>
      <c r="M7" s="39" t="str">
        <f>"("&amp;LEFT(AA6,1)&amp;")"</f>
        <v>(E)</v>
      </c>
      <c r="N7" s="40" t="str">
        <f>'1'!N7</f>
        <v>Afternoon Workout</v>
      </c>
      <c r="O7" s="36"/>
      <c r="P7" s="36"/>
      <c r="Q7" s="36"/>
      <c r="R7" s="36"/>
      <c r="S7" s="36"/>
      <c r="T7" s="36"/>
      <c r="U7" s="36"/>
      <c r="V7" s="41"/>
      <c r="W7" s="36"/>
      <c r="X7" s="36"/>
      <c r="Y7" s="36"/>
      <c r="Z7" s="42"/>
      <c r="AA7" s="793" t="s">
        <v>1150</v>
      </c>
      <c r="AB7" s="794"/>
      <c r="AC7" s="794"/>
      <c r="AD7" s="794"/>
      <c r="AE7" s="794"/>
      <c r="AF7" s="794"/>
      <c r="AG7" s="794"/>
      <c r="AH7" s="794"/>
      <c r="AI7" s="794"/>
      <c r="AJ7" s="794"/>
      <c r="AK7" s="794"/>
    </row>
    <row r="8" spans="1:40" x14ac:dyDescent="0.25">
      <c r="A8" s="43" t="s">
        <v>420</v>
      </c>
      <c r="B8" s="36"/>
      <c r="C8" s="36"/>
      <c r="D8" s="36"/>
      <c r="E8" s="36"/>
      <c r="F8" s="36"/>
      <c r="G8" s="36"/>
      <c r="H8" s="36"/>
      <c r="I8" s="36"/>
      <c r="J8" s="36"/>
      <c r="K8" s="38"/>
      <c r="L8" s="38"/>
      <c r="M8" s="44"/>
      <c r="N8" s="43" t="s">
        <v>871</v>
      </c>
      <c r="O8" s="36"/>
      <c r="P8" s="36"/>
      <c r="Q8" s="36"/>
      <c r="R8" s="36"/>
      <c r="S8" s="36"/>
      <c r="T8" s="36"/>
      <c r="U8" s="36"/>
      <c r="V8" s="36"/>
      <c r="W8" s="36"/>
      <c r="X8" s="36"/>
      <c r="Y8" s="36"/>
      <c r="Z8" s="42">
        <v>6.2</v>
      </c>
      <c r="AA8" s="793"/>
      <c r="AB8" s="794"/>
      <c r="AC8" s="794"/>
      <c r="AD8" s="794"/>
      <c r="AE8" s="794"/>
      <c r="AF8" s="794"/>
      <c r="AG8" s="794"/>
      <c r="AH8" s="794"/>
      <c r="AI8" s="794"/>
      <c r="AJ8" s="794"/>
      <c r="AK8" s="794"/>
    </row>
    <row r="9" spans="1:40" x14ac:dyDescent="0.25">
      <c r="A9" s="43" t="s">
        <v>420</v>
      </c>
      <c r="B9" s="36"/>
      <c r="C9" s="36"/>
      <c r="D9" s="36"/>
      <c r="E9" s="36"/>
      <c r="F9" s="36"/>
      <c r="G9" s="36"/>
      <c r="H9" s="36"/>
      <c r="I9" s="36"/>
      <c r="J9" s="36"/>
      <c r="K9" s="38"/>
      <c r="L9" s="38"/>
      <c r="M9" s="44"/>
      <c r="N9" s="43" t="s">
        <v>420</v>
      </c>
      <c r="O9" s="36"/>
      <c r="P9" s="36"/>
      <c r="Q9" s="36"/>
      <c r="R9" s="36"/>
      <c r="S9" s="36"/>
      <c r="T9" s="36"/>
      <c r="U9" s="36"/>
      <c r="V9" s="36"/>
      <c r="W9" s="36"/>
      <c r="X9" s="36"/>
      <c r="Y9" s="36"/>
      <c r="Z9" s="42"/>
      <c r="AA9" s="793"/>
      <c r="AB9" s="794"/>
      <c r="AC9" s="794"/>
      <c r="AD9" s="794"/>
      <c r="AE9" s="794"/>
      <c r="AF9" s="794"/>
      <c r="AG9" s="794"/>
      <c r="AH9" s="794"/>
      <c r="AI9" s="794"/>
      <c r="AJ9" s="794"/>
      <c r="AK9" s="794"/>
    </row>
    <row r="10" spans="1:40"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40"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40"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40" x14ac:dyDescent="0.25">
      <c r="A13" s="43" t="s">
        <v>420</v>
      </c>
      <c r="B13" s="45"/>
      <c r="C13" s="45"/>
      <c r="D13" s="45"/>
      <c r="E13" s="45"/>
      <c r="F13" s="45"/>
      <c r="G13" s="45"/>
      <c r="H13" s="45"/>
      <c r="I13" s="45"/>
      <c r="J13" s="45"/>
      <c r="K13" s="38"/>
      <c r="L13" s="38"/>
      <c r="M13" s="46">
        <f>SUM(M7:M12)</f>
        <v>0</v>
      </c>
      <c r="N13" s="52" t="s">
        <v>420</v>
      </c>
      <c r="O13" s="45"/>
      <c r="P13" s="45"/>
      <c r="Q13" s="45"/>
      <c r="R13" s="45"/>
      <c r="S13" s="45"/>
      <c r="T13" s="45"/>
      <c r="U13" s="45"/>
      <c r="V13" s="45"/>
      <c r="W13" s="45"/>
      <c r="X13" s="45"/>
      <c r="Y13" s="45"/>
      <c r="Z13" s="46">
        <f>SUM(Z7:Z12)</f>
        <v>6.2</v>
      </c>
      <c r="AA13" s="177"/>
      <c r="AB13" s="177"/>
      <c r="AC13" s="177"/>
      <c r="AD13" s="177"/>
      <c r="AE13" s="177"/>
      <c r="AF13" s="177"/>
      <c r="AG13" s="177"/>
      <c r="AH13" s="177"/>
      <c r="AI13" s="177"/>
      <c r="AJ13" s="177"/>
      <c r="AK13" s="177"/>
    </row>
    <row r="14" spans="1:40"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44634</v>
      </c>
      <c r="X14" s="770"/>
      <c r="Y14" s="770"/>
      <c r="Z14" s="771"/>
      <c r="AA14" s="177" t="s">
        <v>61</v>
      </c>
      <c r="AB14" s="177"/>
      <c r="AC14" s="177"/>
      <c r="AD14" s="177"/>
      <c r="AE14" s="177"/>
      <c r="AF14" s="177"/>
      <c r="AG14" s="177"/>
      <c r="AH14" s="177"/>
      <c r="AI14" s="177"/>
      <c r="AJ14" s="177"/>
      <c r="AK14" s="177"/>
      <c r="AL14" t="s">
        <v>1151</v>
      </c>
    </row>
    <row r="15" spans="1:40" ht="15.75" thickTop="1" x14ac:dyDescent="0.25">
      <c r="A15" s="37" t="s">
        <v>855</v>
      </c>
      <c r="B15" s="36"/>
      <c r="C15" s="36"/>
      <c r="D15" s="36"/>
      <c r="E15" s="36"/>
      <c r="F15" s="36"/>
      <c r="G15" s="36"/>
      <c r="H15" s="36"/>
      <c r="I15" s="36"/>
      <c r="J15" s="36"/>
      <c r="K15" s="38"/>
      <c r="L15" s="38"/>
      <c r="M15" s="39" t="str">
        <f>"("&amp;LEFT(AA14,1)&amp;")"</f>
        <v>(S)</v>
      </c>
      <c r="N15" s="40" t="str">
        <f>'1'!N7</f>
        <v>Afternoon Workout</v>
      </c>
      <c r="O15" s="36"/>
      <c r="P15" s="36"/>
      <c r="Q15" s="36"/>
      <c r="R15" s="36"/>
      <c r="S15" s="36"/>
      <c r="T15" s="36"/>
      <c r="U15" s="36"/>
      <c r="V15" s="41"/>
      <c r="W15" s="36"/>
      <c r="X15" s="36"/>
      <c r="Y15" s="36"/>
      <c r="Z15" s="42"/>
      <c r="AA15" s="793" t="s">
        <v>1152</v>
      </c>
      <c r="AB15" s="794"/>
      <c r="AC15" s="794"/>
      <c r="AD15" s="794"/>
      <c r="AE15" s="794"/>
      <c r="AF15" s="794"/>
      <c r="AG15" s="794"/>
      <c r="AH15" s="794"/>
      <c r="AI15" s="794"/>
      <c r="AJ15" s="794"/>
      <c r="AK15" s="794"/>
      <c r="AN15" s="34"/>
    </row>
    <row r="16" spans="1:40" x14ac:dyDescent="0.25">
      <c r="A16" s="43" t="s">
        <v>1153</v>
      </c>
      <c r="B16" s="36"/>
      <c r="C16" s="36"/>
      <c r="D16" s="36"/>
      <c r="E16" s="36"/>
      <c r="F16" s="36"/>
      <c r="G16" s="36"/>
      <c r="H16" s="36"/>
      <c r="I16" s="36"/>
      <c r="J16" s="36"/>
      <c r="K16" s="36"/>
      <c r="L16" s="36"/>
      <c r="M16" s="42"/>
      <c r="N16" s="43" t="s">
        <v>1109</v>
      </c>
      <c r="O16" s="36"/>
      <c r="P16" s="36"/>
      <c r="Q16" s="36"/>
      <c r="R16" s="36"/>
      <c r="S16" s="36"/>
      <c r="T16" s="36"/>
      <c r="U16" s="36"/>
      <c r="V16" s="36"/>
      <c r="W16" s="36"/>
      <c r="X16" s="36"/>
      <c r="Y16" s="36"/>
      <c r="Z16" s="42">
        <v>1.4</v>
      </c>
      <c r="AA16" s="793"/>
      <c r="AB16" s="794"/>
      <c r="AC16" s="794"/>
      <c r="AD16" s="794"/>
      <c r="AE16" s="794"/>
      <c r="AF16" s="794"/>
      <c r="AG16" s="794"/>
      <c r="AH16" s="794"/>
      <c r="AI16" s="794"/>
      <c r="AJ16" s="794"/>
      <c r="AK16" s="794"/>
      <c r="AN16" s="34"/>
    </row>
    <row r="17" spans="1:40" x14ac:dyDescent="0.25">
      <c r="A17" s="43" t="s">
        <v>1154</v>
      </c>
      <c r="B17" s="36"/>
      <c r="C17" s="36"/>
      <c r="D17" s="36"/>
      <c r="E17" s="36"/>
      <c r="F17" s="36"/>
      <c r="G17" s="36"/>
      <c r="H17" s="36"/>
      <c r="I17" s="36"/>
      <c r="J17" s="36"/>
      <c r="K17" s="36"/>
      <c r="L17" s="36"/>
      <c r="M17" s="42"/>
      <c r="N17" s="43" t="s">
        <v>1155</v>
      </c>
      <c r="O17" s="36"/>
      <c r="P17" s="36"/>
      <c r="Q17" s="36"/>
      <c r="R17" s="36"/>
      <c r="S17" s="36"/>
      <c r="T17" s="36"/>
      <c r="U17" s="36"/>
      <c r="V17" s="36"/>
      <c r="W17" s="36"/>
      <c r="X17" s="36"/>
      <c r="Y17" s="36"/>
      <c r="Z17" s="42">
        <v>0.6</v>
      </c>
      <c r="AA17" s="793"/>
      <c r="AB17" s="794"/>
      <c r="AC17" s="794"/>
      <c r="AD17" s="794"/>
      <c r="AE17" s="794"/>
      <c r="AF17" s="794"/>
      <c r="AG17" s="794"/>
      <c r="AH17" s="794"/>
      <c r="AI17" s="794"/>
      <c r="AJ17" s="794"/>
      <c r="AK17" s="794"/>
      <c r="AN17" s="34"/>
    </row>
    <row r="18" spans="1:40" x14ac:dyDescent="0.25">
      <c r="A18" s="43" t="s">
        <v>906</v>
      </c>
      <c r="B18" s="36"/>
      <c r="C18" s="36"/>
      <c r="D18" s="36"/>
      <c r="E18" s="36"/>
      <c r="F18" s="36"/>
      <c r="G18" s="36"/>
      <c r="H18" s="36"/>
      <c r="I18" s="36"/>
      <c r="J18" s="36"/>
      <c r="K18" s="36"/>
      <c r="L18" s="36"/>
      <c r="M18" s="42"/>
      <c r="N18" s="43" t="s">
        <v>1156</v>
      </c>
      <c r="O18" s="36"/>
      <c r="P18" s="36"/>
      <c r="Q18" s="36"/>
      <c r="R18" s="36"/>
      <c r="S18" s="36"/>
      <c r="T18" s="36"/>
      <c r="U18" s="36"/>
      <c r="V18" s="36"/>
      <c r="W18" s="36"/>
      <c r="X18" s="36"/>
      <c r="Y18" s="36"/>
      <c r="Z18" s="42">
        <v>2.1</v>
      </c>
      <c r="AA18" s="793"/>
      <c r="AB18" s="794"/>
      <c r="AC18" s="794"/>
      <c r="AD18" s="794"/>
      <c r="AE18" s="794"/>
      <c r="AF18" s="794"/>
      <c r="AG18" s="794"/>
      <c r="AH18" s="794"/>
      <c r="AI18" s="794"/>
      <c r="AJ18" s="794"/>
      <c r="AK18" s="794"/>
      <c r="AN18" s="34"/>
    </row>
    <row r="19" spans="1:40" x14ac:dyDescent="0.25">
      <c r="A19" s="43" t="s">
        <v>880</v>
      </c>
      <c r="B19" s="36"/>
      <c r="C19" s="36"/>
      <c r="D19" s="36"/>
      <c r="E19" s="36"/>
      <c r="F19" s="36"/>
      <c r="G19" s="36"/>
      <c r="H19" s="36"/>
      <c r="I19" s="36"/>
      <c r="J19" s="36"/>
      <c r="K19" s="36"/>
      <c r="L19" s="36"/>
      <c r="M19" s="42"/>
      <c r="N19" s="43"/>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40" x14ac:dyDescent="0.25">
      <c r="A20" s="43"/>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40" x14ac:dyDescent="0.25">
      <c r="A21" s="43" t="s">
        <v>420</v>
      </c>
      <c r="B21" s="45"/>
      <c r="C21" s="45"/>
      <c r="D21" s="45"/>
      <c r="E21" s="45"/>
      <c r="F21" s="45"/>
      <c r="G21" s="45"/>
      <c r="H21" s="45"/>
      <c r="I21" s="45"/>
      <c r="J21" s="45"/>
      <c r="K21" s="45"/>
      <c r="L21" s="45"/>
      <c r="M21" s="46">
        <f>SUM(M15:M20)</f>
        <v>0</v>
      </c>
      <c r="N21" s="43" t="s">
        <v>420</v>
      </c>
      <c r="O21" s="45"/>
      <c r="P21" s="45"/>
      <c r="Q21" s="45"/>
      <c r="R21" s="45"/>
      <c r="S21" s="45"/>
      <c r="T21" s="45"/>
      <c r="U21" s="45"/>
      <c r="V21" s="45"/>
      <c r="W21" s="45"/>
      <c r="X21" s="45"/>
      <c r="Y21" s="45"/>
      <c r="Z21" s="46">
        <f>SUM(Z15:Z20)</f>
        <v>4.0999999999999996</v>
      </c>
      <c r="AA21" s="177"/>
      <c r="AB21" s="177"/>
      <c r="AC21" s="177"/>
      <c r="AD21" s="177"/>
      <c r="AE21" s="177"/>
      <c r="AF21" s="177"/>
      <c r="AG21" s="177"/>
      <c r="AH21" s="177"/>
      <c r="AI21" s="177"/>
      <c r="AJ21" s="177"/>
      <c r="AK21" s="177"/>
    </row>
    <row r="22" spans="1:40"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44635</v>
      </c>
      <c r="X22" s="770"/>
      <c r="Y22" s="770"/>
      <c r="Z22" s="771"/>
      <c r="AA22" s="177" t="s">
        <v>648</v>
      </c>
      <c r="AB22" s="177"/>
      <c r="AC22" s="177"/>
      <c r="AD22" s="177"/>
      <c r="AE22" s="177"/>
      <c r="AF22" s="177"/>
      <c r="AG22" s="177"/>
      <c r="AH22" s="177"/>
      <c r="AI22" s="177"/>
      <c r="AJ22" s="177"/>
      <c r="AK22" s="177"/>
      <c r="AL22" t="s">
        <v>1157</v>
      </c>
    </row>
    <row r="23" spans="1:40"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1158</v>
      </c>
      <c r="AB23" s="794"/>
      <c r="AC23" s="794"/>
      <c r="AD23" s="794"/>
      <c r="AE23" s="794"/>
      <c r="AF23" s="794"/>
      <c r="AG23" s="794"/>
      <c r="AH23" s="794"/>
      <c r="AI23" s="794"/>
      <c r="AJ23" s="794"/>
      <c r="AK23" s="794"/>
    </row>
    <row r="24" spans="1:40" x14ac:dyDescent="0.25">
      <c r="A24" s="43" t="s">
        <v>420</v>
      </c>
      <c r="B24" s="36"/>
      <c r="C24" s="36"/>
      <c r="D24" s="36"/>
      <c r="E24" s="36"/>
      <c r="F24" s="36"/>
      <c r="G24" s="36"/>
      <c r="H24" s="36"/>
      <c r="I24" s="36"/>
      <c r="J24" s="36"/>
      <c r="K24" s="38"/>
      <c r="L24" s="38"/>
      <c r="M24" s="44"/>
      <c r="N24" s="43" t="s">
        <v>1159</v>
      </c>
      <c r="O24" s="36"/>
      <c r="P24" s="36"/>
      <c r="Q24" s="36"/>
      <c r="R24" s="36"/>
      <c r="S24" s="36"/>
      <c r="T24" s="36"/>
      <c r="U24" s="36"/>
      <c r="V24" s="36"/>
      <c r="W24" s="36"/>
      <c r="X24" s="36"/>
      <c r="Y24" s="36"/>
      <c r="Z24" s="42">
        <v>6.3</v>
      </c>
      <c r="AA24" s="793"/>
      <c r="AB24" s="794"/>
      <c r="AC24" s="794"/>
      <c r="AD24" s="794"/>
      <c r="AE24" s="794"/>
      <c r="AF24" s="794"/>
      <c r="AG24" s="794"/>
      <c r="AH24" s="794"/>
      <c r="AI24" s="794"/>
      <c r="AJ24" s="794"/>
      <c r="AK24" s="794"/>
    </row>
    <row r="25" spans="1:40" x14ac:dyDescent="0.25">
      <c r="A25" s="43" t="s">
        <v>420</v>
      </c>
      <c r="B25" s="36"/>
      <c r="C25" s="36"/>
      <c r="D25" s="36"/>
      <c r="E25" s="36"/>
      <c r="F25" s="36"/>
      <c r="G25" s="36"/>
      <c r="H25" s="36"/>
      <c r="I25" s="36"/>
      <c r="J25" s="36"/>
      <c r="K25" s="38"/>
      <c r="L25" s="38"/>
      <c r="M25" s="44"/>
      <c r="N25" s="43" t="s">
        <v>1059</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40" x14ac:dyDescent="0.25">
      <c r="A26" s="43"/>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40"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40"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40"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46">
        <f>SUM(Z23:Z28)</f>
        <v>6.3</v>
      </c>
      <c r="AA29" s="177"/>
      <c r="AB29" s="177"/>
      <c r="AC29" s="177"/>
      <c r="AD29" s="177"/>
      <c r="AE29" s="177"/>
      <c r="AF29" s="177"/>
      <c r="AG29" s="177"/>
      <c r="AH29" s="177"/>
      <c r="AI29" s="177"/>
      <c r="AJ29" s="177"/>
      <c r="AK29" s="177"/>
    </row>
    <row r="30" spans="1:40"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44636</v>
      </c>
      <c r="X30" s="770"/>
      <c r="Y30" s="770"/>
      <c r="Z30" s="771"/>
      <c r="AA30" s="177" t="s">
        <v>1106</v>
      </c>
      <c r="AB30" s="177"/>
      <c r="AC30" s="177"/>
      <c r="AD30" s="177"/>
      <c r="AE30" s="177"/>
      <c r="AF30" s="177"/>
      <c r="AG30" s="177"/>
      <c r="AH30" s="177"/>
      <c r="AI30" s="177"/>
      <c r="AJ30" s="177"/>
      <c r="AK30" s="177"/>
      <c r="AL30" t="s">
        <v>981</v>
      </c>
    </row>
    <row r="31" spans="1:40" ht="15.75" thickTop="1" x14ac:dyDescent="0.25">
      <c r="A31" s="37" t="s">
        <v>855</v>
      </c>
      <c r="B31" s="36"/>
      <c r="C31" s="36"/>
      <c r="D31" s="36"/>
      <c r="E31" s="36"/>
      <c r="F31" s="36"/>
      <c r="G31" s="36"/>
      <c r="H31" s="36"/>
      <c r="I31" s="36"/>
      <c r="J31" s="36"/>
      <c r="K31" s="38"/>
      <c r="L31" s="38"/>
      <c r="M31" s="39" t="str">
        <f>"("&amp;LEFT(AA30,1)&amp;")"</f>
        <v>(I)</v>
      </c>
      <c r="N31" s="40" t="str">
        <f>'1'!N7</f>
        <v>Afternoon Workout</v>
      </c>
      <c r="O31" s="36"/>
      <c r="P31" s="36"/>
      <c r="Q31" s="36"/>
      <c r="R31" s="36"/>
      <c r="S31" s="36"/>
      <c r="T31" s="36"/>
      <c r="U31" s="36"/>
      <c r="V31" s="41"/>
      <c r="W31" s="36"/>
      <c r="X31" s="36"/>
      <c r="Y31" s="36"/>
      <c r="Z31" s="42"/>
      <c r="AA31" s="793" t="s">
        <v>1160</v>
      </c>
      <c r="AB31" s="794"/>
      <c r="AC31" s="794"/>
      <c r="AD31" s="794"/>
      <c r="AE31" s="794"/>
      <c r="AF31" s="794"/>
      <c r="AG31" s="794"/>
      <c r="AH31" s="794"/>
      <c r="AI31" s="794"/>
      <c r="AJ31" s="794"/>
      <c r="AK31" s="794"/>
    </row>
    <row r="32" spans="1:40" x14ac:dyDescent="0.25">
      <c r="A32" s="43" t="s">
        <v>420</v>
      </c>
      <c r="B32" s="36"/>
      <c r="C32" s="36"/>
      <c r="D32" s="36"/>
      <c r="E32" s="36"/>
      <c r="F32" s="36"/>
      <c r="G32" s="36"/>
      <c r="H32" s="36"/>
      <c r="I32" s="36"/>
      <c r="J32" s="36"/>
      <c r="K32" s="38"/>
      <c r="L32" s="38"/>
      <c r="M32" s="44"/>
      <c r="N32" s="43" t="s">
        <v>1109</v>
      </c>
      <c r="O32" s="36"/>
      <c r="P32" s="36"/>
      <c r="Q32" s="36"/>
      <c r="R32" s="36"/>
      <c r="S32" s="36"/>
      <c r="T32" s="36"/>
      <c r="U32" s="36"/>
      <c r="V32" s="36"/>
      <c r="W32" s="36"/>
      <c r="X32" s="36"/>
      <c r="Y32" s="36"/>
      <c r="Z32" s="42">
        <v>0.6</v>
      </c>
      <c r="AA32" s="793"/>
      <c r="AB32" s="794"/>
      <c r="AC32" s="794"/>
      <c r="AD32" s="794"/>
      <c r="AE32" s="794"/>
      <c r="AF32" s="794"/>
      <c r="AG32" s="794"/>
      <c r="AH32" s="794"/>
      <c r="AI32" s="794"/>
      <c r="AJ32" s="794"/>
      <c r="AK32" s="794"/>
    </row>
    <row r="33" spans="1:38" x14ac:dyDescent="0.25">
      <c r="A33" s="43" t="s">
        <v>420</v>
      </c>
      <c r="B33" s="36"/>
      <c r="C33" s="36"/>
      <c r="D33" s="36"/>
      <c r="E33" s="36"/>
      <c r="F33" s="36"/>
      <c r="G33" s="36"/>
      <c r="H33" s="36"/>
      <c r="I33" s="36"/>
      <c r="J33" s="36"/>
      <c r="K33" s="38"/>
      <c r="L33" s="38"/>
      <c r="M33" s="44"/>
      <c r="N33" s="43" t="s">
        <v>1161</v>
      </c>
      <c r="O33" s="36"/>
      <c r="P33" s="36"/>
      <c r="Q33" s="36"/>
      <c r="R33" s="36"/>
      <c r="S33" s="36"/>
      <c r="T33" s="36"/>
      <c r="U33" s="36"/>
      <c r="V33" s="36"/>
      <c r="W33" s="36"/>
      <c r="X33" s="36"/>
      <c r="Y33" s="36"/>
      <c r="Z33" s="42">
        <v>4</v>
      </c>
      <c r="AA33" s="793"/>
      <c r="AB33" s="794"/>
      <c r="AC33" s="794"/>
      <c r="AD33" s="794"/>
      <c r="AE33" s="794"/>
      <c r="AF33" s="794"/>
      <c r="AG33" s="794"/>
      <c r="AH33" s="794"/>
      <c r="AI33" s="794"/>
      <c r="AJ33" s="794"/>
      <c r="AK33" s="794"/>
    </row>
    <row r="34" spans="1:38" x14ac:dyDescent="0.25">
      <c r="A34" s="43"/>
      <c r="B34" s="36"/>
      <c r="C34" s="36"/>
      <c r="D34" s="36"/>
      <c r="E34" s="36"/>
      <c r="F34" s="36"/>
      <c r="G34" s="36"/>
      <c r="H34" s="36"/>
      <c r="I34" s="36"/>
      <c r="J34" s="36"/>
      <c r="K34" s="38"/>
      <c r="L34" s="38"/>
      <c r="M34" s="44"/>
      <c r="N34" s="43" t="s">
        <v>1162</v>
      </c>
      <c r="O34" s="36"/>
      <c r="P34" s="36"/>
      <c r="Q34" s="36"/>
      <c r="R34" s="36"/>
      <c r="S34" s="36"/>
      <c r="T34" s="36"/>
      <c r="U34" s="36"/>
      <c r="V34" s="36"/>
      <c r="W34" s="36"/>
      <c r="X34" s="36"/>
      <c r="Y34" s="36"/>
      <c r="Z34" s="42"/>
      <c r="AA34" s="793"/>
      <c r="AB34" s="794"/>
      <c r="AC34" s="794"/>
      <c r="AD34" s="794"/>
      <c r="AE34" s="794"/>
      <c r="AF34" s="794"/>
      <c r="AG34" s="794"/>
      <c r="AH34" s="794"/>
      <c r="AI34" s="794"/>
      <c r="AJ34" s="794"/>
      <c r="AK34" s="794"/>
    </row>
    <row r="35" spans="1:38" x14ac:dyDescent="0.25">
      <c r="A35" s="43"/>
      <c r="B35" s="36"/>
      <c r="C35" s="36"/>
      <c r="D35" s="36"/>
      <c r="E35" s="36"/>
      <c r="F35" s="36"/>
      <c r="G35" s="36"/>
      <c r="H35" s="36"/>
      <c r="I35" s="36"/>
      <c r="J35" s="36"/>
      <c r="K35" s="38"/>
      <c r="L35" s="38"/>
      <c r="M35" s="44"/>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0</v>
      </c>
      <c r="N37" s="43" t="s">
        <v>420</v>
      </c>
      <c r="O37" s="45"/>
      <c r="P37" s="45"/>
      <c r="Q37" s="45"/>
      <c r="R37" s="45"/>
      <c r="S37" s="45"/>
      <c r="T37" s="45"/>
      <c r="U37" s="45"/>
      <c r="V37" s="45"/>
      <c r="W37" s="45"/>
      <c r="X37" s="45"/>
      <c r="Y37" s="45"/>
      <c r="Z37" s="46">
        <f>SUM(Z31:Z36)</f>
        <v>4.5999999999999996</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44637</v>
      </c>
      <c r="X38" s="770"/>
      <c r="Y38" s="770"/>
      <c r="Z38" s="771"/>
      <c r="AA38" s="177" t="s">
        <v>648</v>
      </c>
      <c r="AB38" s="177"/>
      <c r="AC38" s="177"/>
      <c r="AD38" s="177"/>
      <c r="AE38" s="177"/>
      <c r="AF38" s="177"/>
      <c r="AG38" s="177"/>
      <c r="AH38" s="177"/>
      <c r="AI38" s="177"/>
      <c r="AJ38" s="177"/>
      <c r="AK38" s="177"/>
      <c r="AL38" t="s">
        <v>1163</v>
      </c>
    </row>
    <row r="39" spans="1:38"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t="s">
        <v>1164</v>
      </c>
      <c r="AB39" s="794"/>
      <c r="AC39" s="794"/>
      <c r="AD39" s="794"/>
      <c r="AE39" s="794"/>
      <c r="AF39" s="794"/>
      <c r="AG39" s="794"/>
      <c r="AH39" s="794"/>
      <c r="AI39" s="794"/>
      <c r="AJ39" s="794"/>
      <c r="AK39" s="794"/>
    </row>
    <row r="40" spans="1:38" x14ac:dyDescent="0.25">
      <c r="A40" s="43" t="s">
        <v>914</v>
      </c>
      <c r="B40" s="36"/>
      <c r="C40" s="36"/>
      <c r="D40" s="36"/>
      <c r="E40" s="36"/>
      <c r="F40" s="36"/>
      <c r="G40" s="36"/>
      <c r="H40" s="36"/>
      <c r="I40" s="36"/>
      <c r="J40" s="36"/>
      <c r="K40" s="38"/>
      <c r="L40" s="38"/>
      <c r="M40" s="44">
        <v>8</v>
      </c>
      <c r="N40" s="43"/>
      <c r="O40" s="36"/>
      <c r="P40" s="36"/>
      <c r="Q40" s="36"/>
      <c r="R40" s="36"/>
      <c r="S40" s="36"/>
      <c r="T40" s="36"/>
      <c r="U40" s="36"/>
      <c r="V40" s="36"/>
      <c r="W40" s="36"/>
      <c r="X40" s="36"/>
      <c r="Y40" s="36"/>
      <c r="Z40" s="42"/>
      <c r="AA40" s="793"/>
      <c r="AB40" s="794"/>
      <c r="AC40" s="794"/>
      <c r="AD40" s="794"/>
      <c r="AE40" s="794"/>
      <c r="AF40" s="794"/>
      <c r="AG40" s="794"/>
      <c r="AH40" s="794"/>
      <c r="AI40" s="794"/>
      <c r="AJ40" s="794"/>
      <c r="AK40" s="794"/>
    </row>
    <row r="41" spans="1:38" x14ac:dyDescent="0.25">
      <c r="A41" s="43"/>
      <c r="B41" s="36"/>
      <c r="C41" s="36"/>
      <c r="D41" s="36"/>
      <c r="E41" s="36"/>
      <c r="F41" s="36"/>
      <c r="G41" s="36"/>
      <c r="H41" s="36"/>
      <c r="I41" s="36"/>
      <c r="J41" s="36"/>
      <c r="K41" s="38"/>
      <c r="L41" s="38"/>
      <c r="M41" s="44"/>
      <c r="N41" s="43" t="s">
        <v>420</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8</v>
      </c>
      <c r="N45" s="52" t="s">
        <v>420</v>
      </c>
      <c r="O45" s="45"/>
      <c r="P45" s="45"/>
      <c r="Q45" s="45"/>
      <c r="R45" s="45"/>
      <c r="S45" s="45"/>
      <c r="T45" s="45"/>
      <c r="U45" s="45"/>
      <c r="V45" s="45"/>
      <c r="W45" s="45"/>
      <c r="X45" s="45"/>
      <c r="Y45" s="45"/>
      <c r="Z45" s="46">
        <f>SUM(Z39:Z44)</f>
        <v>0</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44638</v>
      </c>
      <c r="X46" s="770"/>
      <c r="Y46" s="770"/>
      <c r="Z46" s="771"/>
      <c r="AA46" s="177" t="s">
        <v>648</v>
      </c>
      <c r="AB46" s="177"/>
      <c r="AC46" s="177"/>
      <c r="AD46" s="177"/>
      <c r="AE46" s="177"/>
      <c r="AF46" s="177"/>
      <c r="AG46" s="177"/>
      <c r="AH46" s="177"/>
      <c r="AI46" s="177"/>
      <c r="AJ46" s="177"/>
      <c r="AK46" s="177"/>
      <c r="AL46" t="s">
        <v>1165</v>
      </c>
    </row>
    <row r="47" spans="1:38" ht="15.75" thickTop="1" x14ac:dyDescent="0.25">
      <c r="A47" s="22" t="str">
        <f>+A39</f>
        <v>Morning Workout</v>
      </c>
      <c r="B47" s="23"/>
      <c r="C47" s="23"/>
      <c r="D47" s="23"/>
      <c r="E47" s="23"/>
      <c r="F47" s="23"/>
      <c r="G47" s="23"/>
      <c r="H47" s="23"/>
      <c r="I47" s="23"/>
      <c r="J47" s="23"/>
      <c r="M47" s="24" t="str">
        <f>"("&amp;LEFT(AA46,1)&amp;")"</f>
        <v>(E)</v>
      </c>
      <c r="N47" s="22" t="str">
        <f>+N39</f>
        <v>Afternoon Workout</v>
      </c>
      <c r="O47" s="23"/>
      <c r="P47" s="23"/>
      <c r="Q47" s="23"/>
      <c r="R47" s="23"/>
      <c r="S47" s="23"/>
      <c r="T47" s="23"/>
      <c r="U47" s="23"/>
      <c r="V47" s="25"/>
      <c r="W47" s="23"/>
      <c r="X47" s="23"/>
      <c r="Y47" s="23"/>
      <c r="Z47" s="48"/>
      <c r="AA47" s="793" t="s">
        <v>1166</v>
      </c>
      <c r="AB47" s="794"/>
      <c r="AC47" s="794"/>
      <c r="AD47" s="794"/>
      <c r="AE47" s="794"/>
      <c r="AF47" s="794"/>
      <c r="AG47" s="794"/>
      <c r="AH47" s="794"/>
      <c r="AI47" s="794"/>
      <c r="AJ47" s="794"/>
      <c r="AK47" s="794"/>
    </row>
    <row r="48" spans="1:38" x14ac:dyDescent="0.25">
      <c r="A48" s="43" t="s">
        <v>420</v>
      </c>
      <c r="B48" s="23"/>
      <c r="C48" s="23"/>
      <c r="D48" s="23"/>
      <c r="E48" s="23"/>
      <c r="F48" s="23"/>
      <c r="G48" s="23"/>
      <c r="H48" s="23"/>
      <c r="I48" s="23"/>
      <c r="J48" s="23"/>
      <c r="M48" s="27"/>
      <c r="N48" s="43" t="s">
        <v>1167</v>
      </c>
      <c r="O48" s="36"/>
      <c r="P48" s="36"/>
      <c r="Q48" s="36"/>
      <c r="R48" s="36"/>
      <c r="S48" s="36"/>
      <c r="T48" s="36"/>
      <c r="U48" s="36"/>
      <c r="V48" s="36"/>
      <c r="W48" s="36"/>
      <c r="X48" s="36"/>
      <c r="Y48" s="36"/>
      <c r="Z48" s="42">
        <v>6.1</v>
      </c>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1168</v>
      </c>
      <c r="O49" s="36"/>
      <c r="P49" s="36"/>
      <c r="Q49" s="36"/>
      <c r="R49" s="36"/>
      <c r="S49" s="36"/>
      <c r="T49" s="36"/>
      <c r="U49" s="36"/>
      <c r="V49" s="36"/>
      <c r="W49" s="36"/>
      <c r="X49" s="36"/>
      <c r="Y49" s="36"/>
      <c r="Z49" s="42"/>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c r="O50" s="23"/>
      <c r="P50" s="23"/>
      <c r="Q50" s="23"/>
      <c r="R50" s="23"/>
      <c r="S50" s="23"/>
      <c r="T50" s="23"/>
      <c r="U50" s="23"/>
      <c r="V50" s="23"/>
      <c r="W50" s="23"/>
      <c r="Z50" s="26"/>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0</v>
      </c>
      <c r="N53" s="52" t="s">
        <v>420</v>
      </c>
      <c r="O53" s="28"/>
      <c r="P53" s="28"/>
      <c r="Q53" s="28"/>
      <c r="R53" s="28"/>
      <c r="S53" s="28"/>
      <c r="T53" s="28"/>
      <c r="U53" s="28"/>
      <c r="V53" s="28"/>
      <c r="W53" s="28"/>
      <c r="Z53" s="29">
        <f>SUM(Z47:Z52)</f>
        <v>6.1</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44639</v>
      </c>
      <c r="X54" s="770"/>
      <c r="Y54" s="770"/>
      <c r="Z54" s="771"/>
      <c r="AA54" s="177" t="s">
        <v>654</v>
      </c>
      <c r="AB54" s="177"/>
      <c r="AC54" s="177"/>
      <c r="AD54" s="177"/>
      <c r="AE54" s="177"/>
      <c r="AF54" s="177"/>
      <c r="AG54" s="177"/>
      <c r="AH54" s="177"/>
      <c r="AI54" s="177"/>
      <c r="AJ54" s="177"/>
      <c r="AK54" s="177"/>
      <c r="AL54" t="s">
        <v>1169</v>
      </c>
    </row>
    <row r="55" spans="1:38" ht="15.75" thickTop="1" x14ac:dyDescent="0.25">
      <c r="A55" s="22" t="str">
        <f>+A47</f>
        <v>Morning Workout</v>
      </c>
      <c r="B55" s="23"/>
      <c r="C55" s="23"/>
      <c r="D55" s="23"/>
      <c r="E55" s="23"/>
      <c r="F55" s="23"/>
      <c r="G55" s="23"/>
      <c r="H55" s="23"/>
      <c r="I55" s="23"/>
      <c r="J55" s="23"/>
      <c r="M55" s="24" t="str">
        <f>"("&amp;LEFT(AA54,1)&amp;")"</f>
        <v>(L)</v>
      </c>
      <c r="N55" s="22" t="str">
        <f>+N47</f>
        <v>Afternoon Workout</v>
      </c>
      <c r="O55" s="23"/>
      <c r="P55" s="23"/>
      <c r="Q55" s="23"/>
      <c r="R55" s="23"/>
      <c r="S55" s="23"/>
      <c r="T55" s="23"/>
      <c r="U55" s="23"/>
      <c r="V55" s="25"/>
      <c r="W55" s="23"/>
      <c r="X55" s="23"/>
      <c r="Y55" s="23"/>
      <c r="Z55" s="48"/>
      <c r="AA55" s="793" t="s">
        <v>1170</v>
      </c>
      <c r="AB55" s="794"/>
      <c r="AC55" s="794"/>
      <c r="AD55" s="794"/>
      <c r="AE55" s="794"/>
      <c r="AF55" s="794"/>
      <c r="AG55" s="794"/>
      <c r="AH55" s="794"/>
      <c r="AI55" s="794"/>
      <c r="AJ55" s="794"/>
      <c r="AK55" s="794"/>
    </row>
    <row r="56" spans="1:38" x14ac:dyDescent="0.25">
      <c r="A56" s="43" t="s">
        <v>680</v>
      </c>
      <c r="B56" s="23"/>
      <c r="C56" s="23"/>
      <c r="D56" s="23"/>
      <c r="E56" s="23"/>
      <c r="F56" s="23"/>
      <c r="G56" s="23"/>
      <c r="H56" s="23"/>
      <c r="I56" s="23"/>
      <c r="J56" s="23"/>
      <c r="M56" s="27">
        <v>12.4</v>
      </c>
      <c r="N56" s="43" t="s">
        <v>420</v>
      </c>
      <c r="O56" s="23"/>
      <c r="P56" s="23"/>
      <c r="Q56" s="23"/>
      <c r="R56" s="23"/>
      <c r="S56" s="23"/>
      <c r="T56" s="23"/>
      <c r="U56" s="23"/>
      <c r="V56" s="23"/>
      <c r="W56" s="23"/>
      <c r="Z56" s="26"/>
      <c r="AA56" s="793"/>
      <c r="AB56" s="794"/>
      <c r="AC56" s="794"/>
      <c r="AD56" s="794"/>
      <c r="AE56" s="794"/>
      <c r="AF56" s="794"/>
      <c r="AG56" s="794"/>
      <c r="AH56" s="794"/>
      <c r="AI56" s="794"/>
      <c r="AJ56" s="794"/>
      <c r="AK56" s="794"/>
    </row>
    <row r="57" spans="1:38" x14ac:dyDescent="0.25">
      <c r="A57" s="43" t="s">
        <v>915</v>
      </c>
      <c r="B57" s="23"/>
      <c r="C57" s="23"/>
      <c r="D57" s="23"/>
      <c r="E57" s="23"/>
      <c r="F57" s="23"/>
      <c r="G57" s="23"/>
      <c r="H57" s="23"/>
      <c r="I57" s="23"/>
      <c r="J57" s="23"/>
      <c r="M57" s="27"/>
      <c r="N57" s="43" t="s">
        <v>420</v>
      </c>
      <c r="O57" s="23"/>
      <c r="P57" s="23"/>
      <c r="Q57" s="23"/>
      <c r="R57" s="23"/>
      <c r="S57" s="23"/>
      <c r="T57" s="23"/>
      <c r="U57" s="23"/>
      <c r="V57" s="23"/>
      <c r="W57" s="23"/>
      <c r="Z57" s="26"/>
      <c r="AA57" s="793"/>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c r="O58" s="23"/>
      <c r="P58" s="23"/>
      <c r="Q58" s="23"/>
      <c r="R58" s="23"/>
      <c r="S58" s="23"/>
      <c r="T58" s="23"/>
      <c r="U58" s="23"/>
      <c r="V58" s="23"/>
      <c r="W58" s="23"/>
      <c r="Z58" s="26"/>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c r="O59" s="23"/>
      <c r="P59" s="23"/>
      <c r="Q59" s="23"/>
      <c r="R59" s="23"/>
      <c r="S59" s="23"/>
      <c r="T59" s="23"/>
      <c r="U59" s="23"/>
      <c r="V59" s="23"/>
      <c r="W59" s="23"/>
      <c r="Z59" s="26"/>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12.4</v>
      </c>
      <c r="N61" s="52" t="s">
        <v>420</v>
      </c>
      <c r="O61" s="28"/>
      <c r="P61" s="28"/>
      <c r="Q61" s="28"/>
      <c r="R61" s="28"/>
      <c r="S61" s="28"/>
      <c r="T61" s="28"/>
      <c r="U61" s="28"/>
      <c r="V61" s="28"/>
      <c r="W61" s="28"/>
      <c r="X61" s="33"/>
      <c r="Y61" s="33"/>
      <c r="Z61" s="29">
        <f>SUM(Z55:Z60)</f>
        <v>0</v>
      </c>
      <c r="AA61" s="177"/>
      <c r="AB61" s="177"/>
      <c r="AC61" s="177"/>
      <c r="AD61" s="177"/>
      <c r="AE61" s="177"/>
      <c r="AF61" s="177"/>
      <c r="AG61" s="177"/>
      <c r="AH61" s="177"/>
      <c r="AI61" s="177"/>
      <c r="AJ61" s="177"/>
      <c r="AK61" s="177"/>
    </row>
    <row r="62" spans="1:38" x14ac:dyDescent="0.25">
      <c r="AA62" s="3"/>
      <c r="AB62" s="3"/>
      <c r="AC62" s="3"/>
      <c r="AD62" s="3"/>
      <c r="AE62" s="3"/>
      <c r="AF62" s="3"/>
      <c r="AG62" s="3"/>
      <c r="AH62" s="3"/>
      <c r="AI62" s="3"/>
      <c r="AJ62" s="3"/>
      <c r="AK62" s="3"/>
    </row>
  </sheetData>
  <mergeCells count="28">
    <mergeCell ref="AA47:AK52"/>
    <mergeCell ref="AA55:AK60"/>
    <mergeCell ref="AA7:AK12"/>
    <mergeCell ref="AA15:AK20"/>
    <mergeCell ref="AA23:AK28"/>
    <mergeCell ref="AA31:AK36"/>
    <mergeCell ref="AA39:AK44"/>
    <mergeCell ref="A4:Z4"/>
    <mergeCell ref="A1:Z1"/>
    <mergeCell ref="A2:Z2"/>
    <mergeCell ref="A3:F3"/>
    <mergeCell ref="H3:M3"/>
    <mergeCell ref="N3:Z3"/>
    <mergeCell ref="A5:Z5"/>
    <mergeCell ref="A6:V6"/>
    <mergeCell ref="W6:Z6"/>
    <mergeCell ref="A14:V14"/>
    <mergeCell ref="W14:Z14"/>
    <mergeCell ref="A22:V22"/>
    <mergeCell ref="W22:Z22"/>
    <mergeCell ref="A54:V54"/>
    <mergeCell ref="W54:Z54"/>
    <mergeCell ref="A30:V30"/>
    <mergeCell ref="W30:Z30"/>
    <mergeCell ref="A38:V38"/>
    <mergeCell ref="W38:Z38"/>
    <mergeCell ref="A46:V46"/>
    <mergeCell ref="W46:Z46"/>
  </mergeCells>
  <phoneticPr fontId="35" type="noConversion"/>
  <hyperlinks>
    <hyperlink ref="AA1" location="'Reference Page'!A1" display="Home" xr:uid="{00000000-0004-0000-0F00-000000000000}"/>
  </hyperlinks>
  <printOptions horizontalCentered="1" verticalCentered="1"/>
  <pageMargins left="0.3" right="0.3" top="0.5" bottom="0.25" header="0.3" footer="0.3"/>
  <pageSetup scale="88"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tabColor theme="8" tint="0.59999389629810485"/>
    <pageSetUpPr fitToPage="1"/>
  </sheetPr>
  <dimension ref="A1:AL61"/>
  <sheetViews>
    <sheetView showGridLines="0" topLeftCell="K1" workbookViewId="0">
      <pane ySplit="5" topLeftCell="A44" activePane="bottomLeft" state="frozen"/>
      <selection activeCell="AO32" sqref="AO32"/>
      <selection pane="bottomLeft" activeCell="AO32" sqref="AO32"/>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42.5703125" customWidth="1"/>
    <col min="15" max="25" width="1" customWidth="1"/>
    <col min="26" max="26" width="5" style="31" customWidth="1"/>
    <col min="27" max="27" width="16.42578125" bestFit="1" customWidth="1"/>
    <col min="28" max="35" width="1" customWidth="1"/>
  </cols>
  <sheetData>
    <row r="1" spans="1:38"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90" t="s">
        <v>850</v>
      </c>
    </row>
    <row r="2" spans="1:38" x14ac:dyDescent="0.25">
      <c r="A2" s="780" t="s">
        <v>430</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38" x14ac:dyDescent="0.25">
      <c r="A3" s="798">
        <f>+'Reference Page'!$A$14</f>
        <v>44640</v>
      </c>
      <c r="B3" s="784"/>
      <c r="C3" s="784"/>
      <c r="D3" s="784"/>
      <c r="E3" s="784"/>
      <c r="F3" s="784"/>
      <c r="G3" s="21" t="s">
        <v>330</v>
      </c>
      <c r="H3" s="785">
        <f>+A3+6</f>
        <v>44646</v>
      </c>
      <c r="I3" s="785"/>
      <c r="J3" s="785"/>
      <c r="K3" s="785"/>
      <c r="L3" s="785"/>
      <c r="M3" s="786"/>
      <c r="N3" s="787" t="s">
        <v>852</v>
      </c>
      <c r="O3" s="788"/>
      <c r="P3" s="788"/>
      <c r="Q3" s="788"/>
      <c r="R3" s="788"/>
      <c r="S3" s="788"/>
      <c r="T3" s="788"/>
      <c r="U3" s="788"/>
      <c r="V3" s="788"/>
      <c r="W3" s="788"/>
      <c r="X3" s="788"/>
      <c r="Y3" s="788"/>
      <c r="Z3" s="789"/>
    </row>
    <row r="4" spans="1:38" x14ac:dyDescent="0.25">
      <c r="A4" s="804" t="str">
        <f>'Reference Page'!$H$11</f>
        <v>OUTDOOR</v>
      </c>
      <c r="B4" s="805"/>
      <c r="C4" s="805"/>
      <c r="D4" s="805"/>
      <c r="E4" s="805"/>
      <c r="F4" s="805"/>
      <c r="G4" s="805"/>
      <c r="H4" s="805"/>
      <c r="I4" s="805"/>
      <c r="J4" s="805"/>
      <c r="K4" s="805"/>
      <c r="L4" s="805"/>
      <c r="M4" s="805"/>
      <c r="N4" s="805"/>
      <c r="O4" s="805"/>
      <c r="P4" s="805"/>
      <c r="Q4" s="805"/>
      <c r="R4" s="805"/>
      <c r="S4" s="805"/>
      <c r="T4" s="805"/>
      <c r="U4" s="805"/>
      <c r="V4" s="805"/>
      <c r="W4" s="805"/>
      <c r="X4" s="805"/>
      <c r="Y4" s="805"/>
      <c r="Z4" s="806"/>
    </row>
    <row r="5" spans="1:38" x14ac:dyDescent="0.25">
      <c r="A5" s="799" t="str">
        <f>'Reference Page'!$F$9</f>
        <v>Acid   Tolerance</v>
      </c>
      <c r="B5" s="800"/>
      <c r="C5" s="800"/>
      <c r="D5" s="800"/>
      <c r="E5" s="800"/>
      <c r="F5" s="800"/>
      <c r="G5" s="800"/>
      <c r="H5" s="800"/>
      <c r="I5" s="800"/>
      <c r="J5" s="800"/>
      <c r="K5" s="800"/>
      <c r="L5" s="800"/>
      <c r="M5" s="800"/>
      <c r="N5" s="800"/>
      <c r="O5" s="800"/>
      <c r="P5" s="800"/>
      <c r="Q5" s="800"/>
      <c r="R5" s="800"/>
      <c r="S5" s="800"/>
      <c r="T5" s="800"/>
      <c r="U5" s="800"/>
      <c r="V5" s="800"/>
      <c r="W5" s="800"/>
      <c r="X5" s="800"/>
      <c r="Y5" s="800"/>
      <c r="Z5" s="801"/>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44640</v>
      </c>
      <c r="X6" s="772"/>
      <c r="Y6" s="772"/>
      <c r="Z6" s="772"/>
      <c r="AA6" s="92" t="s">
        <v>648</v>
      </c>
      <c r="AB6" s="92"/>
      <c r="AC6" s="92"/>
      <c r="AD6" s="92"/>
      <c r="AE6" s="92"/>
      <c r="AF6" s="92"/>
      <c r="AG6" s="92"/>
      <c r="AH6" s="92"/>
      <c r="AI6" s="92"/>
      <c r="AJ6" s="92"/>
      <c r="AK6" s="92"/>
    </row>
    <row r="7" spans="1:38" ht="15.75" thickTop="1" x14ac:dyDescent="0.25">
      <c r="A7" s="37" t="s">
        <v>855</v>
      </c>
      <c r="B7" s="36"/>
      <c r="C7" s="36"/>
      <c r="D7" s="36"/>
      <c r="E7" s="36"/>
      <c r="F7" s="36"/>
      <c r="G7" s="36"/>
      <c r="H7" s="36"/>
      <c r="I7" s="36"/>
      <c r="J7" s="36"/>
      <c r="K7" s="38"/>
      <c r="L7" s="38"/>
      <c r="M7" s="39" t="str">
        <f>"("&amp;LEFT(AA6,1)&amp;")"</f>
        <v>(E)</v>
      </c>
      <c r="N7" s="40" t="str">
        <f>'1'!N7</f>
        <v>Afternoon Workout</v>
      </c>
      <c r="O7" s="36"/>
      <c r="P7" s="36"/>
      <c r="Q7" s="36"/>
      <c r="R7" s="36"/>
      <c r="S7" s="36"/>
      <c r="T7" s="36"/>
      <c r="U7" s="36"/>
      <c r="V7" s="41"/>
      <c r="W7" s="36"/>
      <c r="X7" s="36"/>
      <c r="Y7" s="36"/>
      <c r="Z7" s="42"/>
      <c r="AA7" s="793"/>
      <c r="AB7" s="794"/>
      <c r="AC7" s="794"/>
      <c r="AD7" s="794"/>
      <c r="AE7" s="794"/>
      <c r="AF7" s="794"/>
      <c r="AG7" s="794"/>
      <c r="AH7" s="794"/>
      <c r="AI7" s="794"/>
      <c r="AJ7" s="794"/>
      <c r="AK7" s="794"/>
    </row>
    <row r="8" spans="1:38" x14ac:dyDescent="0.25">
      <c r="A8" s="43" t="s">
        <v>420</v>
      </c>
      <c r="B8" s="36"/>
      <c r="C8" s="36"/>
      <c r="D8" s="36"/>
      <c r="E8" s="36"/>
      <c r="F8" s="36"/>
      <c r="G8" s="36"/>
      <c r="H8" s="36"/>
      <c r="I8" s="36"/>
      <c r="J8" s="36"/>
      <c r="K8" s="38"/>
      <c r="L8" s="38"/>
      <c r="M8" s="44"/>
      <c r="N8" s="43" t="s">
        <v>960</v>
      </c>
      <c r="O8" s="36"/>
      <c r="P8" s="36"/>
      <c r="Q8" s="36"/>
      <c r="R8" s="36"/>
      <c r="S8" s="36"/>
      <c r="T8" s="36"/>
      <c r="U8" s="36"/>
      <c r="V8" s="36"/>
      <c r="W8" s="36"/>
      <c r="X8" s="36"/>
      <c r="Y8" s="36"/>
      <c r="Z8" s="42">
        <v>6</v>
      </c>
      <c r="AA8" s="793"/>
      <c r="AB8" s="794"/>
      <c r="AC8" s="794"/>
      <c r="AD8" s="794"/>
      <c r="AE8" s="794"/>
      <c r="AF8" s="794"/>
      <c r="AG8" s="794"/>
      <c r="AH8" s="794"/>
      <c r="AI8" s="794"/>
      <c r="AJ8" s="794"/>
      <c r="AK8" s="794"/>
    </row>
    <row r="9" spans="1:38" x14ac:dyDescent="0.25">
      <c r="A9" s="43" t="s">
        <v>420</v>
      </c>
      <c r="B9" s="36"/>
      <c r="C9" s="36"/>
      <c r="D9" s="36"/>
      <c r="E9" s="36"/>
      <c r="F9" s="36"/>
      <c r="G9" s="36"/>
      <c r="H9" s="36"/>
      <c r="I9" s="36"/>
      <c r="J9" s="36"/>
      <c r="K9" s="38"/>
      <c r="L9" s="38"/>
      <c r="M9" s="44"/>
      <c r="N9" s="43" t="s">
        <v>420</v>
      </c>
      <c r="O9" s="36"/>
      <c r="P9" s="36"/>
      <c r="Q9" s="36"/>
      <c r="R9" s="36"/>
      <c r="S9" s="36"/>
      <c r="T9" s="36"/>
      <c r="U9" s="36"/>
      <c r="V9" s="36"/>
      <c r="W9" s="36"/>
      <c r="X9" s="36"/>
      <c r="Y9" s="36"/>
      <c r="Z9" s="42"/>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8" x14ac:dyDescent="0.25">
      <c r="A13" s="43" t="s">
        <v>420</v>
      </c>
      <c r="B13" s="45"/>
      <c r="C13" s="45"/>
      <c r="D13" s="45"/>
      <c r="E13" s="45"/>
      <c r="F13" s="45"/>
      <c r="G13" s="45"/>
      <c r="H13" s="45"/>
      <c r="I13" s="45"/>
      <c r="J13" s="45"/>
      <c r="K13" s="38"/>
      <c r="L13" s="38"/>
      <c r="M13" s="46">
        <f>SUM(M7:M12)</f>
        <v>0</v>
      </c>
      <c r="N13" s="52" t="s">
        <v>420</v>
      </c>
      <c r="O13" s="45"/>
      <c r="P13" s="45"/>
      <c r="Q13" s="45"/>
      <c r="R13" s="45"/>
      <c r="S13" s="45"/>
      <c r="T13" s="45"/>
      <c r="U13" s="45"/>
      <c r="V13" s="45"/>
      <c r="W13" s="45"/>
      <c r="X13" s="45"/>
      <c r="Y13" s="45"/>
      <c r="Z13" s="46">
        <f>SUM(Z7:Z12)</f>
        <v>6</v>
      </c>
      <c r="AA13" s="177"/>
      <c r="AB13" s="177"/>
      <c r="AC13" s="177"/>
      <c r="AD13" s="177"/>
      <c r="AE13" s="177"/>
      <c r="AF13" s="177"/>
      <c r="AG13" s="177"/>
      <c r="AH13" s="177"/>
      <c r="AI13" s="177"/>
      <c r="AJ13" s="177"/>
      <c r="AK13" s="177"/>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44641</v>
      </c>
      <c r="X14" s="770"/>
      <c r="Y14" s="770"/>
      <c r="Z14" s="771"/>
      <c r="AA14" s="177" t="s">
        <v>763</v>
      </c>
      <c r="AB14" s="177"/>
      <c r="AC14" s="177"/>
      <c r="AD14" s="177"/>
      <c r="AE14" s="177"/>
      <c r="AF14" s="177"/>
      <c r="AG14" s="177"/>
      <c r="AH14" s="177"/>
      <c r="AI14" s="177"/>
      <c r="AJ14" s="177"/>
      <c r="AK14" s="177"/>
      <c r="AL14" t="s">
        <v>1171</v>
      </c>
    </row>
    <row r="15" spans="1:38" ht="15.75" thickTop="1" x14ac:dyDescent="0.25">
      <c r="A15" s="37" t="s">
        <v>855</v>
      </c>
      <c r="B15" s="36"/>
      <c r="C15" s="36"/>
      <c r="D15" s="36"/>
      <c r="E15" s="36"/>
      <c r="F15" s="36"/>
      <c r="G15" s="36"/>
      <c r="H15" s="36"/>
      <c r="I15" s="36"/>
      <c r="J15" s="36"/>
      <c r="K15" s="38"/>
      <c r="L15" s="38"/>
      <c r="M15" s="39" t="str">
        <f>"("&amp;LEFT(AA14,1)&amp;")"</f>
        <v>(S)</v>
      </c>
      <c r="N15" s="40" t="str">
        <f>'1'!N7</f>
        <v>Afternoon Workout</v>
      </c>
      <c r="O15" s="36"/>
      <c r="P15" s="36"/>
      <c r="Q15" s="36"/>
      <c r="R15" s="36"/>
      <c r="S15" s="36"/>
      <c r="T15" s="36"/>
      <c r="U15" s="36"/>
      <c r="V15" s="41"/>
      <c r="W15" s="36"/>
      <c r="X15" s="36"/>
      <c r="Y15" s="36"/>
      <c r="Z15" s="42"/>
      <c r="AA15" s="793" t="s">
        <v>1172</v>
      </c>
      <c r="AB15" s="794"/>
      <c r="AC15" s="794"/>
      <c r="AD15" s="794"/>
      <c r="AE15" s="794"/>
      <c r="AF15" s="794"/>
      <c r="AG15" s="794"/>
      <c r="AH15" s="794"/>
      <c r="AI15" s="794"/>
      <c r="AJ15" s="794"/>
      <c r="AK15" s="794"/>
    </row>
    <row r="16" spans="1:38" x14ac:dyDescent="0.25">
      <c r="A16" s="43" t="s">
        <v>420</v>
      </c>
      <c r="B16" s="36"/>
      <c r="C16" s="36"/>
      <c r="D16" s="36"/>
      <c r="E16" s="36"/>
      <c r="F16" s="36"/>
      <c r="G16" s="36"/>
      <c r="H16" s="36"/>
      <c r="I16" s="36"/>
      <c r="J16" s="36"/>
      <c r="K16" s="36"/>
      <c r="L16" s="36"/>
      <c r="M16" s="42"/>
      <c r="N16" s="43" t="s">
        <v>1173</v>
      </c>
      <c r="O16" s="36"/>
      <c r="P16" s="36"/>
      <c r="Q16" s="36"/>
      <c r="R16" s="36"/>
      <c r="S16" s="36"/>
      <c r="T16" s="36"/>
      <c r="U16" s="36"/>
      <c r="V16" s="36"/>
      <c r="W16" s="36"/>
      <c r="X16" s="36"/>
      <c r="Y16" s="36"/>
      <c r="Z16" s="42">
        <v>1.5</v>
      </c>
      <c r="AA16" s="793"/>
      <c r="AB16" s="794"/>
      <c r="AC16" s="794"/>
      <c r="AD16" s="794"/>
      <c r="AE16" s="794"/>
      <c r="AF16" s="794"/>
      <c r="AG16" s="794"/>
      <c r="AH16" s="794"/>
      <c r="AI16" s="794"/>
      <c r="AJ16" s="794"/>
      <c r="AK16" s="794"/>
    </row>
    <row r="17" spans="1:38" x14ac:dyDescent="0.25">
      <c r="A17" s="43" t="s">
        <v>420</v>
      </c>
      <c r="B17" s="36"/>
      <c r="C17" s="36"/>
      <c r="D17" s="36"/>
      <c r="E17" s="36"/>
      <c r="F17" s="36"/>
      <c r="G17" s="36"/>
      <c r="H17" s="36"/>
      <c r="I17" s="36"/>
      <c r="J17" s="36"/>
      <c r="K17" s="36"/>
      <c r="L17" s="36"/>
      <c r="M17" s="42"/>
      <c r="N17" s="43" t="s">
        <v>1174</v>
      </c>
      <c r="O17" s="36"/>
      <c r="P17" s="36"/>
      <c r="Q17" s="36"/>
      <c r="R17" s="36"/>
      <c r="S17" s="36"/>
      <c r="T17" s="36"/>
      <c r="U17" s="36"/>
      <c r="V17" s="36"/>
      <c r="W17" s="36"/>
      <c r="X17" s="36"/>
      <c r="Y17" s="36"/>
      <c r="Z17" s="42">
        <v>2</v>
      </c>
      <c r="AA17" s="793"/>
      <c r="AB17" s="794"/>
      <c r="AC17" s="794"/>
      <c r="AD17" s="794"/>
      <c r="AE17" s="794"/>
      <c r="AF17" s="794"/>
      <c r="AG17" s="794"/>
      <c r="AH17" s="794"/>
      <c r="AI17" s="794"/>
      <c r="AJ17" s="794"/>
      <c r="AK17" s="794"/>
    </row>
    <row r="18" spans="1:38" x14ac:dyDescent="0.25">
      <c r="A18" s="43"/>
      <c r="B18" s="36"/>
      <c r="C18" s="36"/>
      <c r="D18" s="36"/>
      <c r="E18" s="36"/>
      <c r="F18" s="36"/>
      <c r="G18" s="36"/>
      <c r="H18" s="36"/>
      <c r="I18" s="36"/>
      <c r="J18" s="36"/>
      <c r="K18" s="36"/>
      <c r="L18" s="36"/>
      <c r="M18" s="42"/>
      <c r="N18" s="43" t="s">
        <v>1175</v>
      </c>
      <c r="O18" s="36"/>
      <c r="P18" s="36"/>
      <c r="Q18" s="36"/>
      <c r="R18" s="36"/>
      <c r="S18" s="36"/>
      <c r="T18" s="36"/>
      <c r="U18" s="36"/>
      <c r="V18" s="36"/>
      <c r="W18" s="36"/>
      <c r="X18" s="36"/>
      <c r="Y18" s="36"/>
      <c r="Z18" s="42">
        <v>1</v>
      </c>
      <c r="AA18" s="793"/>
      <c r="AB18" s="794"/>
      <c r="AC18" s="794"/>
      <c r="AD18" s="794"/>
      <c r="AE18" s="794"/>
      <c r="AF18" s="794"/>
      <c r="AG18" s="794"/>
      <c r="AH18" s="794"/>
      <c r="AI18" s="794"/>
      <c r="AJ18" s="794"/>
      <c r="AK18" s="794"/>
    </row>
    <row r="19" spans="1:38" x14ac:dyDescent="0.25">
      <c r="A19" s="43"/>
      <c r="B19" s="36"/>
      <c r="C19" s="36"/>
      <c r="D19" s="36"/>
      <c r="E19" s="36"/>
      <c r="F19" s="36"/>
      <c r="G19" s="36"/>
      <c r="H19" s="36"/>
      <c r="I19" s="36"/>
      <c r="J19" s="36"/>
      <c r="K19" s="36"/>
      <c r="L19" s="36"/>
      <c r="M19" s="42"/>
      <c r="N19" s="43" t="s">
        <v>1176</v>
      </c>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38" x14ac:dyDescent="0.25">
      <c r="A20" s="43"/>
      <c r="B20" s="36"/>
      <c r="C20" s="36"/>
      <c r="D20" s="36"/>
      <c r="E20" s="36"/>
      <c r="F20" s="36"/>
      <c r="G20" s="36"/>
      <c r="H20" s="36"/>
      <c r="I20" s="36"/>
      <c r="J20" s="36"/>
      <c r="K20" s="36"/>
      <c r="L20" s="36"/>
      <c r="M20" s="42"/>
      <c r="N20" s="43" t="s">
        <v>1177</v>
      </c>
      <c r="O20" s="36"/>
      <c r="P20" s="36"/>
      <c r="Q20" s="36"/>
      <c r="R20" s="36"/>
      <c r="S20" s="36"/>
      <c r="T20" s="36"/>
      <c r="U20" s="36"/>
      <c r="V20" s="36"/>
      <c r="W20" s="36"/>
      <c r="X20" s="36"/>
      <c r="Y20" s="36"/>
      <c r="Z20" s="42">
        <v>0.55000000000000004</v>
      </c>
      <c r="AA20" s="793"/>
      <c r="AB20" s="794"/>
      <c r="AC20" s="794"/>
      <c r="AD20" s="794"/>
      <c r="AE20" s="794"/>
      <c r="AF20" s="794"/>
      <c r="AG20" s="794"/>
      <c r="AH20" s="794"/>
      <c r="AI20" s="794"/>
      <c r="AJ20" s="794"/>
      <c r="AK20" s="794"/>
    </row>
    <row r="21" spans="1:38" x14ac:dyDescent="0.25">
      <c r="A21" s="43" t="s">
        <v>420</v>
      </c>
      <c r="B21" s="45"/>
      <c r="C21" s="45"/>
      <c r="D21" s="45"/>
      <c r="E21" s="45"/>
      <c r="F21" s="45"/>
      <c r="G21" s="45"/>
      <c r="H21" s="45"/>
      <c r="I21" s="45"/>
      <c r="J21" s="45"/>
      <c r="K21" s="45"/>
      <c r="L21" s="45"/>
      <c r="M21" s="46">
        <f>SUM(M15:M20)</f>
        <v>0</v>
      </c>
      <c r="N21" s="43" t="s">
        <v>1178</v>
      </c>
      <c r="O21" s="45"/>
      <c r="P21" s="45"/>
      <c r="Q21" s="45"/>
      <c r="R21" s="45"/>
      <c r="S21" s="45"/>
      <c r="T21" s="45"/>
      <c r="U21" s="45"/>
      <c r="V21" s="45"/>
      <c r="W21" s="45"/>
      <c r="X21" s="45"/>
      <c r="Y21" s="45"/>
      <c r="Z21" s="46">
        <f>SUM(Z15:Z20)</f>
        <v>5.05</v>
      </c>
      <c r="AA21" s="177"/>
      <c r="AB21" s="177"/>
      <c r="AC21" s="177"/>
      <c r="AD21" s="177"/>
      <c r="AE21" s="177"/>
      <c r="AF21" s="177"/>
      <c r="AG21" s="177"/>
      <c r="AH21" s="177"/>
      <c r="AI21" s="177"/>
      <c r="AJ21" s="177"/>
      <c r="AK21" s="177"/>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44642</v>
      </c>
      <c r="X22" s="770"/>
      <c r="Y22" s="770"/>
      <c r="Z22" s="771"/>
      <c r="AA22" s="177" t="s">
        <v>648</v>
      </c>
      <c r="AB22" s="177"/>
      <c r="AC22" s="177"/>
      <c r="AD22" s="177"/>
      <c r="AE22" s="177"/>
      <c r="AF22" s="177"/>
      <c r="AG22" s="177"/>
      <c r="AH22" s="177"/>
      <c r="AI22" s="177"/>
      <c r="AJ22" s="177"/>
      <c r="AK22" s="177"/>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1179</v>
      </c>
      <c r="AB23" s="794"/>
      <c r="AC23" s="794"/>
      <c r="AD23" s="794"/>
      <c r="AE23" s="794"/>
      <c r="AF23" s="794"/>
      <c r="AG23" s="794"/>
      <c r="AH23" s="794"/>
      <c r="AI23" s="794"/>
      <c r="AJ23" s="794"/>
      <c r="AK23" s="794"/>
    </row>
    <row r="24" spans="1:38" x14ac:dyDescent="0.25">
      <c r="A24" s="43" t="s">
        <v>420</v>
      </c>
      <c r="B24" s="36"/>
      <c r="C24" s="36"/>
      <c r="D24" s="36"/>
      <c r="E24" s="36"/>
      <c r="F24" s="36"/>
      <c r="G24" s="36"/>
      <c r="H24" s="36"/>
      <c r="I24" s="36"/>
      <c r="J24" s="36"/>
      <c r="K24" s="38"/>
      <c r="L24" s="38"/>
      <c r="M24" s="44"/>
      <c r="N24" s="43" t="s">
        <v>993</v>
      </c>
      <c r="O24" s="36"/>
      <c r="P24" s="36"/>
      <c r="Q24" s="36"/>
      <c r="R24" s="36"/>
      <c r="S24" s="36"/>
      <c r="T24" s="36"/>
      <c r="U24" s="36"/>
      <c r="V24" s="36"/>
      <c r="W24" s="36"/>
      <c r="X24" s="36"/>
      <c r="Y24" s="36"/>
      <c r="Z24" s="42">
        <v>6.75</v>
      </c>
      <c r="AA24" s="793"/>
      <c r="AB24" s="794"/>
      <c r="AC24" s="794"/>
      <c r="AD24" s="794"/>
      <c r="AE24" s="794"/>
      <c r="AF24" s="794"/>
      <c r="AG24" s="794"/>
      <c r="AH24" s="794"/>
      <c r="AI24" s="794"/>
      <c r="AJ24" s="794"/>
      <c r="AK24" s="794"/>
    </row>
    <row r="25" spans="1:38" x14ac:dyDescent="0.25">
      <c r="A25" s="43" t="s">
        <v>420</v>
      </c>
      <c r="B25" s="36"/>
      <c r="C25" s="36"/>
      <c r="D25" s="36"/>
      <c r="E25" s="36"/>
      <c r="F25" s="36"/>
      <c r="G25" s="36"/>
      <c r="H25" s="36"/>
      <c r="I25" s="36"/>
      <c r="J25" s="36"/>
      <c r="K25" s="38"/>
      <c r="L25" s="38"/>
      <c r="M25" s="44"/>
      <c r="N25" s="43" t="s">
        <v>1168</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38" x14ac:dyDescent="0.25">
      <c r="A26" s="43"/>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46">
        <f>SUM(Z23:Z28)</f>
        <v>6.75</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44643</v>
      </c>
      <c r="X30" s="770"/>
      <c r="Y30" s="770"/>
      <c r="Z30" s="771"/>
      <c r="AA30" s="177" t="s">
        <v>648</v>
      </c>
      <c r="AB30" s="177"/>
      <c r="AC30" s="177"/>
      <c r="AD30" s="177"/>
      <c r="AE30" s="177"/>
      <c r="AF30" s="177"/>
      <c r="AG30" s="177"/>
      <c r="AH30" s="177"/>
      <c r="AI30" s="177"/>
      <c r="AJ30" s="177"/>
      <c r="AK30" s="177"/>
      <c r="AL30" t="s">
        <v>1180</v>
      </c>
    </row>
    <row r="31" spans="1:38" ht="15.75" thickTop="1" x14ac:dyDescent="0.25">
      <c r="A31" s="37" t="s">
        <v>855</v>
      </c>
      <c r="B31" s="36"/>
      <c r="C31" s="36"/>
      <c r="D31" s="36"/>
      <c r="E31" s="36"/>
      <c r="F31" s="36"/>
      <c r="G31" s="36"/>
      <c r="H31" s="36"/>
      <c r="I31" s="36"/>
      <c r="J31" s="36"/>
      <c r="K31" s="38"/>
      <c r="L31" s="38"/>
      <c r="M31" s="39" t="str">
        <f>"("&amp;LEFT(AA30,1)&amp;")"</f>
        <v>(E)</v>
      </c>
      <c r="N31" s="40" t="str">
        <f>'1'!N7</f>
        <v>Afternoon Workout</v>
      </c>
      <c r="O31" s="36"/>
      <c r="P31" s="36"/>
      <c r="Q31" s="36"/>
      <c r="R31" s="36"/>
      <c r="S31" s="36"/>
      <c r="T31" s="36"/>
      <c r="U31" s="36"/>
      <c r="V31" s="41"/>
      <c r="W31" s="36"/>
      <c r="X31" s="36"/>
      <c r="Y31" s="36"/>
      <c r="Z31" s="42"/>
      <c r="AA31" s="793" t="s">
        <v>1181</v>
      </c>
      <c r="AB31" s="794"/>
      <c r="AC31" s="794"/>
      <c r="AD31" s="794"/>
      <c r="AE31" s="794"/>
      <c r="AF31" s="794"/>
      <c r="AG31" s="794"/>
      <c r="AH31" s="794"/>
      <c r="AI31" s="794"/>
      <c r="AJ31" s="794"/>
      <c r="AK31" s="794"/>
    </row>
    <row r="32" spans="1:38" x14ac:dyDescent="0.25">
      <c r="A32" s="43" t="s">
        <v>420</v>
      </c>
      <c r="B32" s="36"/>
      <c r="C32" s="36"/>
      <c r="D32" s="36"/>
      <c r="E32" s="36"/>
      <c r="F32" s="36"/>
      <c r="G32" s="36"/>
      <c r="H32" s="36"/>
      <c r="I32" s="36"/>
      <c r="J32" s="36"/>
      <c r="K32" s="38"/>
      <c r="L32" s="38"/>
      <c r="M32" s="44"/>
      <c r="N32" s="43" t="s">
        <v>1182</v>
      </c>
      <c r="O32" s="36"/>
      <c r="P32" s="36"/>
      <c r="Q32" s="36"/>
      <c r="R32" s="36"/>
      <c r="S32" s="36"/>
      <c r="T32" s="36"/>
      <c r="U32" s="36"/>
      <c r="V32" s="36"/>
      <c r="W32" s="36"/>
      <c r="X32" s="36"/>
      <c r="Y32" s="36"/>
      <c r="Z32" s="42"/>
      <c r="AA32" s="793"/>
      <c r="AB32" s="794"/>
      <c r="AC32" s="794"/>
      <c r="AD32" s="794"/>
      <c r="AE32" s="794"/>
      <c r="AF32" s="794"/>
      <c r="AG32" s="794"/>
      <c r="AH32" s="794"/>
      <c r="AI32" s="794"/>
      <c r="AJ32" s="794"/>
      <c r="AK32" s="794"/>
    </row>
    <row r="33" spans="1:38" x14ac:dyDescent="0.25">
      <c r="A33" s="43" t="s">
        <v>420</v>
      </c>
      <c r="B33" s="36"/>
      <c r="C33" s="36"/>
      <c r="D33" s="36"/>
      <c r="E33" s="36"/>
      <c r="F33" s="36"/>
      <c r="G33" s="36"/>
      <c r="H33" s="36"/>
      <c r="I33" s="36"/>
      <c r="J33" s="36"/>
      <c r="K33" s="38"/>
      <c r="L33" s="38"/>
      <c r="M33" s="44"/>
      <c r="N33" s="43" t="s">
        <v>1183</v>
      </c>
      <c r="O33" s="36"/>
      <c r="P33" s="36"/>
      <c r="Q33" s="36"/>
      <c r="R33" s="36"/>
      <c r="S33" s="36"/>
      <c r="T33" s="36"/>
      <c r="U33" s="36"/>
      <c r="V33" s="36"/>
      <c r="W33" s="36"/>
      <c r="X33" s="36"/>
      <c r="Y33" s="36"/>
      <c r="Z33" s="42"/>
      <c r="AA33" s="793"/>
      <c r="AB33" s="794"/>
      <c r="AC33" s="794"/>
      <c r="AD33" s="794"/>
      <c r="AE33" s="794"/>
      <c r="AF33" s="794"/>
      <c r="AG33" s="794"/>
      <c r="AH33" s="794"/>
      <c r="AI33" s="794"/>
      <c r="AJ33" s="794"/>
      <c r="AK33" s="794"/>
    </row>
    <row r="34" spans="1:38" x14ac:dyDescent="0.25">
      <c r="A34" s="43"/>
      <c r="B34" s="36"/>
      <c r="C34" s="36"/>
      <c r="D34" s="36"/>
      <c r="E34" s="36"/>
      <c r="F34" s="36"/>
      <c r="G34" s="36"/>
      <c r="H34" s="36"/>
      <c r="I34" s="36"/>
      <c r="J34" s="36"/>
      <c r="K34" s="38"/>
      <c r="L34" s="38"/>
      <c r="M34" s="44"/>
      <c r="N34" s="43" t="s">
        <v>871</v>
      </c>
      <c r="O34" s="36"/>
      <c r="P34" s="36"/>
      <c r="Q34" s="36"/>
      <c r="R34" s="36"/>
      <c r="S34" s="36"/>
      <c r="T34" s="36"/>
      <c r="U34" s="36"/>
      <c r="V34" s="36"/>
      <c r="W34" s="36"/>
      <c r="X34" s="36"/>
      <c r="Y34" s="36"/>
      <c r="Z34" s="42">
        <v>6.1</v>
      </c>
      <c r="AA34" s="793"/>
      <c r="AB34" s="794"/>
      <c r="AC34" s="794"/>
      <c r="AD34" s="794"/>
      <c r="AE34" s="794"/>
      <c r="AF34" s="794"/>
      <c r="AG34" s="794"/>
      <c r="AH34" s="794"/>
      <c r="AI34" s="794"/>
      <c r="AJ34" s="794"/>
      <c r="AK34" s="794"/>
    </row>
    <row r="35" spans="1:38" x14ac:dyDescent="0.25">
      <c r="A35" s="43"/>
      <c r="B35" s="36"/>
      <c r="C35" s="36"/>
      <c r="D35" s="36"/>
      <c r="E35" s="36"/>
      <c r="F35" s="36"/>
      <c r="G35" s="36"/>
      <c r="H35" s="36"/>
      <c r="I35" s="36"/>
      <c r="J35" s="36"/>
      <c r="K35" s="38"/>
      <c r="L35" s="38"/>
      <c r="M35" s="44"/>
      <c r="N35" s="43" t="s">
        <v>1168</v>
      </c>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0</v>
      </c>
      <c r="N37" s="43" t="s">
        <v>420</v>
      </c>
      <c r="O37" s="45"/>
      <c r="P37" s="45"/>
      <c r="Q37" s="45"/>
      <c r="R37" s="45"/>
      <c r="S37" s="45"/>
      <c r="T37" s="45"/>
      <c r="U37" s="45"/>
      <c r="V37" s="45"/>
      <c r="W37" s="45"/>
      <c r="X37" s="45"/>
      <c r="Y37" s="45"/>
      <c r="Z37" s="46">
        <f>SUM(Z31:Z36)</f>
        <v>6.1</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44644</v>
      </c>
      <c r="X38" s="770"/>
      <c r="Y38" s="770"/>
      <c r="Z38" s="771"/>
      <c r="AA38" s="177" t="s">
        <v>648</v>
      </c>
      <c r="AB38" s="177"/>
      <c r="AC38" s="177"/>
      <c r="AD38" s="177"/>
      <c r="AE38" s="177"/>
      <c r="AF38" s="177"/>
      <c r="AG38" s="177"/>
      <c r="AH38" s="177"/>
      <c r="AI38" s="177"/>
      <c r="AJ38" s="177"/>
      <c r="AK38" s="177"/>
      <c r="AL38" t="s">
        <v>1184</v>
      </c>
    </row>
    <row r="39" spans="1:38"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t="s">
        <v>1185</v>
      </c>
      <c r="AB39" s="794"/>
      <c r="AC39" s="794"/>
      <c r="AD39" s="794"/>
      <c r="AE39" s="794"/>
      <c r="AF39" s="794"/>
      <c r="AG39" s="794"/>
      <c r="AH39" s="794"/>
      <c r="AI39" s="794"/>
      <c r="AJ39" s="794"/>
      <c r="AK39" s="794"/>
    </row>
    <row r="40" spans="1:38" x14ac:dyDescent="0.25">
      <c r="A40" s="43" t="s">
        <v>1186</v>
      </c>
      <c r="B40" s="36"/>
      <c r="C40" s="36"/>
      <c r="D40" s="36"/>
      <c r="E40" s="36"/>
      <c r="F40" s="36"/>
      <c r="G40" s="36"/>
      <c r="H40" s="36"/>
      <c r="I40" s="36"/>
      <c r="J40" s="36"/>
      <c r="K40" s="38"/>
      <c r="L40" s="38"/>
      <c r="M40" s="44">
        <v>4</v>
      </c>
      <c r="N40" s="43" t="s">
        <v>420</v>
      </c>
      <c r="O40" s="36"/>
      <c r="P40" s="36"/>
      <c r="Q40" s="36"/>
      <c r="R40" s="36"/>
      <c r="S40" s="36"/>
      <c r="T40" s="36"/>
      <c r="U40" s="36"/>
      <c r="V40" s="36"/>
      <c r="W40" s="36"/>
      <c r="X40" s="36"/>
      <c r="Y40" s="36"/>
      <c r="Z40" s="42"/>
      <c r="AA40" s="793"/>
      <c r="AB40" s="794"/>
      <c r="AC40" s="794"/>
      <c r="AD40" s="794"/>
      <c r="AE40" s="794"/>
      <c r="AF40" s="794"/>
      <c r="AG40" s="794"/>
      <c r="AH40" s="794"/>
      <c r="AI40" s="794"/>
      <c r="AJ40" s="794"/>
      <c r="AK40" s="794"/>
    </row>
    <row r="41" spans="1:38" x14ac:dyDescent="0.25">
      <c r="A41" s="43" t="s">
        <v>1187</v>
      </c>
      <c r="B41" s="36"/>
      <c r="C41" s="36"/>
      <c r="D41" s="36"/>
      <c r="E41" s="36"/>
      <c r="F41" s="36"/>
      <c r="G41" s="36"/>
      <c r="H41" s="36"/>
      <c r="I41" s="36"/>
      <c r="J41" s="36"/>
      <c r="K41" s="38"/>
      <c r="L41" s="38"/>
      <c r="M41" s="44">
        <v>0.1</v>
      </c>
      <c r="N41" s="43" t="s">
        <v>420</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4.0999999999999996</v>
      </c>
      <c r="N45" s="52" t="s">
        <v>420</v>
      </c>
      <c r="O45" s="45"/>
      <c r="P45" s="45"/>
      <c r="Q45" s="45"/>
      <c r="R45" s="45"/>
      <c r="S45" s="45"/>
      <c r="T45" s="45"/>
      <c r="U45" s="45"/>
      <c r="V45" s="45"/>
      <c r="W45" s="45"/>
      <c r="X45" s="45"/>
      <c r="Y45" s="45"/>
      <c r="Z45" s="46">
        <f>SUM(Z39:Z44)</f>
        <v>0</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44645</v>
      </c>
      <c r="X46" s="770"/>
      <c r="Y46" s="770"/>
      <c r="Z46" s="771"/>
      <c r="AA46" s="187" t="s">
        <v>356</v>
      </c>
      <c r="AB46" s="177"/>
      <c r="AC46" s="177"/>
      <c r="AD46" s="177"/>
      <c r="AE46" s="177"/>
      <c r="AF46" s="177"/>
      <c r="AG46" s="177"/>
      <c r="AH46" s="177"/>
      <c r="AI46" s="177"/>
      <c r="AJ46" s="177"/>
      <c r="AK46" s="177"/>
      <c r="AL46" t="s">
        <v>1188</v>
      </c>
    </row>
    <row r="47" spans="1:38" ht="15.75" thickTop="1" x14ac:dyDescent="0.25">
      <c r="A47" s="22" t="str">
        <f>+A39</f>
        <v>Morning Workout</v>
      </c>
      <c r="B47" s="23"/>
      <c r="C47" s="23"/>
      <c r="D47" s="23"/>
      <c r="E47" s="23"/>
      <c r="F47" s="23"/>
      <c r="G47" s="23"/>
      <c r="H47" s="23"/>
      <c r="I47" s="23"/>
      <c r="J47" s="23"/>
      <c r="M47" s="24" t="str">
        <f>"("&amp;LEFT(AA46,1)&amp;")"</f>
        <v>(E)</v>
      </c>
      <c r="N47" s="22" t="str">
        <f>+N39</f>
        <v>Afternoon Workout</v>
      </c>
      <c r="O47" s="23"/>
      <c r="P47" s="23"/>
      <c r="Q47" s="23"/>
      <c r="R47" s="23"/>
      <c r="S47" s="23"/>
      <c r="T47" s="23"/>
      <c r="U47" s="23"/>
      <c r="V47" s="25"/>
      <c r="W47" s="23"/>
      <c r="X47" s="23"/>
      <c r="Y47" s="23"/>
      <c r="Z47" s="48"/>
      <c r="AA47" s="793" t="s">
        <v>1189</v>
      </c>
      <c r="AB47" s="794"/>
      <c r="AC47" s="794"/>
      <c r="AD47" s="794"/>
      <c r="AE47" s="794"/>
      <c r="AF47" s="794"/>
      <c r="AG47" s="794"/>
      <c r="AH47" s="794"/>
      <c r="AI47" s="794"/>
      <c r="AJ47" s="794"/>
      <c r="AK47" s="794"/>
    </row>
    <row r="48" spans="1:38" x14ac:dyDescent="0.25">
      <c r="A48" s="43" t="s">
        <v>420</v>
      </c>
      <c r="B48" s="23"/>
      <c r="C48" s="23"/>
      <c r="D48" s="23"/>
      <c r="E48" s="23"/>
      <c r="F48" s="23"/>
      <c r="G48" s="23"/>
      <c r="H48" s="23"/>
      <c r="I48" s="23"/>
      <c r="J48" s="23"/>
      <c r="M48" s="27"/>
      <c r="N48" s="43" t="s">
        <v>1173</v>
      </c>
      <c r="O48" s="36"/>
      <c r="P48" s="36"/>
      <c r="Q48" s="36"/>
      <c r="R48" s="36"/>
      <c r="S48" s="36"/>
      <c r="T48" s="36"/>
      <c r="U48" s="36"/>
      <c r="V48" s="36"/>
      <c r="W48" s="36"/>
      <c r="X48" s="36"/>
      <c r="Y48" s="36"/>
      <c r="Z48" s="209">
        <v>2.0499999999999998</v>
      </c>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1190</v>
      </c>
      <c r="O49" s="36"/>
      <c r="P49" s="36"/>
      <c r="Q49" s="36"/>
      <c r="R49" s="36"/>
      <c r="S49" s="36"/>
      <c r="T49" s="36"/>
      <c r="U49" s="36"/>
      <c r="V49" s="36"/>
      <c r="W49" s="36"/>
      <c r="X49" s="36"/>
      <c r="Y49" s="36"/>
      <c r="Z49" s="42">
        <v>0.5</v>
      </c>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t="s">
        <v>1191</v>
      </c>
      <c r="O50" s="23"/>
      <c r="P50" s="23"/>
      <c r="Q50" s="23"/>
      <c r="R50" s="23"/>
      <c r="S50" s="23"/>
      <c r="T50" s="23"/>
      <c r="U50" s="23"/>
      <c r="V50" s="23"/>
      <c r="W50" s="23"/>
      <c r="Z50" s="224">
        <v>0.55000000000000004</v>
      </c>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0</v>
      </c>
      <c r="N53" s="52" t="s">
        <v>420</v>
      </c>
      <c r="O53" s="28"/>
      <c r="P53" s="28"/>
      <c r="Q53" s="28"/>
      <c r="R53" s="28"/>
      <c r="S53" s="28"/>
      <c r="T53" s="28"/>
      <c r="U53" s="28"/>
      <c r="V53" s="28"/>
      <c r="W53" s="28"/>
      <c r="Z53" s="29">
        <f>SUM(Z47:Z52)</f>
        <v>3.0999999999999996</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44646</v>
      </c>
      <c r="X54" s="770"/>
      <c r="Y54" s="770"/>
      <c r="Z54" s="771"/>
      <c r="AA54" s="187" t="s">
        <v>356</v>
      </c>
      <c r="AB54" s="177"/>
      <c r="AC54" s="177"/>
      <c r="AD54" s="177"/>
      <c r="AE54" s="177"/>
      <c r="AF54" s="177"/>
      <c r="AG54" s="177"/>
      <c r="AH54" s="177"/>
      <c r="AI54" s="177"/>
      <c r="AJ54" s="177"/>
      <c r="AK54" s="177"/>
      <c r="AL54" t="s">
        <v>1192</v>
      </c>
    </row>
    <row r="55" spans="1:38" ht="15.75" thickTop="1" x14ac:dyDescent="0.25">
      <c r="A55" s="22" t="str">
        <f>+A47</f>
        <v>Morning Workout</v>
      </c>
      <c r="B55" s="23"/>
      <c r="C55" s="23"/>
      <c r="D55" s="23"/>
      <c r="E55" s="23"/>
      <c r="F55" s="23"/>
      <c r="G55" s="23"/>
      <c r="H55" s="23"/>
      <c r="I55" s="23"/>
      <c r="J55" s="23"/>
      <c r="M55" s="24" t="str">
        <f>"("&amp;LEFT(AA54,1)&amp;")"</f>
        <v>(E)</v>
      </c>
      <c r="N55" s="22" t="str">
        <f>+N47</f>
        <v>Afternoon Workout</v>
      </c>
      <c r="O55" s="23"/>
      <c r="P55" s="23"/>
      <c r="Q55" s="23"/>
      <c r="R55" s="23"/>
      <c r="S55" s="23"/>
      <c r="T55" s="23"/>
      <c r="U55" s="23"/>
      <c r="V55" s="25"/>
      <c r="W55" s="23"/>
      <c r="X55" s="23"/>
      <c r="Y55" s="23"/>
      <c r="Z55" s="48"/>
      <c r="AA55" s="793" t="s">
        <v>1193</v>
      </c>
      <c r="AB55" s="794"/>
      <c r="AC55" s="794"/>
      <c r="AD55" s="794"/>
      <c r="AE55" s="794"/>
      <c r="AF55" s="794"/>
      <c r="AG55" s="794"/>
      <c r="AH55" s="794"/>
      <c r="AI55" s="794"/>
      <c r="AJ55" s="794"/>
      <c r="AK55" s="794"/>
    </row>
    <row r="56" spans="1:38" x14ac:dyDescent="0.25">
      <c r="A56" s="43" t="s">
        <v>1109</v>
      </c>
      <c r="B56" s="23"/>
      <c r="C56" s="23"/>
      <c r="D56" s="23"/>
      <c r="E56" s="23"/>
      <c r="F56" s="23"/>
      <c r="G56" s="23"/>
      <c r="H56" s="23"/>
      <c r="I56" s="23"/>
      <c r="J56" s="23"/>
      <c r="M56" s="27">
        <v>1.2</v>
      </c>
      <c r="N56" s="43" t="s">
        <v>1194</v>
      </c>
      <c r="O56" s="23"/>
      <c r="P56" s="23"/>
      <c r="Q56" s="23"/>
      <c r="R56" s="23"/>
      <c r="S56" s="23"/>
      <c r="T56" s="23"/>
      <c r="U56" s="23"/>
      <c r="V56" s="23"/>
      <c r="W56" s="23"/>
      <c r="Z56" s="26">
        <v>6.2</v>
      </c>
      <c r="AA56" s="793"/>
      <c r="AB56" s="794"/>
      <c r="AC56" s="794"/>
      <c r="AD56" s="794"/>
      <c r="AE56" s="794"/>
      <c r="AF56" s="794"/>
      <c r="AG56" s="794"/>
      <c r="AH56" s="794"/>
      <c r="AI56" s="794"/>
      <c r="AJ56" s="794"/>
      <c r="AK56" s="794"/>
    </row>
    <row r="57" spans="1:38" x14ac:dyDescent="0.25">
      <c r="A57" s="43" t="s">
        <v>1195</v>
      </c>
      <c r="B57" s="23"/>
      <c r="C57" s="23"/>
      <c r="D57" s="23"/>
      <c r="E57" s="23"/>
      <c r="F57" s="23"/>
      <c r="G57" s="23"/>
      <c r="H57" s="23"/>
      <c r="I57" s="23"/>
      <c r="J57" s="23"/>
      <c r="M57" s="27">
        <v>1</v>
      </c>
      <c r="N57" s="43" t="s">
        <v>420</v>
      </c>
      <c r="O57" s="23"/>
      <c r="P57" s="23"/>
      <c r="Q57" s="23"/>
      <c r="R57" s="23"/>
      <c r="S57" s="23"/>
      <c r="T57" s="23"/>
      <c r="U57" s="23"/>
      <c r="V57" s="23"/>
      <c r="W57" s="23"/>
      <c r="Z57" s="26"/>
      <c r="AA57" s="793"/>
      <c r="AB57" s="794"/>
      <c r="AC57" s="794"/>
      <c r="AD57" s="794"/>
      <c r="AE57" s="794"/>
      <c r="AF57" s="794"/>
      <c r="AG57" s="794"/>
      <c r="AH57" s="794"/>
      <c r="AI57" s="794"/>
      <c r="AJ57" s="794"/>
      <c r="AK57" s="794"/>
    </row>
    <row r="58" spans="1:38" x14ac:dyDescent="0.25">
      <c r="A58" s="43" t="s">
        <v>920</v>
      </c>
      <c r="B58" s="23"/>
      <c r="C58" s="23"/>
      <c r="D58" s="23"/>
      <c r="E58" s="23"/>
      <c r="F58" s="23"/>
      <c r="G58" s="23"/>
      <c r="H58" s="23"/>
      <c r="I58" s="23"/>
      <c r="J58" s="23"/>
      <c r="M58" s="216">
        <v>0.55000000000000004</v>
      </c>
      <c r="N58" s="43"/>
      <c r="O58" s="23"/>
      <c r="P58" s="23"/>
      <c r="Q58" s="23"/>
      <c r="R58" s="23"/>
      <c r="S58" s="23"/>
      <c r="T58" s="23"/>
      <c r="U58" s="23"/>
      <c r="V58" s="23"/>
      <c r="W58" s="23"/>
      <c r="Z58" s="26"/>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c r="O59" s="23"/>
      <c r="P59" s="23"/>
      <c r="Q59" s="23"/>
      <c r="R59" s="23"/>
      <c r="S59" s="23"/>
      <c r="T59" s="23"/>
      <c r="U59" s="23"/>
      <c r="V59" s="23"/>
      <c r="W59" s="23"/>
      <c r="Z59" s="26"/>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2.75</v>
      </c>
      <c r="N61" s="52" t="s">
        <v>420</v>
      </c>
      <c r="O61" s="28"/>
      <c r="P61" s="28"/>
      <c r="Q61" s="28"/>
      <c r="R61" s="28"/>
      <c r="S61" s="28"/>
      <c r="T61" s="28"/>
      <c r="U61" s="28"/>
      <c r="V61" s="28"/>
      <c r="W61" s="28"/>
      <c r="X61" s="33"/>
      <c r="Y61" s="33"/>
      <c r="Z61" s="29">
        <f>SUM(Z55:Z60)</f>
        <v>6.2</v>
      </c>
      <c r="AA61" s="92"/>
      <c r="AB61" s="92"/>
      <c r="AC61" s="92"/>
      <c r="AD61" s="92"/>
      <c r="AE61" s="92"/>
      <c r="AF61" s="92"/>
      <c r="AG61" s="92"/>
      <c r="AH61" s="92"/>
      <c r="AI61" s="92"/>
      <c r="AJ61" s="92"/>
      <c r="AK61" s="92"/>
    </row>
  </sheetData>
  <mergeCells count="28">
    <mergeCell ref="AA47:AK52"/>
    <mergeCell ref="AA55:AK60"/>
    <mergeCell ref="AA7:AK12"/>
    <mergeCell ref="AA15:AK20"/>
    <mergeCell ref="AA23:AK28"/>
    <mergeCell ref="AA31:AK36"/>
    <mergeCell ref="AA39:AK44"/>
    <mergeCell ref="A4:Z4"/>
    <mergeCell ref="A1:Z1"/>
    <mergeCell ref="A2:Z2"/>
    <mergeCell ref="A3:F3"/>
    <mergeCell ref="H3:M3"/>
    <mergeCell ref="N3:Z3"/>
    <mergeCell ref="A5:Z5"/>
    <mergeCell ref="A6:V6"/>
    <mergeCell ref="W6:Z6"/>
    <mergeCell ref="A14:V14"/>
    <mergeCell ref="W14:Z14"/>
    <mergeCell ref="A22:V22"/>
    <mergeCell ref="W22:Z22"/>
    <mergeCell ref="A54:V54"/>
    <mergeCell ref="W54:Z54"/>
    <mergeCell ref="A30:V30"/>
    <mergeCell ref="W30:Z30"/>
    <mergeCell ref="A38:V38"/>
    <mergeCell ref="W38:Z38"/>
    <mergeCell ref="A46:V46"/>
    <mergeCell ref="W46:Z46"/>
  </mergeCells>
  <hyperlinks>
    <hyperlink ref="AA1" location="'Reference Page'!A1" display="Home" xr:uid="{00000000-0004-0000-1000-000000000000}"/>
  </hyperlinks>
  <printOptions horizontalCentered="1" verticalCentered="1"/>
  <pageMargins left="0.3" right="0.3" top="0.5" bottom="0.25" header="0.3" footer="0.3"/>
  <pageSetup scale="81"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tabColor theme="8" tint="0.59999389629810485"/>
    <pageSetUpPr fitToPage="1"/>
  </sheetPr>
  <dimension ref="A1:AM61"/>
  <sheetViews>
    <sheetView showGridLines="0" workbookViewId="0">
      <pane ySplit="5" topLeftCell="A39" activePane="bottomLeft" state="frozen"/>
      <selection activeCell="AO32" sqref="AO32"/>
      <selection pane="bottomLeft" activeCell="AO32" sqref="AO32"/>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36.5703125" bestFit="1" customWidth="1"/>
    <col min="15" max="25" width="1" customWidth="1"/>
    <col min="26" max="26" width="5.5703125" style="31" customWidth="1"/>
    <col min="27" max="27" width="16.42578125" bestFit="1" customWidth="1"/>
    <col min="28" max="35" width="1" customWidth="1"/>
  </cols>
  <sheetData>
    <row r="1" spans="1:39"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90" t="s">
        <v>850</v>
      </c>
    </row>
    <row r="2" spans="1:39" x14ac:dyDescent="0.25">
      <c r="A2" s="780" t="s">
        <v>431</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39" x14ac:dyDescent="0.25">
      <c r="A3" s="798">
        <f>+'Reference Page'!$A$15</f>
        <v>44647</v>
      </c>
      <c r="B3" s="784"/>
      <c r="C3" s="784"/>
      <c r="D3" s="784"/>
      <c r="E3" s="784"/>
      <c r="F3" s="784"/>
      <c r="G3" s="21" t="s">
        <v>330</v>
      </c>
      <c r="H3" s="785">
        <f>+A3+6</f>
        <v>44653</v>
      </c>
      <c r="I3" s="785"/>
      <c r="J3" s="785"/>
      <c r="K3" s="785"/>
      <c r="L3" s="785"/>
      <c r="M3" s="786"/>
      <c r="N3" s="787" t="s">
        <v>852</v>
      </c>
      <c r="O3" s="788"/>
      <c r="P3" s="788"/>
      <c r="Q3" s="788"/>
      <c r="R3" s="788"/>
      <c r="S3" s="788"/>
      <c r="T3" s="788"/>
      <c r="U3" s="788"/>
      <c r="V3" s="788"/>
      <c r="W3" s="788"/>
      <c r="X3" s="788"/>
      <c r="Y3" s="788"/>
      <c r="Z3" s="789"/>
      <c r="AA3" s="225"/>
      <c r="AB3" s="225"/>
      <c r="AC3" s="225"/>
      <c r="AD3" s="225"/>
      <c r="AE3" s="225"/>
      <c r="AF3" s="225"/>
      <c r="AG3" s="225"/>
      <c r="AH3" s="225"/>
      <c r="AI3" s="225"/>
      <c r="AJ3" s="225"/>
      <c r="AK3" s="225"/>
      <c r="AL3" s="38"/>
      <c r="AM3" s="38"/>
    </row>
    <row r="4" spans="1:39" x14ac:dyDescent="0.25">
      <c r="A4" s="804" t="str">
        <f>'Reference Page'!$H$11</f>
        <v>OUTDOOR</v>
      </c>
      <c r="B4" s="805"/>
      <c r="C4" s="805"/>
      <c r="D4" s="805"/>
      <c r="E4" s="805"/>
      <c r="F4" s="805"/>
      <c r="G4" s="805"/>
      <c r="H4" s="805"/>
      <c r="I4" s="805"/>
      <c r="J4" s="805"/>
      <c r="K4" s="805"/>
      <c r="L4" s="805"/>
      <c r="M4" s="805"/>
      <c r="N4" s="805"/>
      <c r="O4" s="805"/>
      <c r="P4" s="805"/>
      <c r="Q4" s="805"/>
      <c r="R4" s="805"/>
      <c r="S4" s="805"/>
      <c r="T4" s="805"/>
      <c r="U4" s="805"/>
      <c r="V4" s="805"/>
      <c r="W4" s="805"/>
      <c r="X4" s="805"/>
      <c r="Y4" s="805"/>
      <c r="Z4" s="806"/>
      <c r="AA4" s="3"/>
      <c r="AB4" s="3"/>
      <c r="AC4" s="3"/>
      <c r="AD4" s="3"/>
      <c r="AE4" s="3"/>
      <c r="AF4" s="3"/>
      <c r="AG4" s="3"/>
      <c r="AH4" s="3"/>
      <c r="AI4" s="3"/>
      <c r="AJ4" s="3"/>
      <c r="AK4" s="3"/>
    </row>
    <row r="5" spans="1:39" x14ac:dyDescent="0.25">
      <c r="A5" s="807" t="str">
        <f>'Reference Page'!$F$15</f>
        <v xml:space="preserve">  Sharpening</v>
      </c>
      <c r="B5" s="808"/>
      <c r="C5" s="808"/>
      <c r="D5" s="808"/>
      <c r="E5" s="808"/>
      <c r="F5" s="808"/>
      <c r="G5" s="808"/>
      <c r="H5" s="808"/>
      <c r="I5" s="808"/>
      <c r="J5" s="808"/>
      <c r="K5" s="808"/>
      <c r="L5" s="808"/>
      <c r="M5" s="808"/>
      <c r="N5" s="808"/>
      <c r="O5" s="808"/>
      <c r="P5" s="808"/>
      <c r="Q5" s="808"/>
      <c r="R5" s="808"/>
      <c r="S5" s="808"/>
      <c r="T5" s="808"/>
      <c r="U5" s="808"/>
      <c r="V5" s="808"/>
      <c r="W5" s="808"/>
      <c r="X5" s="808"/>
      <c r="Y5" s="808"/>
      <c r="Z5" s="809"/>
      <c r="AA5" s="3"/>
      <c r="AB5" s="3"/>
      <c r="AC5" s="3"/>
      <c r="AD5" s="3"/>
      <c r="AE5" s="3"/>
      <c r="AF5" s="3"/>
      <c r="AG5" s="3"/>
      <c r="AH5" s="3"/>
      <c r="AI5" s="3"/>
      <c r="AJ5" s="3"/>
      <c r="AK5" s="3"/>
    </row>
    <row r="6" spans="1:39"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44647</v>
      </c>
      <c r="X6" s="772"/>
      <c r="Y6" s="772"/>
      <c r="Z6" s="772"/>
      <c r="AA6" s="177" t="s">
        <v>648</v>
      </c>
      <c r="AB6" s="177"/>
      <c r="AC6" s="177"/>
      <c r="AD6" s="177"/>
      <c r="AE6" s="177"/>
      <c r="AF6" s="177"/>
      <c r="AG6" s="177"/>
      <c r="AH6" s="177"/>
      <c r="AI6" s="177"/>
      <c r="AJ6" s="177"/>
      <c r="AK6" s="177"/>
    </row>
    <row r="7" spans="1:39" ht="15.75" thickTop="1" x14ac:dyDescent="0.25">
      <c r="A7" s="37" t="s">
        <v>855</v>
      </c>
      <c r="B7" s="36"/>
      <c r="C7" s="36"/>
      <c r="D7" s="36"/>
      <c r="E7" s="36"/>
      <c r="F7" s="36"/>
      <c r="G7" s="36"/>
      <c r="H7" s="36"/>
      <c r="I7" s="36"/>
      <c r="J7" s="36"/>
      <c r="K7" s="38"/>
      <c r="L7" s="38"/>
      <c r="M7" s="39" t="str">
        <f>"("&amp;LEFT(AA6,1)&amp;")"</f>
        <v>(E)</v>
      </c>
      <c r="N7" s="40" t="str">
        <f>'1'!N7</f>
        <v>Afternoon Workout</v>
      </c>
      <c r="O7" s="36"/>
      <c r="P7" s="36"/>
      <c r="Q7" s="36"/>
      <c r="R7" s="36"/>
      <c r="S7" s="36"/>
      <c r="T7" s="36"/>
      <c r="U7" s="36"/>
      <c r="V7" s="41"/>
      <c r="W7" s="36"/>
      <c r="X7" s="36"/>
      <c r="Y7" s="36"/>
      <c r="Z7" s="42"/>
      <c r="AA7" s="793" t="s">
        <v>1196</v>
      </c>
      <c r="AB7" s="794"/>
      <c r="AC7" s="794"/>
      <c r="AD7" s="794"/>
      <c r="AE7" s="794"/>
      <c r="AF7" s="794"/>
      <c r="AG7" s="794"/>
      <c r="AH7" s="794"/>
      <c r="AI7" s="794"/>
      <c r="AJ7" s="794"/>
      <c r="AK7" s="794"/>
    </row>
    <row r="8" spans="1:39" x14ac:dyDescent="0.25">
      <c r="A8" s="43" t="s">
        <v>420</v>
      </c>
      <c r="B8" s="36"/>
      <c r="C8" s="36"/>
      <c r="D8" s="36"/>
      <c r="E8" s="36"/>
      <c r="F8" s="36"/>
      <c r="G8" s="36"/>
      <c r="H8" s="36"/>
      <c r="I8" s="36"/>
      <c r="J8" s="36"/>
      <c r="K8" s="38"/>
      <c r="L8" s="38"/>
      <c r="M8" s="44"/>
      <c r="N8" s="43" t="s">
        <v>1145</v>
      </c>
      <c r="O8" s="36"/>
      <c r="P8" s="36"/>
      <c r="Q8" s="36"/>
      <c r="R8" s="36"/>
      <c r="S8" s="36"/>
      <c r="T8" s="36"/>
      <c r="U8" s="36"/>
      <c r="V8" s="36"/>
      <c r="W8" s="36"/>
      <c r="X8" s="36"/>
      <c r="Y8" s="36"/>
      <c r="Z8" s="42">
        <v>6.8</v>
      </c>
      <c r="AA8" s="793"/>
      <c r="AB8" s="794"/>
      <c r="AC8" s="794"/>
      <c r="AD8" s="794"/>
      <c r="AE8" s="794"/>
      <c r="AF8" s="794"/>
      <c r="AG8" s="794"/>
      <c r="AH8" s="794"/>
      <c r="AI8" s="794"/>
      <c r="AJ8" s="794"/>
      <c r="AK8" s="794"/>
    </row>
    <row r="9" spans="1:39" x14ac:dyDescent="0.25">
      <c r="A9" s="43" t="s">
        <v>420</v>
      </c>
      <c r="B9" s="36"/>
      <c r="C9" s="36"/>
      <c r="D9" s="36"/>
      <c r="E9" s="36"/>
      <c r="F9" s="36"/>
      <c r="G9" s="36"/>
      <c r="H9" s="36"/>
      <c r="I9" s="36"/>
      <c r="J9" s="36"/>
      <c r="K9" s="38"/>
      <c r="L9" s="38"/>
      <c r="M9" s="44"/>
      <c r="N9" s="43" t="s">
        <v>1197</v>
      </c>
      <c r="O9" s="36"/>
      <c r="P9" s="36"/>
      <c r="Q9" s="36"/>
      <c r="R9" s="36"/>
      <c r="S9" s="36"/>
      <c r="T9" s="36"/>
      <c r="U9" s="36"/>
      <c r="V9" s="36"/>
      <c r="W9" s="36"/>
      <c r="X9" s="36"/>
      <c r="Y9" s="36"/>
      <c r="Z9" s="209">
        <v>1.05</v>
      </c>
      <c r="AA9" s="793"/>
      <c r="AB9" s="794"/>
      <c r="AC9" s="794"/>
      <c r="AD9" s="794"/>
      <c r="AE9" s="794"/>
      <c r="AF9" s="794"/>
      <c r="AG9" s="794"/>
      <c r="AH9" s="794"/>
      <c r="AI9" s="794"/>
      <c r="AJ9" s="794"/>
      <c r="AK9" s="794"/>
    </row>
    <row r="10" spans="1:39" x14ac:dyDescent="0.25">
      <c r="A10" s="43"/>
      <c r="B10" s="36"/>
      <c r="C10" s="36"/>
      <c r="D10" s="36"/>
      <c r="E10" s="36"/>
      <c r="F10" s="36"/>
      <c r="G10" s="36"/>
      <c r="H10" s="36"/>
      <c r="I10" s="36"/>
      <c r="J10" s="36"/>
      <c r="K10" s="38"/>
      <c r="L10" s="38"/>
      <c r="M10" s="44"/>
      <c r="N10" s="43" t="s">
        <v>1198</v>
      </c>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9"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9"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9" x14ac:dyDescent="0.25">
      <c r="A13" s="43" t="s">
        <v>420</v>
      </c>
      <c r="B13" s="45"/>
      <c r="C13" s="45"/>
      <c r="D13" s="45"/>
      <c r="E13" s="45"/>
      <c r="F13" s="45"/>
      <c r="G13" s="45"/>
      <c r="H13" s="45"/>
      <c r="I13" s="45"/>
      <c r="J13" s="45"/>
      <c r="K13" s="38"/>
      <c r="L13" s="38"/>
      <c r="M13" s="46">
        <f>SUM(M7:M12)</f>
        <v>0</v>
      </c>
      <c r="N13" s="52" t="s">
        <v>420</v>
      </c>
      <c r="O13" s="45"/>
      <c r="P13" s="45"/>
      <c r="Q13" s="45"/>
      <c r="R13" s="45"/>
      <c r="S13" s="45"/>
      <c r="T13" s="45"/>
      <c r="U13" s="45"/>
      <c r="V13" s="45"/>
      <c r="W13" s="45"/>
      <c r="X13" s="45"/>
      <c r="Y13" s="45"/>
      <c r="Z13" s="205">
        <f>SUM(Z7:Z12)</f>
        <v>7.85</v>
      </c>
      <c r="AA13" s="177"/>
      <c r="AB13" s="177"/>
      <c r="AC13" s="177"/>
      <c r="AD13" s="177"/>
      <c r="AE13" s="177"/>
      <c r="AF13" s="177"/>
      <c r="AG13" s="177"/>
      <c r="AH13" s="177"/>
      <c r="AI13" s="177"/>
      <c r="AJ13" s="177"/>
      <c r="AK13" s="177"/>
    </row>
    <row r="14" spans="1:39"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44648</v>
      </c>
      <c r="X14" s="770"/>
      <c r="Y14" s="770"/>
      <c r="Z14" s="771"/>
      <c r="AA14" s="177" t="s">
        <v>903</v>
      </c>
      <c r="AB14" s="177"/>
      <c r="AC14" s="177"/>
      <c r="AD14" s="177"/>
      <c r="AE14" s="177"/>
      <c r="AF14" s="177"/>
      <c r="AG14" s="177"/>
      <c r="AH14" s="177"/>
      <c r="AI14" s="177"/>
      <c r="AJ14" s="177"/>
      <c r="AK14" s="177"/>
      <c r="AL14" t="s">
        <v>1199</v>
      </c>
    </row>
    <row r="15" spans="1:39" ht="15.75" thickTop="1" x14ac:dyDescent="0.25">
      <c r="A15" s="37" t="s">
        <v>855</v>
      </c>
      <c r="B15" s="36"/>
      <c r="C15" s="36"/>
      <c r="D15" s="36"/>
      <c r="E15" s="36"/>
      <c r="F15" s="36"/>
      <c r="G15" s="36"/>
      <c r="H15" s="36"/>
      <c r="I15" s="36"/>
      <c r="J15" s="36"/>
      <c r="K15" s="38"/>
      <c r="L15" s="38"/>
      <c r="M15" s="39" t="str">
        <f>"("&amp;LEFT(AA14,1)&amp;")"</f>
        <v>(I)</v>
      </c>
      <c r="N15" s="40" t="str">
        <f>'1'!N7</f>
        <v>Afternoon Workout</v>
      </c>
      <c r="O15" s="36"/>
      <c r="P15" s="36"/>
      <c r="Q15" s="36"/>
      <c r="R15" s="36"/>
      <c r="S15" s="36"/>
      <c r="T15" s="36"/>
      <c r="U15" s="36"/>
      <c r="V15" s="41"/>
      <c r="W15" s="36"/>
      <c r="X15" s="36"/>
      <c r="Y15" s="36"/>
      <c r="Z15" s="42"/>
      <c r="AA15" s="793" t="s">
        <v>1200</v>
      </c>
      <c r="AB15" s="794"/>
      <c r="AC15" s="794"/>
      <c r="AD15" s="794"/>
      <c r="AE15" s="794"/>
      <c r="AF15" s="794"/>
      <c r="AG15" s="794"/>
      <c r="AH15" s="794"/>
      <c r="AI15" s="794"/>
      <c r="AJ15" s="794"/>
      <c r="AK15" s="794"/>
    </row>
    <row r="16" spans="1:39" x14ac:dyDescent="0.25">
      <c r="A16" s="43" t="s">
        <v>1201</v>
      </c>
      <c r="B16" s="36"/>
      <c r="C16" s="36"/>
      <c r="D16" s="36"/>
      <c r="E16" s="36"/>
      <c r="F16" s="36"/>
      <c r="G16" s="36"/>
      <c r="H16" s="36"/>
      <c r="I16" s="36"/>
      <c r="J16" s="36"/>
      <c r="K16" s="36"/>
      <c r="L16" s="36"/>
      <c r="M16" s="42">
        <v>1.3</v>
      </c>
      <c r="N16" s="43" t="s">
        <v>1202</v>
      </c>
      <c r="O16" s="36"/>
      <c r="P16" s="36"/>
      <c r="Q16" s="36"/>
      <c r="R16" s="36"/>
      <c r="S16" s="36"/>
      <c r="T16" s="36"/>
      <c r="U16" s="36"/>
      <c r="V16" s="36"/>
      <c r="W16" s="36"/>
      <c r="X16" s="36"/>
      <c r="Y16" s="36"/>
      <c r="Z16" s="42"/>
      <c r="AA16" s="793"/>
      <c r="AB16" s="794"/>
      <c r="AC16" s="794"/>
      <c r="AD16" s="794"/>
      <c r="AE16" s="794"/>
      <c r="AF16" s="794"/>
      <c r="AG16" s="794"/>
      <c r="AH16" s="794"/>
      <c r="AI16" s="794"/>
      <c r="AJ16" s="794"/>
      <c r="AK16" s="794"/>
    </row>
    <row r="17" spans="1:38" x14ac:dyDescent="0.25">
      <c r="A17" s="43" t="s">
        <v>1203</v>
      </c>
      <c r="B17" s="36"/>
      <c r="C17" s="36"/>
      <c r="D17" s="36"/>
      <c r="E17" s="36"/>
      <c r="F17" s="36"/>
      <c r="G17" s="36"/>
      <c r="H17" s="36"/>
      <c r="I17" s="36"/>
      <c r="J17" s="36"/>
      <c r="K17" s="36"/>
      <c r="L17" s="36"/>
      <c r="M17" s="42">
        <v>2.5</v>
      </c>
      <c r="N17" s="43" t="s">
        <v>420</v>
      </c>
      <c r="O17" s="36"/>
      <c r="P17" s="36"/>
      <c r="Q17" s="36"/>
      <c r="R17" s="36"/>
      <c r="S17" s="36"/>
      <c r="T17" s="36"/>
      <c r="U17" s="36"/>
      <c r="V17" s="36"/>
      <c r="W17" s="36"/>
      <c r="X17" s="36"/>
      <c r="Y17" s="36"/>
      <c r="Z17" s="42"/>
      <c r="AA17" s="793"/>
      <c r="AB17" s="794"/>
      <c r="AC17" s="794"/>
      <c r="AD17" s="794"/>
      <c r="AE17" s="794"/>
      <c r="AF17" s="794"/>
      <c r="AG17" s="794"/>
      <c r="AH17" s="794"/>
      <c r="AI17" s="794"/>
      <c r="AJ17" s="794"/>
      <c r="AK17" s="794"/>
    </row>
    <row r="18" spans="1:38" x14ac:dyDescent="0.25">
      <c r="A18" s="43" t="s">
        <v>1204</v>
      </c>
      <c r="B18" s="36"/>
      <c r="C18" s="36"/>
      <c r="D18" s="36"/>
      <c r="E18" s="36"/>
      <c r="F18" s="36"/>
      <c r="G18" s="36"/>
      <c r="H18" s="36"/>
      <c r="I18" s="36"/>
      <c r="J18" s="36"/>
      <c r="K18" s="36"/>
      <c r="L18" s="36"/>
      <c r="M18" s="42"/>
      <c r="N18" s="43"/>
      <c r="O18" s="36"/>
      <c r="P18" s="36"/>
      <c r="Q18" s="36"/>
      <c r="R18" s="36"/>
      <c r="S18" s="36"/>
      <c r="T18" s="36"/>
      <c r="U18" s="36"/>
      <c r="V18" s="36"/>
      <c r="W18" s="36"/>
      <c r="X18" s="36"/>
      <c r="Y18" s="36"/>
      <c r="Z18" s="42"/>
      <c r="AA18" s="793"/>
      <c r="AB18" s="794"/>
      <c r="AC18" s="794"/>
      <c r="AD18" s="794"/>
      <c r="AE18" s="794"/>
      <c r="AF18" s="794"/>
      <c r="AG18" s="794"/>
      <c r="AH18" s="794"/>
      <c r="AI18" s="794"/>
      <c r="AJ18" s="794"/>
      <c r="AK18" s="794"/>
    </row>
    <row r="19" spans="1:38" x14ac:dyDescent="0.25">
      <c r="A19" s="43" t="s">
        <v>1205</v>
      </c>
      <c r="B19" s="36"/>
      <c r="C19" s="36"/>
      <c r="D19" s="36"/>
      <c r="E19" s="36"/>
      <c r="F19" s="36"/>
      <c r="G19" s="36"/>
      <c r="H19" s="36"/>
      <c r="I19" s="36"/>
      <c r="J19" s="36"/>
      <c r="K19" s="36"/>
      <c r="L19" s="36"/>
      <c r="M19" s="42">
        <v>1</v>
      </c>
      <c r="N19" s="43"/>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38" x14ac:dyDescent="0.25">
      <c r="A20" s="43" t="s">
        <v>1206</v>
      </c>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38" x14ac:dyDescent="0.25">
      <c r="A21" s="43" t="s">
        <v>420</v>
      </c>
      <c r="B21" s="45"/>
      <c r="C21" s="45"/>
      <c r="D21" s="45"/>
      <c r="E21" s="45"/>
      <c r="F21" s="45"/>
      <c r="G21" s="45"/>
      <c r="H21" s="45"/>
      <c r="I21" s="45"/>
      <c r="J21" s="45"/>
      <c r="K21" s="45"/>
      <c r="L21" s="45"/>
      <c r="M21" s="46">
        <f>SUM(M15:M20)</f>
        <v>4.8</v>
      </c>
      <c r="N21" s="43" t="s">
        <v>420</v>
      </c>
      <c r="O21" s="45"/>
      <c r="P21" s="45"/>
      <c r="Q21" s="45"/>
      <c r="R21" s="45"/>
      <c r="S21" s="45"/>
      <c r="T21" s="45"/>
      <c r="U21" s="45"/>
      <c r="V21" s="45"/>
      <c r="W21" s="45"/>
      <c r="X21" s="45"/>
      <c r="Y21" s="45"/>
      <c r="Z21" s="46">
        <f>SUM(Z15:Z20)</f>
        <v>0</v>
      </c>
      <c r="AA21" s="177"/>
      <c r="AB21" s="177"/>
      <c r="AC21" s="177"/>
      <c r="AD21" s="177"/>
      <c r="AE21" s="177"/>
      <c r="AF21" s="177"/>
      <c r="AG21" s="177"/>
      <c r="AH21" s="177"/>
      <c r="AI21" s="177"/>
      <c r="AJ21" s="177"/>
      <c r="AK21" s="177"/>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44649</v>
      </c>
      <c r="X22" s="770"/>
      <c r="Y22" s="770"/>
      <c r="Z22" s="771"/>
      <c r="AA22" s="177" t="s">
        <v>648</v>
      </c>
      <c r="AB22" s="177"/>
      <c r="AC22" s="177"/>
      <c r="AD22" s="177"/>
      <c r="AE22" s="177"/>
      <c r="AF22" s="177"/>
      <c r="AG22" s="177"/>
      <c r="AH22" s="177"/>
      <c r="AI22" s="177"/>
      <c r="AJ22" s="177"/>
      <c r="AK22" s="177"/>
      <c r="AL22" t="s">
        <v>1207</v>
      </c>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1208</v>
      </c>
      <c r="AB23" s="794"/>
      <c r="AC23" s="794"/>
      <c r="AD23" s="794"/>
      <c r="AE23" s="794"/>
      <c r="AF23" s="794"/>
      <c r="AG23" s="794"/>
      <c r="AH23" s="794"/>
      <c r="AI23" s="794"/>
      <c r="AJ23" s="794"/>
      <c r="AK23" s="794"/>
    </row>
    <row r="24" spans="1:38" x14ac:dyDescent="0.25">
      <c r="A24" s="43" t="s">
        <v>1209</v>
      </c>
      <c r="B24" s="36"/>
      <c r="C24" s="36"/>
      <c r="D24" s="36"/>
      <c r="E24" s="36"/>
      <c r="F24" s="36"/>
      <c r="G24" s="36"/>
      <c r="H24" s="36"/>
      <c r="I24" s="36"/>
      <c r="J24" s="36"/>
      <c r="K24" s="38"/>
      <c r="L24" s="38"/>
      <c r="M24" s="44"/>
      <c r="N24" s="43" t="s">
        <v>1194</v>
      </c>
      <c r="O24" s="36"/>
      <c r="P24" s="36"/>
      <c r="Q24" s="36"/>
      <c r="R24" s="36"/>
      <c r="S24" s="36"/>
      <c r="T24" s="36"/>
      <c r="U24" s="36"/>
      <c r="V24" s="36"/>
      <c r="W24" s="36"/>
      <c r="X24" s="36"/>
      <c r="Y24" s="36"/>
      <c r="Z24" s="42">
        <v>6</v>
      </c>
      <c r="AA24" s="793"/>
      <c r="AB24" s="794"/>
      <c r="AC24" s="794"/>
      <c r="AD24" s="794"/>
      <c r="AE24" s="794"/>
      <c r="AF24" s="794"/>
      <c r="AG24" s="794"/>
      <c r="AH24" s="794"/>
      <c r="AI24" s="794"/>
      <c r="AJ24" s="794"/>
      <c r="AK24" s="794"/>
    </row>
    <row r="25" spans="1:38" x14ac:dyDescent="0.25">
      <c r="A25" s="43" t="s">
        <v>1210</v>
      </c>
      <c r="B25" s="36"/>
      <c r="C25" s="36"/>
      <c r="D25" s="36"/>
      <c r="E25" s="36"/>
      <c r="F25" s="36"/>
      <c r="G25" s="36"/>
      <c r="H25" s="36"/>
      <c r="I25" s="36"/>
      <c r="J25" s="36"/>
      <c r="K25" s="38"/>
      <c r="L25" s="38"/>
      <c r="M25" s="44"/>
      <c r="N25" s="43" t="s">
        <v>420</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38" x14ac:dyDescent="0.25">
      <c r="A26" s="43"/>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46">
        <f>SUM(Z23:Z28)</f>
        <v>6</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44650</v>
      </c>
      <c r="X30" s="770"/>
      <c r="Y30" s="770"/>
      <c r="Z30" s="771"/>
      <c r="AA30" s="177" t="s">
        <v>648</v>
      </c>
      <c r="AB30" s="177"/>
      <c r="AC30" s="177"/>
      <c r="AD30" s="177"/>
      <c r="AE30" s="177"/>
      <c r="AF30" s="177"/>
      <c r="AG30" s="177"/>
      <c r="AH30" s="177"/>
      <c r="AI30" s="177"/>
      <c r="AJ30" s="177"/>
      <c r="AK30" s="177"/>
      <c r="AL30" t="s">
        <v>1165</v>
      </c>
    </row>
    <row r="31" spans="1:38" ht="15.75" thickTop="1" x14ac:dyDescent="0.25">
      <c r="A31" s="37" t="s">
        <v>855</v>
      </c>
      <c r="B31" s="36"/>
      <c r="C31" s="36"/>
      <c r="D31" s="36"/>
      <c r="E31" s="36"/>
      <c r="F31" s="36"/>
      <c r="G31" s="36"/>
      <c r="H31" s="36"/>
      <c r="I31" s="36"/>
      <c r="J31" s="36"/>
      <c r="K31" s="38"/>
      <c r="L31" s="38"/>
      <c r="M31" s="39" t="str">
        <f>"("&amp;LEFT(AA30,1)&amp;")"</f>
        <v>(E)</v>
      </c>
      <c r="N31" s="40" t="str">
        <f>'1'!N7</f>
        <v>Afternoon Workout</v>
      </c>
      <c r="O31" s="36"/>
      <c r="P31" s="36"/>
      <c r="Q31" s="36"/>
      <c r="R31" s="36"/>
      <c r="S31" s="36"/>
      <c r="T31" s="36"/>
      <c r="U31" s="36"/>
      <c r="V31" s="41"/>
      <c r="W31" s="36"/>
      <c r="X31" s="36"/>
      <c r="Y31" s="36"/>
      <c r="Z31" s="42"/>
      <c r="AA31" s="793" t="s">
        <v>1211</v>
      </c>
      <c r="AB31" s="794"/>
      <c r="AC31" s="794"/>
      <c r="AD31" s="794"/>
      <c r="AE31" s="794"/>
      <c r="AF31" s="794"/>
      <c r="AG31" s="794"/>
      <c r="AH31" s="794"/>
      <c r="AI31" s="794"/>
      <c r="AJ31" s="794"/>
      <c r="AK31" s="794"/>
    </row>
    <row r="32" spans="1:38" x14ac:dyDescent="0.25">
      <c r="A32" s="43" t="s">
        <v>420</v>
      </c>
      <c r="B32" s="36"/>
      <c r="C32" s="36"/>
      <c r="D32" s="36"/>
      <c r="E32" s="36"/>
      <c r="F32" s="36"/>
      <c r="G32" s="36"/>
      <c r="H32" s="36"/>
      <c r="I32" s="36"/>
      <c r="J32" s="36"/>
      <c r="K32" s="38"/>
      <c r="L32" s="38"/>
      <c r="M32" s="44"/>
      <c r="N32" s="43" t="s">
        <v>1212</v>
      </c>
      <c r="O32" s="36"/>
      <c r="P32" s="36"/>
      <c r="Q32" s="36"/>
      <c r="R32" s="36"/>
      <c r="S32" s="36"/>
      <c r="T32" s="36"/>
      <c r="U32" s="36"/>
      <c r="V32" s="36"/>
      <c r="W32" s="36"/>
      <c r="X32" s="36"/>
      <c r="Y32" s="36"/>
      <c r="Z32" s="42">
        <v>6.7</v>
      </c>
      <c r="AA32" s="793"/>
      <c r="AB32" s="794"/>
      <c r="AC32" s="794"/>
      <c r="AD32" s="794"/>
      <c r="AE32" s="794"/>
      <c r="AF32" s="794"/>
      <c r="AG32" s="794"/>
      <c r="AH32" s="794"/>
      <c r="AI32" s="794"/>
      <c r="AJ32" s="794"/>
      <c r="AK32" s="794"/>
    </row>
    <row r="33" spans="1:38" x14ac:dyDescent="0.25">
      <c r="A33" s="43" t="s">
        <v>420</v>
      </c>
      <c r="B33" s="36"/>
      <c r="C33" s="36"/>
      <c r="D33" s="36"/>
      <c r="E33" s="36"/>
      <c r="F33" s="36"/>
      <c r="G33" s="36"/>
      <c r="H33" s="36"/>
      <c r="I33" s="36"/>
      <c r="J33" s="36"/>
      <c r="K33" s="38"/>
      <c r="L33" s="38"/>
      <c r="M33" s="44"/>
      <c r="N33" s="43" t="s">
        <v>420</v>
      </c>
      <c r="O33" s="36"/>
      <c r="P33" s="36"/>
      <c r="Q33" s="36"/>
      <c r="R33" s="36"/>
      <c r="S33" s="36"/>
      <c r="T33" s="36"/>
      <c r="U33" s="36"/>
      <c r="V33" s="36"/>
      <c r="W33" s="36"/>
      <c r="X33" s="36"/>
      <c r="Y33" s="36"/>
      <c r="Z33" s="42"/>
      <c r="AA33" s="793"/>
      <c r="AB33" s="794"/>
      <c r="AC33" s="794"/>
      <c r="AD33" s="794"/>
      <c r="AE33" s="794"/>
      <c r="AF33" s="794"/>
      <c r="AG33" s="794"/>
      <c r="AH33" s="794"/>
      <c r="AI33" s="794"/>
      <c r="AJ33" s="794"/>
      <c r="AK33" s="794"/>
    </row>
    <row r="34" spans="1:38" x14ac:dyDescent="0.25">
      <c r="A34" s="43"/>
      <c r="B34" s="36"/>
      <c r="C34" s="36"/>
      <c r="D34" s="36"/>
      <c r="E34" s="36"/>
      <c r="F34" s="36"/>
      <c r="G34" s="36"/>
      <c r="H34" s="36"/>
      <c r="I34" s="36"/>
      <c r="J34" s="36"/>
      <c r="K34" s="38"/>
      <c r="L34" s="38"/>
      <c r="M34" s="44"/>
      <c r="N34" s="43"/>
      <c r="O34" s="36"/>
      <c r="P34" s="36"/>
      <c r="Q34" s="36"/>
      <c r="R34" s="36"/>
      <c r="S34" s="36"/>
      <c r="T34" s="36"/>
      <c r="U34" s="36"/>
      <c r="V34" s="36"/>
      <c r="W34" s="36"/>
      <c r="X34" s="36"/>
      <c r="Y34" s="36"/>
      <c r="Z34" s="42"/>
      <c r="AA34" s="793"/>
      <c r="AB34" s="794"/>
      <c r="AC34" s="794"/>
      <c r="AD34" s="794"/>
      <c r="AE34" s="794"/>
      <c r="AF34" s="794"/>
      <c r="AG34" s="794"/>
      <c r="AH34" s="794"/>
      <c r="AI34" s="794"/>
      <c r="AJ34" s="794"/>
      <c r="AK34" s="794"/>
    </row>
    <row r="35" spans="1:38" x14ac:dyDescent="0.25">
      <c r="A35" s="43"/>
      <c r="B35" s="36"/>
      <c r="C35" s="36"/>
      <c r="D35" s="36"/>
      <c r="E35" s="36"/>
      <c r="F35" s="36"/>
      <c r="G35" s="36"/>
      <c r="H35" s="36"/>
      <c r="I35" s="36"/>
      <c r="J35" s="36"/>
      <c r="K35" s="38"/>
      <c r="L35" s="38"/>
      <c r="M35" s="44"/>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0</v>
      </c>
      <c r="N37" s="43" t="s">
        <v>420</v>
      </c>
      <c r="O37" s="45"/>
      <c r="P37" s="45"/>
      <c r="Q37" s="45"/>
      <c r="R37" s="45"/>
      <c r="S37" s="45"/>
      <c r="T37" s="45"/>
      <c r="U37" s="45"/>
      <c r="V37" s="45"/>
      <c r="W37" s="45"/>
      <c r="X37" s="45"/>
      <c r="Y37" s="45"/>
      <c r="Z37" s="46">
        <f>SUM(Z31:Z36)</f>
        <v>6.7</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44651</v>
      </c>
      <c r="X38" s="770"/>
      <c r="Y38" s="770"/>
      <c r="Z38" s="771"/>
      <c r="AA38" s="177" t="s">
        <v>763</v>
      </c>
      <c r="AB38" s="177"/>
      <c r="AC38" s="177"/>
      <c r="AD38" s="177"/>
      <c r="AE38" s="177"/>
      <c r="AF38" s="177"/>
      <c r="AG38" s="177"/>
      <c r="AH38" s="177"/>
      <c r="AI38" s="177"/>
      <c r="AJ38" s="177"/>
      <c r="AK38" s="177"/>
      <c r="AL38" t="s">
        <v>951</v>
      </c>
    </row>
    <row r="39" spans="1:38" ht="15.75" thickTop="1" x14ac:dyDescent="0.25">
      <c r="A39" s="37" t="s">
        <v>855</v>
      </c>
      <c r="B39" s="36"/>
      <c r="C39" s="36"/>
      <c r="D39" s="36"/>
      <c r="E39" s="36"/>
      <c r="F39" s="36"/>
      <c r="G39" s="36"/>
      <c r="H39" s="36"/>
      <c r="I39" s="36"/>
      <c r="J39" s="36"/>
      <c r="K39" s="38"/>
      <c r="L39" s="38"/>
      <c r="M39" s="39" t="str">
        <f>"("&amp;LEFT(AA38,1)&amp;")"</f>
        <v>(S)</v>
      </c>
      <c r="N39" s="40" t="str">
        <f>'1'!N7</f>
        <v>Afternoon Workout</v>
      </c>
      <c r="O39" s="36"/>
      <c r="P39" s="36"/>
      <c r="Q39" s="36"/>
      <c r="R39" s="36"/>
      <c r="S39" s="36"/>
      <c r="T39" s="36"/>
      <c r="U39" s="36"/>
      <c r="V39" s="41"/>
      <c r="W39" s="36"/>
      <c r="X39" s="36"/>
      <c r="Y39" s="36"/>
      <c r="Z39" s="42"/>
      <c r="AA39" s="793" t="s">
        <v>1213</v>
      </c>
      <c r="AB39" s="794"/>
      <c r="AC39" s="794"/>
      <c r="AD39" s="794"/>
      <c r="AE39" s="794"/>
      <c r="AF39" s="794"/>
      <c r="AG39" s="794"/>
      <c r="AH39" s="794"/>
      <c r="AI39" s="794"/>
      <c r="AJ39" s="794"/>
      <c r="AK39" s="794"/>
    </row>
    <row r="40" spans="1:38" x14ac:dyDescent="0.25">
      <c r="A40" s="43"/>
      <c r="B40" s="36"/>
      <c r="C40" s="36"/>
      <c r="D40" s="36"/>
      <c r="E40" s="36"/>
      <c r="F40" s="36"/>
      <c r="G40" s="36"/>
      <c r="H40" s="36"/>
      <c r="I40" s="36"/>
      <c r="J40" s="36"/>
      <c r="K40" s="38"/>
      <c r="L40" s="38"/>
      <c r="M40" s="44"/>
      <c r="N40" s="43" t="s">
        <v>1138</v>
      </c>
      <c r="O40" s="36"/>
      <c r="P40" s="36"/>
      <c r="Q40" s="36"/>
      <c r="R40" s="36"/>
      <c r="S40" s="36"/>
      <c r="T40" s="36"/>
      <c r="U40" s="36"/>
      <c r="V40" s="36"/>
      <c r="W40" s="36"/>
      <c r="X40" s="36"/>
      <c r="Y40" s="36"/>
      <c r="Z40" s="42">
        <v>1.3</v>
      </c>
      <c r="AA40" s="793"/>
      <c r="AB40" s="794"/>
      <c r="AC40" s="794"/>
      <c r="AD40" s="794"/>
      <c r="AE40" s="794"/>
      <c r="AF40" s="794"/>
      <c r="AG40" s="794"/>
      <c r="AH40" s="794"/>
      <c r="AI40" s="794"/>
      <c r="AJ40" s="794"/>
      <c r="AK40" s="794"/>
    </row>
    <row r="41" spans="1:38" x14ac:dyDescent="0.25">
      <c r="A41" s="43"/>
      <c r="B41" s="36"/>
      <c r="C41" s="36"/>
      <c r="D41" s="36"/>
      <c r="E41" s="36"/>
      <c r="F41" s="36"/>
      <c r="G41" s="36"/>
      <c r="H41" s="36"/>
      <c r="I41" s="36"/>
      <c r="J41" s="36"/>
      <c r="K41" s="38"/>
      <c r="L41" s="38"/>
      <c r="M41" s="44"/>
      <c r="N41" s="43" t="s">
        <v>1214</v>
      </c>
      <c r="O41" s="36"/>
      <c r="P41" s="36"/>
      <c r="Q41" s="36"/>
      <c r="R41" s="36"/>
      <c r="S41" s="36"/>
      <c r="T41" s="36"/>
      <c r="U41" s="36"/>
      <c r="V41" s="36"/>
      <c r="W41" s="36"/>
      <c r="X41" s="36"/>
      <c r="Y41" s="36"/>
      <c r="Z41" s="42">
        <v>1.8</v>
      </c>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t="s">
        <v>1215</v>
      </c>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t="s">
        <v>920</v>
      </c>
      <c r="O43" s="36"/>
      <c r="P43" s="36"/>
      <c r="Q43" s="36"/>
      <c r="R43" s="36"/>
      <c r="S43" s="36"/>
      <c r="T43" s="36"/>
      <c r="U43" s="36"/>
      <c r="V43" s="36"/>
      <c r="W43" s="36"/>
      <c r="X43" s="36"/>
      <c r="Y43" s="36"/>
      <c r="Z43" s="42">
        <v>1.6</v>
      </c>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0</v>
      </c>
      <c r="N45" s="52" t="s">
        <v>1059</v>
      </c>
      <c r="O45" s="45"/>
      <c r="P45" s="45"/>
      <c r="Q45" s="45"/>
      <c r="R45" s="45"/>
      <c r="S45" s="45"/>
      <c r="T45" s="45"/>
      <c r="U45" s="45"/>
      <c r="V45" s="45"/>
      <c r="W45" s="45"/>
      <c r="X45" s="45"/>
      <c r="Y45" s="45"/>
      <c r="Z45" s="46">
        <f>SUM(Z39:Z44)</f>
        <v>4.7</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44652</v>
      </c>
      <c r="X46" s="770"/>
      <c r="Y46" s="770"/>
      <c r="Z46" s="771"/>
      <c r="AA46" s="177" t="s">
        <v>648</v>
      </c>
      <c r="AB46" s="177"/>
      <c r="AC46" s="177"/>
      <c r="AD46" s="177"/>
      <c r="AE46" s="177"/>
      <c r="AF46" s="177"/>
      <c r="AG46" s="177"/>
      <c r="AH46" s="177"/>
      <c r="AI46" s="177"/>
      <c r="AJ46" s="177"/>
      <c r="AK46" s="177"/>
      <c r="AL46" t="s">
        <v>951</v>
      </c>
    </row>
    <row r="47" spans="1:38" ht="15.75" thickTop="1" x14ac:dyDescent="0.25">
      <c r="A47" s="22" t="str">
        <f>+A39</f>
        <v>Morning Workout</v>
      </c>
      <c r="B47" s="23"/>
      <c r="C47" s="23"/>
      <c r="D47" s="23"/>
      <c r="E47" s="23"/>
      <c r="F47" s="23"/>
      <c r="G47" s="23"/>
      <c r="H47" s="23"/>
      <c r="I47" s="23"/>
      <c r="J47" s="23"/>
      <c r="M47" s="24" t="str">
        <f>"("&amp;LEFT(AA46,1)&amp;")"</f>
        <v>(E)</v>
      </c>
      <c r="N47" s="22" t="str">
        <f>+N39</f>
        <v>Afternoon Workout</v>
      </c>
      <c r="O47" s="23"/>
      <c r="P47" s="23"/>
      <c r="Q47" s="23"/>
      <c r="R47" s="23"/>
      <c r="S47" s="23"/>
      <c r="T47" s="23"/>
      <c r="U47" s="23"/>
      <c r="V47" s="25"/>
      <c r="W47" s="23"/>
      <c r="X47" s="23"/>
      <c r="Y47" s="23"/>
      <c r="Z47" s="48"/>
      <c r="AA47" s="793" t="s">
        <v>1216</v>
      </c>
      <c r="AB47" s="794"/>
      <c r="AC47" s="794"/>
      <c r="AD47" s="794"/>
      <c r="AE47" s="794"/>
      <c r="AF47" s="794"/>
      <c r="AG47" s="794"/>
      <c r="AH47" s="794"/>
      <c r="AI47" s="794"/>
      <c r="AJ47" s="794"/>
      <c r="AK47" s="794"/>
    </row>
    <row r="48" spans="1:38" x14ac:dyDescent="0.25">
      <c r="A48" s="43" t="s">
        <v>420</v>
      </c>
      <c r="B48" s="23"/>
      <c r="C48" s="23"/>
      <c r="D48" s="23"/>
      <c r="E48" s="23"/>
      <c r="F48" s="23"/>
      <c r="G48" s="23"/>
      <c r="H48" s="23"/>
      <c r="I48" s="23"/>
      <c r="J48" s="23"/>
      <c r="M48" s="27"/>
      <c r="N48" s="43" t="s">
        <v>1186</v>
      </c>
      <c r="O48" s="36"/>
      <c r="P48" s="36"/>
      <c r="Q48" s="36"/>
      <c r="R48" s="36"/>
      <c r="S48" s="36"/>
      <c r="T48" s="36"/>
      <c r="U48" s="36"/>
      <c r="V48" s="36"/>
      <c r="W48" s="36"/>
      <c r="X48" s="36"/>
      <c r="Y48" s="36"/>
      <c r="Z48" s="42">
        <v>4.4000000000000004</v>
      </c>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962</v>
      </c>
      <c r="O49" s="36"/>
      <c r="P49" s="36"/>
      <c r="Q49" s="36"/>
      <c r="R49" s="36"/>
      <c r="S49" s="36"/>
      <c r="T49" s="36"/>
      <c r="U49" s="36"/>
      <c r="V49" s="36"/>
      <c r="W49" s="36"/>
      <c r="X49" s="36"/>
      <c r="Y49" s="36"/>
      <c r="Z49" s="42"/>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c r="O50" s="23"/>
      <c r="P50" s="23"/>
      <c r="Q50" s="23"/>
      <c r="R50" s="23"/>
      <c r="S50" s="23"/>
      <c r="T50" s="23"/>
      <c r="U50" s="23"/>
      <c r="V50" s="23"/>
      <c r="W50" s="23"/>
      <c r="Z50" s="26"/>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t="s">
        <v>1086</v>
      </c>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0</v>
      </c>
      <c r="N53" s="52" t="s">
        <v>420</v>
      </c>
      <c r="O53" s="28"/>
      <c r="P53" s="28"/>
      <c r="Q53" s="28"/>
      <c r="R53" s="28"/>
      <c r="S53" s="28"/>
      <c r="T53" s="28"/>
      <c r="U53" s="28"/>
      <c r="V53" s="28"/>
      <c r="W53" s="28"/>
      <c r="Z53" s="29">
        <f>SUM(Z47:Z52)</f>
        <v>4.4000000000000004</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44653</v>
      </c>
      <c r="X54" s="770"/>
      <c r="Y54" s="770"/>
      <c r="Z54" s="771"/>
      <c r="AA54" s="177" t="s">
        <v>654</v>
      </c>
      <c r="AB54" s="177"/>
      <c r="AC54" s="177"/>
      <c r="AD54" s="177"/>
      <c r="AE54" s="177"/>
      <c r="AF54" s="177"/>
      <c r="AG54" s="177"/>
      <c r="AH54" s="177"/>
      <c r="AI54" s="177"/>
      <c r="AJ54" s="177"/>
      <c r="AK54" s="177"/>
      <c r="AL54" t="s">
        <v>1217</v>
      </c>
    </row>
    <row r="55" spans="1:38" ht="15.75" thickTop="1" x14ac:dyDescent="0.25">
      <c r="A55" s="22" t="str">
        <f>+A47</f>
        <v>Morning Workout</v>
      </c>
      <c r="B55" s="23"/>
      <c r="C55" s="23"/>
      <c r="D55" s="23"/>
      <c r="E55" s="23"/>
      <c r="F55" s="23"/>
      <c r="G55" s="23"/>
      <c r="H55" s="23"/>
      <c r="I55" s="23"/>
      <c r="J55" s="23"/>
      <c r="M55" s="24" t="str">
        <f>"("&amp;LEFT(AA54,1)&amp;")"</f>
        <v>(L)</v>
      </c>
      <c r="N55" s="22" t="str">
        <f>+N47</f>
        <v>Afternoon Workout</v>
      </c>
      <c r="O55" s="23"/>
      <c r="P55" s="23"/>
      <c r="Q55" s="23"/>
      <c r="R55" s="23"/>
      <c r="S55" s="23"/>
      <c r="T55" s="23"/>
      <c r="U55" s="23"/>
      <c r="V55" s="25"/>
      <c r="W55" s="23"/>
      <c r="X55" s="23"/>
      <c r="Y55" s="23"/>
      <c r="Z55" s="48"/>
      <c r="AA55" s="793" t="s">
        <v>1218</v>
      </c>
      <c r="AB55" s="794"/>
      <c r="AC55" s="794"/>
      <c r="AD55" s="794"/>
      <c r="AE55" s="794"/>
      <c r="AF55" s="794"/>
      <c r="AG55" s="794"/>
      <c r="AH55" s="794"/>
      <c r="AI55" s="794"/>
      <c r="AJ55" s="794"/>
      <c r="AK55" s="794"/>
    </row>
    <row r="56" spans="1:38" x14ac:dyDescent="0.25">
      <c r="A56" s="43" t="s">
        <v>420</v>
      </c>
      <c r="B56" s="23"/>
      <c r="C56" s="23"/>
      <c r="D56" s="23"/>
      <c r="E56" s="23"/>
      <c r="F56" s="23"/>
      <c r="G56" s="23"/>
      <c r="H56" s="23"/>
      <c r="I56" s="23"/>
      <c r="J56" s="23"/>
      <c r="M56" s="27"/>
      <c r="N56" s="43" t="s">
        <v>1219</v>
      </c>
      <c r="O56" s="23"/>
      <c r="P56" s="23"/>
      <c r="Q56" s="23"/>
      <c r="R56" s="23"/>
      <c r="S56" s="23"/>
      <c r="T56" s="23"/>
      <c r="U56" s="23"/>
      <c r="V56" s="23"/>
      <c r="W56" s="23"/>
      <c r="Z56" s="26">
        <v>12</v>
      </c>
      <c r="AA56" s="793"/>
      <c r="AB56" s="794"/>
      <c r="AC56" s="794"/>
      <c r="AD56" s="794"/>
      <c r="AE56" s="794"/>
      <c r="AF56" s="794"/>
      <c r="AG56" s="794"/>
      <c r="AH56" s="794"/>
      <c r="AI56" s="794"/>
      <c r="AJ56" s="794"/>
      <c r="AK56" s="794"/>
    </row>
    <row r="57" spans="1:38" x14ac:dyDescent="0.25">
      <c r="A57" s="43" t="s">
        <v>420</v>
      </c>
      <c r="B57" s="23"/>
      <c r="C57" s="23"/>
      <c r="D57" s="23"/>
      <c r="E57" s="23"/>
      <c r="F57" s="23"/>
      <c r="G57" s="23"/>
      <c r="H57" s="23"/>
      <c r="I57" s="23"/>
      <c r="J57" s="23"/>
      <c r="M57" s="27"/>
      <c r="N57" s="43" t="s">
        <v>1086</v>
      </c>
      <c r="O57" s="23"/>
      <c r="P57" s="23"/>
      <c r="Q57" s="23"/>
      <c r="R57" s="23"/>
      <c r="S57" s="23"/>
      <c r="T57" s="23"/>
      <c r="U57" s="23"/>
      <c r="V57" s="23"/>
      <c r="W57" s="23"/>
      <c r="Z57" s="26"/>
      <c r="AA57" s="793"/>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c r="O58" s="23"/>
      <c r="P58" s="23"/>
      <c r="Q58" s="23"/>
      <c r="R58" s="23"/>
      <c r="S58" s="23"/>
      <c r="T58" s="23"/>
      <c r="U58" s="23"/>
      <c r="V58" s="23"/>
      <c r="W58" s="23"/>
      <c r="Z58" s="26"/>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t="s">
        <v>1220</v>
      </c>
      <c r="O59" s="23"/>
      <c r="P59" s="23"/>
      <c r="Q59" s="23"/>
      <c r="R59" s="23"/>
      <c r="S59" s="23"/>
      <c r="T59" s="23"/>
      <c r="U59" s="23"/>
      <c r="V59" s="23"/>
      <c r="W59" s="23"/>
      <c r="Z59" s="26"/>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t="s">
        <v>962</v>
      </c>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0</v>
      </c>
      <c r="N61" s="52" t="s">
        <v>420</v>
      </c>
      <c r="O61" s="28"/>
      <c r="P61" s="28"/>
      <c r="Q61" s="28"/>
      <c r="R61" s="28"/>
      <c r="S61" s="28"/>
      <c r="T61" s="28"/>
      <c r="U61" s="28"/>
      <c r="V61" s="28"/>
      <c r="W61" s="28"/>
      <c r="X61" s="33"/>
      <c r="Y61" s="33"/>
      <c r="Z61" s="29">
        <f>SUM(Z55:Z60)</f>
        <v>12</v>
      </c>
      <c r="AA61" s="177"/>
      <c r="AB61" s="177"/>
      <c r="AC61" s="177"/>
      <c r="AD61" s="177"/>
      <c r="AE61" s="177"/>
      <c r="AF61" s="177"/>
      <c r="AG61" s="177"/>
      <c r="AH61" s="177"/>
      <c r="AI61" s="177"/>
      <c r="AJ61" s="177"/>
      <c r="AK61" s="177"/>
    </row>
  </sheetData>
  <mergeCells count="28">
    <mergeCell ref="AA47:AK52"/>
    <mergeCell ref="AA55:AK60"/>
    <mergeCell ref="AA7:AK12"/>
    <mergeCell ref="AA15:AK20"/>
    <mergeCell ref="AA23:AK28"/>
    <mergeCell ref="AA31:AK36"/>
    <mergeCell ref="AA39:AK44"/>
    <mergeCell ref="A4:Z4"/>
    <mergeCell ref="A1:Z1"/>
    <mergeCell ref="A2:Z2"/>
    <mergeCell ref="A3:F3"/>
    <mergeCell ref="H3:M3"/>
    <mergeCell ref="N3:Z3"/>
    <mergeCell ref="A5:Z5"/>
    <mergeCell ref="A6:V6"/>
    <mergeCell ref="W6:Z6"/>
    <mergeCell ref="A14:V14"/>
    <mergeCell ref="W14:Z14"/>
    <mergeCell ref="A22:V22"/>
    <mergeCell ref="W22:Z22"/>
    <mergeCell ref="A54:V54"/>
    <mergeCell ref="W54:Z54"/>
    <mergeCell ref="A30:V30"/>
    <mergeCell ref="W30:Z30"/>
    <mergeCell ref="A38:V38"/>
    <mergeCell ref="W38:Z38"/>
    <mergeCell ref="A46:V46"/>
    <mergeCell ref="W46:Z46"/>
  </mergeCells>
  <hyperlinks>
    <hyperlink ref="AA1" location="'Reference Page'!A1" display="Home" xr:uid="{00000000-0004-0000-1100-000000000000}"/>
  </hyperlinks>
  <printOptions horizontalCentered="1" verticalCentered="1"/>
  <pageMargins left="0.3" right="0.3" top="0.5" bottom="0.25" header="0.3" footer="0.3"/>
  <pageSetup scale="87"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7">
    <tabColor theme="8" tint="0.59999389629810485"/>
    <pageSetUpPr fitToPage="1"/>
  </sheetPr>
  <dimension ref="A1:AL61"/>
  <sheetViews>
    <sheetView showGridLines="0" topLeftCell="M1" workbookViewId="0">
      <pane ySplit="5" topLeftCell="A42" activePane="bottomLeft" state="frozen"/>
      <selection activeCell="AO32" sqref="AO32"/>
      <selection pane="bottomLeft" activeCell="A43" sqref="A43"/>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36.5703125" bestFit="1" customWidth="1"/>
    <col min="15" max="25" width="1" customWidth="1"/>
    <col min="26" max="26" width="5.5703125" style="31" customWidth="1"/>
    <col min="27" max="27" width="16.42578125" bestFit="1" customWidth="1"/>
    <col min="28" max="35" width="1" customWidth="1"/>
  </cols>
  <sheetData>
    <row r="1" spans="1:38"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176" t="s">
        <v>850</v>
      </c>
      <c r="AB1" s="3"/>
      <c r="AC1" s="3"/>
      <c r="AD1" s="3"/>
      <c r="AE1" s="3"/>
      <c r="AF1" s="3"/>
      <c r="AG1" s="3"/>
      <c r="AH1" s="3"/>
      <c r="AI1" s="3"/>
      <c r="AJ1" s="3"/>
      <c r="AK1" s="3"/>
    </row>
    <row r="2" spans="1:38" x14ac:dyDescent="0.25">
      <c r="A2" s="780" t="s">
        <v>433</v>
      </c>
      <c r="B2" s="781"/>
      <c r="C2" s="781"/>
      <c r="D2" s="781"/>
      <c r="E2" s="781"/>
      <c r="F2" s="781"/>
      <c r="G2" s="781"/>
      <c r="H2" s="781"/>
      <c r="I2" s="781"/>
      <c r="J2" s="781"/>
      <c r="K2" s="781"/>
      <c r="L2" s="781"/>
      <c r="M2" s="781"/>
      <c r="N2" s="781"/>
      <c r="O2" s="781"/>
      <c r="P2" s="781"/>
      <c r="Q2" s="781"/>
      <c r="R2" s="781"/>
      <c r="S2" s="781"/>
      <c r="T2" s="781"/>
      <c r="U2" s="781"/>
      <c r="V2" s="781"/>
      <c r="W2" s="781"/>
      <c r="X2" s="781"/>
      <c r="Y2" s="781"/>
      <c r="Z2" s="782"/>
      <c r="AA2" s="3"/>
      <c r="AB2" s="3"/>
      <c r="AC2" s="3"/>
      <c r="AD2" s="3"/>
      <c r="AE2" s="3"/>
      <c r="AF2" s="3"/>
      <c r="AG2" s="3"/>
      <c r="AH2" s="3"/>
      <c r="AI2" s="3"/>
      <c r="AJ2" s="3"/>
      <c r="AK2" s="3"/>
    </row>
    <row r="3" spans="1:38" x14ac:dyDescent="0.25">
      <c r="A3" s="798">
        <f>+'Reference Page'!$A$16</f>
        <v>44654</v>
      </c>
      <c r="B3" s="784"/>
      <c r="C3" s="784"/>
      <c r="D3" s="784"/>
      <c r="E3" s="784"/>
      <c r="F3" s="784"/>
      <c r="G3" s="21" t="s">
        <v>330</v>
      </c>
      <c r="H3" s="785">
        <f>+A3+6</f>
        <v>44660</v>
      </c>
      <c r="I3" s="785"/>
      <c r="J3" s="785"/>
      <c r="K3" s="785"/>
      <c r="L3" s="785"/>
      <c r="M3" s="786"/>
      <c r="N3" s="787" t="s">
        <v>852</v>
      </c>
      <c r="O3" s="788"/>
      <c r="P3" s="788"/>
      <c r="Q3" s="788"/>
      <c r="R3" s="788"/>
      <c r="S3" s="788"/>
      <c r="T3" s="788"/>
      <c r="U3" s="788"/>
      <c r="V3" s="788"/>
      <c r="W3" s="788"/>
      <c r="X3" s="788"/>
      <c r="Y3" s="788"/>
      <c r="Z3" s="789"/>
      <c r="AA3" s="3"/>
      <c r="AB3" s="3"/>
      <c r="AC3" s="3"/>
      <c r="AD3" s="3"/>
      <c r="AE3" s="3"/>
      <c r="AF3" s="3"/>
      <c r="AG3" s="3"/>
      <c r="AH3" s="3"/>
      <c r="AI3" s="3"/>
      <c r="AJ3" s="3"/>
      <c r="AK3" s="3"/>
    </row>
    <row r="4" spans="1:38" x14ac:dyDescent="0.25">
      <c r="A4" s="804" t="str">
        <f>'Reference Page'!$H$11</f>
        <v>OUTDOOR</v>
      </c>
      <c r="B4" s="805"/>
      <c r="C4" s="805"/>
      <c r="D4" s="805"/>
      <c r="E4" s="805"/>
      <c r="F4" s="805"/>
      <c r="G4" s="805"/>
      <c r="H4" s="805"/>
      <c r="I4" s="805"/>
      <c r="J4" s="805"/>
      <c r="K4" s="805"/>
      <c r="L4" s="805"/>
      <c r="M4" s="805"/>
      <c r="N4" s="805"/>
      <c r="O4" s="805"/>
      <c r="P4" s="805"/>
      <c r="Q4" s="805"/>
      <c r="R4" s="805"/>
      <c r="S4" s="805"/>
      <c r="T4" s="805"/>
      <c r="U4" s="805"/>
      <c r="V4" s="805"/>
      <c r="W4" s="805"/>
      <c r="X4" s="805"/>
      <c r="Y4" s="805"/>
      <c r="Z4" s="806"/>
      <c r="AA4" s="3"/>
      <c r="AB4" s="3"/>
      <c r="AC4" s="3"/>
      <c r="AD4" s="3"/>
      <c r="AE4" s="3"/>
      <c r="AF4" s="3"/>
      <c r="AG4" s="3"/>
      <c r="AH4" s="3"/>
      <c r="AI4" s="3"/>
      <c r="AJ4" s="3"/>
      <c r="AK4" s="3"/>
    </row>
    <row r="5" spans="1:38" x14ac:dyDescent="0.25">
      <c r="A5" s="807" t="str">
        <f>'Reference Page'!$F$15</f>
        <v xml:space="preserve">  Sharpening</v>
      </c>
      <c r="B5" s="808"/>
      <c r="C5" s="808"/>
      <c r="D5" s="808"/>
      <c r="E5" s="808"/>
      <c r="F5" s="808"/>
      <c r="G5" s="808"/>
      <c r="H5" s="808"/>
      <c r="I5" s="808"/>
      <c r="J5" s="808"/>
      <c r="K5" s="808"/>
      <c r="L5" s="808"/>
      <c r="M5" s="808"/>
      <c r="N5" s="808"/>
      <c r="O5" s="808"/>
      <c r="P5" s="808"/>
      <c r="Q5" s="808"/>
      <c r="R5" s="808"/>
      <c r="S5" s="808"/>
      <c r="T5" s="808"/>
      <c r="U5" s="808"/>
      <c r="V5" s="808"/>
      <c r="W5" s="808"/>
      <c r="X5" s="808"/>
      <c r="Y5" s="808"/>
      <c r="Z5" s="809"/>
      <c r="AA5" s="3"/>
      <c r="AB5" s="3"/>
      <c r="AC5" s="3"/>
      <c r="AD5" s="3"/>
      <c r="AE5" s="3"/>
      <c r="AF5" s="3"/>
      <c r="AG5" s="3"/>
      <c r="AH5" s="3"/>
      <c r="AI5" s="3"/>
      <c r="AJ5" s="3"/>
      <c r="AK5" s="3"/>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44654</v>
      </c>
      <c r="X6" s="772"/>
      <c r="Y6" s="772"/>
      <c r="Z6" s="772"/>
      <c r="AA6" s="177" t="s">
        <v>648</v>
      </c>
      <c r="AB6" s="177"/>
      <c r="AC6" s="177"/>
      <c r="AD6" s="177"/>
      <c r="AE6" s="177"/>
      <c r="AF6" s="177"/>
      <c r="AG6" s="177"/>
      <c r="AH6" s="177"/>
      <c r="AI6" s="177"/>
      <c r="AJ6" s="177"/>
      <c r="AK6" s="177"/>
      <c r="AL6" t="s">
        <v>1221</v>
      </c>
    </row>
    <row r="7" spans="1:38" ht="15.75" thickTop="1" x14ac:dyDescent="0.25">
      <c r="A7" s="37" t="s">
        <v>855</v>
      </c>
      <c r="B7" s="36"/>
      <c r="C7" s="36"/>
      <c r="D7" s="36"/>
      <c r="E7" s="36"/>
      <c r="F7" s="36"/>
      <c r="G7" s="36"/>
      <c r="H7" s="36"/>
      <c r="I7" s="36"/>
      <c r="J7" s="36"/>
      <c r="K7" s="38"/>
      <c r="L7" s="38"/>
      <c r="M7" s="39" t="str">
        <f>"("&amp;LEFT(AA6,1)&amp;")"</f>
        <v>(E)</v>
      </c>
      <c r="N7" s="40" t="str">
        <f>'1'!N7</f>
        <v>Afternoon Workout</v>
      </c>
      <c r="O7" s="36"/>
      <c r="P7" s="36"/>
      <c r="Q7" s="36"/>
      <c r="R7" s="36"/>
      <c r="S7" s="36"/>
      <c r="T7" s="36"/>
      <c r="U7" s="36"/>
      <c r="V7" s="41"/>
      <c r="W7" s="36"/>
      <c r="X7" s="36"/>
      <c r="Y7" s="36"/>
      <c r="Z7" s="42"/>
      <c r="AA7" s="793" t="s">
        <v>1222</v>
      </c>
      <c r="AB7" s="794"/>
      <c r="AC7" s="794"/>
      <c r="AD7" s="794"/>
      <c r="AE7" s="794"/>
      <c r="AF7" s="794"/>
      <c r="AG7" s="794"/>
      <c r="AH7" s="794"/>
      <c r="AI7" s="794"/>
      <c r="AJ7" s="794"/>
      <c r="AK7" s="794"/>
    </row>
    <row r="8" spans="1:38" x14ac:dyDescent="0.25">
      <c r="A8" s="43" t="s">
        <v>420</v>
      </c>
      <c r="B8" s="36"/>
      <c r="C8" s="36"/>
      <c r="D8" s="36"/>
      <c r="E8" s="36"/>
      <c r="F8" s="36"/>
      <c r="G8" s="36"/>
      <c r="H8" s="36"/>
      <c r="I8" s="36"/>
      <c r="J8" s="36"/>
      <c r="K8" s="38"/>
      <c r="L8" s="38"/>
      <c r="M8" s="44"/>
      <c r="N8" s="43" t="s">
        <v>1223</v>
      </c>
      <c r="O8" s="36"/>
      <c r="P8" s="36"/>
      <c r="Q8" s="36"/>
      <c r="R8" s="36"/>
      <c r="S8" s="36"/>
      <c r="T8" s="36"/>
      <c r="U8" s="36"/>
      <c r="V8" s="36"/>
      <c r="W8" s="36"/>
      <c r="X8" s="36"/>
      <c r="Y8" s="36"/>
      <c r="Z8" s="42">
        <v>6</v>
      </c>
      <c r="AA8" s="793"/>
      <c r="AB8" s="794"/>
      <c r="AC8" s="794"/>
      <c r="AD8" s="794"/>
      <c r="AE8" s="794"/>
      <c r="AF8" s="794"/>
      <c r="AG8" s="794"/>
      <c r="AH8" s="794"/>
      <c r="AI8" s="794"/>
      <c r="AJ8" s="794"/>
      <c r="AK8" s="794"/>
    </row>
    <row r="9" spans="1:38" x14ac:dyDescent="0.25">
      <c r="A9" s="43" t="s">
        <v>420</v>
      </c>
      <c r="B9" s="36"/>
      <c r="C9" s="36"/>
      <c r="D9" s="36"/>
      <c r="E9" s="36"/>
      <c r="F9" s="36"/>
      <c r="G9" s="36"/>
      <c r="H9" s="36"/>
      <c r="I9" s="36"/>
      <c r="J9" s="36"/>
      <c r="K9" s="38"/>
      <c r="L9" s="38"/>
      <c r="M9" s="44"/>
      <c r="N9" s="43" t="s">
        <v>1086</v>
      </c>
      <c r="O9" s="36"/>
      <c r="P9" s="36"/>
      <c r="Q9" s="36"/>
      <c r="R9" s="36"/>
      <c r="S9" s="36"/>
      <c r="T9" s="36"/>
      <c r="U9" s="36"/>
      <c r="V9" s="36"/>
      <c r="W9" s="36"/>
      <c r="X9" s="36"/>
      <c r="Y9" s="36"/>
      <c r="Z9" s="42"/>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t="s">
        <v>962</v>
      </c>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8" x14ac:dyDescent="0.25">
      <c r="A13" s="43" t="s">
        <v>420</v>
      </c>
      <c r="B13" s="45"/>
      <c r="C13" s="45"/>
      <c r="D13" s="45"/>
      <c r="E13" s="45"/>
      <c r="F13" s="45"/>
      <c r="G13" s="45"/>
      <c r="H13" s="45"/>
      <c r="I13" s="45"/>
      <c r="J13" s="45"/>
      <c r="K13" s="38"/>
      <c r="L13" s="38"/>
      <c r="M13" s="46">
        <f>SUM(M7:M12)</f>
        <v>0</v>
      </c>
      <c r="N13" s="52" t="s">
        <v>420</v>
      </c>
      <c r="O13" s="45"/>
      <c r="P13" s="45"/>
      <c r="Q13" s="45"/>
      <c r="R13" s="45"/>
      <c r="S13" s="45"/>
      <c r="T13" s="45"/>
      <c r="U13" s="45"/>
      <c r="V13" s="45"/>
      <c r="W13" s="45"/>
      <c r="X13" s="45"/>
      <c r="Y13" s="45"/>
      <c r="Z13" s="46">
        <f>SUM(Z7:Z12)</f>
        <v>6</v>
      </c>
      <c r="AA13" s="177"/>
      <c r="AB13" s="177"/>
      <c r="AC13" s="177"/>
      <c r="AD13" s="177"/>
      <c r="AE13" s="177"/>
      <c r="AF13" s="177"/>
      <c r="AG13" s="177"/>
      <c r="AH13" s="177"/>
      <c r="AI13" s="177"/>
      <c r="AJ13" s="177"/>
      <c r="AK13" s="177"/>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44655</v>
      </c>
      <c r="X14" s="770"/>
      <c r="Y14" s="770"/>
      <c r="Z14" s="771"/>
      <c r="AA14" s="177" t="s">
        <v>709</v>
      </c>
      <c r="AB14" s="177"/>
      <c r="AC14" s="177"/>
      <c r="AD14" s="177"/>
      <c r="AE14" s="177"/>
      <c r="AF14" s="177"/>
      <c r="AG14" s="177"/>
      <c r="AH14" s="177"/>
      <c r="AI14" s="177"/>
      <c r="AJ14" s="177"/>
      <c r="AK14" s="177"/>
      <c r="AL14" t="s">
        <v>904</v>
      </c>
    </row>
    <row r="15" spans="1:38" ht="15.75" customHeight="1" thickTop="1" x14ac:dyDescent="0.25">
      <c r="A15" s="37" t="s">
        <v>855</v>
      </c>
      <c r="B15" s="36"/>
      <c r="C15" s="36"/>
      <c r="D15" s="36"/>
      <c r="E15" s="36"/>
      <c r="F15" s="36"/>
      <c r="G15" s="36"/>
      <c r="H15" s="36"/>
      <c r="I15" s="36"/>
      <c r="J15" s="36"/>
      <c r="K15" s="38"/>
      <c r="L15" s="38"/>
      <c r="M15" s="39" t="str">
        <f>"("&amp;LEFT(AA14,1)&amp;")"</f>
        <v>(A)</v>
      </c>
      <c r="N15" s="40" t="str">
        <f>'1'!N7</f>
        <v>Afternoon Workout</v>
      </c>
      <c r="O15" s="36"/>
      <c r="P15" s="36"/>
      <c r="Q15" s="36"/>
      <c r="R15" s="36"/>
      <c r="S15" s="36"/>
      <c r="T15" s="36"/>
      <c r="U15" s="36"/>
      <c r="V15" s="41"/>
      <c r="W15" s="36"/>
      <c r="X15" s="36"/>
      <c r="Y15" s="36"/>
      <c r="Z15" s="42"/>
      <c r="AA15" s="793" t="s">
        <v>1224</v>
      </c>
      <c r="AB15" s="794"/>
      <c r="AC15" s="794"/>
      <c r="AD15" s="794"/>
      <c r="AE15" s="794"/>
      <c r="AF15" s="794"/>
      <c r="AG15" s="794"/>
      <c r="AH15" s="794"/>
      <c r="AI15" s="794"/>
      <c r="AJ15" s="794"/>
      <c r="AK15" s="794"/>
    </row>
    <row r="16" spans="1:38" x14ac:dyDescent="0.25">
      <c r="A16" s="43" t="s">
        <v>1138</v>
      </c>
      <c r="B16" s="36"/>
      <c r="C16" s="36"/>
      <c r="D16" s="36"/>
      <c r="E16" s="36"/>
      <c r="F16" s="36"/>
      <c r="G16" s="36"/>
      <c r="H16" s="36"/>
      <c r="I16" s="36"/>
      <c r="J16" s="36"/>
      <c r="K16" s="36"/>
      <c r="L16" s="36"/>
      <c r="M16" s="42">
        <v>1.4</v>
      </c>
      <c r="N16" s="43" t="s">
        <v>420</v>
      </c>
      <c r="O16" s="36"/>
      <c r="P16" s="36"/>
      <c r="Q16" s="36"/>
      <c r="R16" s="36"/>
      <c r="S16" s="36"/>
      <c r="T16" s="36"/>
      <c r="U16" s="36"/>
      <c r="V16" s="36"/>
      <c r="W16" s="36"/>
      <c r="X16" s="36"/>
      <c r="Y16" s="36"/>
      <c r="Z16" s="42"/>
      <c r="AA16" s="793"/>
      <c r="AB16" s="794"/>
      <c r="AC16" s="794"/>
      <c r="AD16" s="794"/>
      <c r="AE16" s="794"/>
      <c r="AF16" s="794"/>
      <c r="AG16" s="794"/>
      <c r="AH16" s="794"/>
      <c r="AI16" s="794"/>
      <c r="AJ16" s="794"/>
      <c r="AK16" s="794"/>
    </row>
    <row r="17" spans="1:38" x14ac:dyDescent="0.25">
      <c r="A17" s="43" t="s">
        <v>1225</v>
      </c>
      <c r="B17" s="36"/>
      <c r="C17" s="36"/>
      <c r="D17" s="36"/>
      <c r="E17" s="36"/>
      <c r="F17" s="36"/>
      <c r="G17" s="36"/>
      <c r="H17" s="36"/>
      <c r="I17" s="36"/>
      <c r="J17" s="36"/>
      <c r="K17" s="36"/>
      <c r="L17" s="36"/>
      <c r="M17" s="42">
        <v>1</v>
      </c>
      <c r="N17" s="43" t="s">
        <v>420</v>
      </c>
      <c r="O17" s="36"/>
      <c r="P17" s="36"/>
      <c r="Q17" s="36"/>
      <c r="R17" s="36"/>
      <c r="S17" s="36"/>
      <c r="T17" s="36"/>
      <c r="U17" s="36"/>
      <c r="V17" s="36"/>
      <c r="W17" s="36"/>
      <c r="X17" s="36"/>
      <c r="Y17" s="36"/>
      <c r="Z17" s="42"/>
      <c r="AA17" s="793"/>
      <c r="AB17" s="794"/>
      <c r="AC17" s="794"/>
      <c r="AD17" s="794"/>
      <c r="AE17" s="794"/>
      <c r="AF17" s="794"/>
      <c r="AG17" s="794"/>
      <c r="AH17" s="794"/>
      <c r="AI17" s="794"/>
      <c r="AJ17" s="794"/>
      <c r="AK17" s="794"/>
    </row>
    <row r="18" spans="1:38" x14ac:dyDescent="0.25">
      <c r="A18" s="43" t="s">
        <v>1226</v>
      </c>
      <c r="B18" s="36"/>
      <c r="C18" s="36"/>
      <c r="D18" s="36"/>
      <c r="E18" s="36"/>
      <c r="F18" s="36"/>
      <c r="G18" s="36"/>
      <c r="H18" s="36"/>
      <c r="I18" s="36"/>
      <c r="J18" s="36"/>
      <c r="K18" s="36"/>
      <c r="L18" s="36"/>
      <c r="M18" s="209">
        <v>1.95</v>
      </c>
      <c r="N18" s="43"/>
      <c r="O18" s="36"/>
      <c r="P18" s="36"/>
      <c r="Q18" s="36"/>
      <c r="R18" s="36"/>
      <c r="S18" s="36"/>
      <c r="T18" s="36"/>
      <c r="U18" s="36"/>
      <c r="V18" s="36"/>
      <c r="W18" s="36"/>
      <c r="X18" s="36"/>
      <c r="Y18" s="36"/>
      <c r="Z18" s="42"/>
      <c r="AA18" s="793"/>
      <c r="AB18" s="794"/>
      <c r="AC18" s="794"/>
      <c r="AD18" s="794"/>
      <c r="AE18" s="794"/>
      <c r="AF18" s="794"/>
      <c r="AG18" s="794"/>
      <c r="AH18" s="794"/>
      <c r="AI18" s="794"/>
      <c r="AJ18" s="794"/>
      <c r="AK18" s="794"/>
    </row>
    <row r="19" spans="1:38" x14ac:dyDescent="0.25">
      <c r="A19" s="43" t="s">
        <v>920</v>
      </c>
      <c r="B19" s="36"/>
      <c r="C19" s="36"/>
      <c r="D19" s="36"/>
      <c r="E19" s="36"/>
      <c r="F19" s="36"/>
      <c r="G19" s="36"/>
      <c r="H19" s="36"/>
      <c r="I19" s="36"/>
      <c r="J19" s="36"/>
      <c r="K19" s="36"/>
      <c r="L19" s="36"/>
      <c r="M19" s="42">
        <v>1.4</v>
      </c>
      <c r="N19" s="43"/>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38" x14ac:dyDescent="0.25">
      <c r="A20" s="43" t="s">
        <v>1227</v>
      </c>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38" x14ac:dyDescent="0.25">
      <c r="A21" s="43" t="s">
        <v>420</v>
      </c>
      <c r="B21" s="45"/>
      <c r="C21" s="45"/>
      <c r="D21" s="45"/>
      <c r="E21" s="45"/>
      <c r="F21" s="45"/>
      <c r="G21" s="45"/>
      <c r="H21" s="45"/>
      <c r="I21" s="45"/>
      <c r="J21" s="45"/>
      <c r="K21" s="45"/>
      <c r="L21" s="45"/>
      <c r="M21" s="205">
        <f>SUM(M15:M20)</f>
        <v>5.75</v>
      </c>
      <c r="N21" s="43" t="s">
        <v>420</v>
      </c>
      <c r="O21" s="45"/>
      <c r="P21" s="45"/>
      <c r="Q21" s="45"/>
      <c r="R21" s="45"/>
      <c r="S21" s="45"/>
      <c r="T21" s="45"/>
      <c r="U21" s="45"/>
      <c r="V21" s="45"/>
      <c r="W21" s="45"/>
      <c r="X21" s="45"/>
      <c r="Y21" s="45"/>
      <c r="Z21" s="46">
        <f>SUM(Z15:Z20)</f>
        <v>0</v>
      </c>
      <c r="AA21" s="793"/>
      <c r="AB21" s="794"/>
      <c r="AC21" s="794"/>
      <c r="AD21" s="794"/>
      <c r="AE21" s="794"/>
      <c r="AF21" s="794"/>
      <c r="AG21" s="794"/>
      <c r="AH21" s="794"/>
      <c r="AI21" s="794"/>
      <c r="AJ21" s="794"/>
      <c r="AK21" s="794"/>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44656</v>
      </c>
      <c r="X22" s="770"/>
      <c r="Y22" s="770"/>
      <c r="Z22" s="771"/>
      <c r="AA22" s="177" t="s">
        <v>648</v>
      </c>
      <c r="AB22" s="177"/>
      <c r="AC22" s="177"/>
      <c r="AD22" s="177"/>
      <c r="AE22" s="177"/>
      <c r="AF22" s="177"/>
      <c r="AG22" s="177"/>
      <c r="AH22" s="177"/>
      <c r="AI22" s="177"/>
      <c r="AJ22" s="177"/>
      <c r="AK22" s="177"/>
      <c r="AL22" t="s">
        <v>1228</v>
      </c>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1229</v>
      </c>
      <c r="AB23" s="794"/>
      <c r="AC23" s="794"/>
      <c r="AD23" s="794"/>
      <c r="AE23" s="794"/>
      <c r="AF23" s="794"/>
      <c r="AG23" s="794"/>
      <c r="AH23" s="794"/>
      <c r="AI23" s="794"/>
      <c r="AJ23" s="794"/>
      <c r="AK23" s="794"/>
    </row>
    <row r="24" spans="1:38" x14ac:dyDescent="0.25">
      <c r="A24" s="43" t="s">
        <v>1230</v>
      </c>
      <c r="B24" s="36"/>
      <c r="C24" s="36"/>
      <c r="D24" s="36"/>
      <c r="E24" s="36"/>
      <c r="F24" s="36"/>
      <c r="G24" s="36"/>
      <c r="H24" s="36"/>
      <c r="I24" s="36"/>
      <c r="J24" s="36"/>
      <c r="K24" s="38"/>
      <c r="L24" s="38"/>
      <c r="M24" s="44"/>
      <c r="N24" s="43" t="s">
        <v>420</v>
      </c>
      <c r="O24" s="36"/>
      <c r="P24" s="36"/>
      <c r="Q24" s="36"/>
      <c r="R24" s="36"/>
      <c r="S24" s="36"/>
      <c r="T24" s="36"/>
      <c r="U24" s="36"/>
      <c r="V24" s="36"/>
      <c r="W24" s="36"/>
      <c r="X24" s="36"/>
      <c r="Y24" s="36"/>
      <c r="Z24" s="42"/>
      <c r="AA24" s="793"/>
      <c r="AB24" s="794"/>
      <c r="AC24" s="794"/>
      <c r="AD24" s="794"/>
      <c r="AE24" s="794"/>
      <c r="AF24" s="794"/>
      <c r="AG24" s="794"/>
      <c r="AH24" s="794"/>
      <c r="AI24" s="794"/>
      <c r="AJ24" s="794"/>
      <c r="AK24" s="794"/>
    </row>
    <row r="25" spans="1:38" x14ac:dyDescent="0.25">
      <c r="A25" s="43" t="s">
        <v>1231</v>
      </c>
      <c r="B25" s="36"/>
      <c r="C25" s="36"/>
      <c r="D25" s="36"/>
      <c r="E25" s="36"/>
      <c r="F25" s="36"/>
      <c r="G25" s="36"/>
      <c r="H25" s="36"/>
      <c r="I25" s="36"/>
      <c r="J25" s="36"/>
      <c r="K25" s="38"/>
      <c r="L25" s="38"/>
      <c r="N25" s="43" t="s">
        <v>420</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38" x14ac:dyDescent="0.25">
      <c r="A26" s="43" t="s">
        <v>1194</v>
      </c>
      <c r="B26" s="36"/>
      <c r="C26" s="36"/>
      <c r="D26" s="36"/>
      <c r="E26" s="36"/>
      <c r="F26" s="36"/>
      <c r="G26" s="36"/>
      <c r="H26" s="36"/>
      <c r="I26" s="36"/>
      <c r="J26" s="36"/>
      <c r="K26" s="38"/>
      <c r="L26" s="38"/>
      <c r="M26" s="44">
        <v>6</v>
      </c>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t="s">
        <v>1059</v>
      </c>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6</v>
      </c>
      <c r="N29" s="43" t="s">
        <v>420</v>
      </c>
      <c r="O29" s="45"/>
      <c r="P29" s="45"/>
      <c r="Q29" s="45"/>
      <c r="R29" s="45"/>
      <c r="S29" s="45"/>
      <c r="T29" s="45"/>
      <c r="U29" s="45"/>
      <c r="V29" s="45"/>
      <c r="W29" s="45"/>
      <c r="X29" s="45"/>
      <c r="Y29" s="45"/>
      <c r="Z29" s="46">
        <f>SUM(Z23:Z28)</f>
        <v>0</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44657</v>
      </c>
      <c r="X30" s="770"/>
      <c r="Y30" s="770"/>
      <c r="Z30" s="771"/>
      <c r="AA30" s="177" t="s">
        <v>1232</v>
      </c>
      <c r="AB30" s="177"/>
      <c r="AC30" s="177"/>
      <c r="AD30" s="177"/>
      <c r="AE30" s="177"/>
      <c r="AF30" s="177"/>
      <c r="AG30" s="177"/>
      <c r="AH30" s="177"/>
      <c r="AI30" s="177"/>
      <c r="AJ30" s="177"/>
      <c r="AK30" s="177"/>
      <c r="AL30" t="s">
        <v>1233</v>
      </c>
    </row>
    <row r="31" spans="1:38" ht="15.75" thickTop="1" x14ac:dyDescent="0.25">
      <c r="A31" s="37" t="s">
        <v>855</v>
      </c>
      <c r="B31" s="36"/>
      <c r="C31" s="36"/>
      <c r="D31" s="36"/>
      <c r="E31" s="36"/>
      <c r="F31" s="36"/>
      <c r="G31" s="36"/>
      <c r="H31" s="36"/>
      <c r="I31" s="36"/>
      <c r="J31" s="36"/>
      <c r="K31" s="38"/>
      <c r="L31" s="38"/>
      <c r="M31" s="39" t="str">
        <f>"("&amp;LEFT(AA30,1)&amp;")"</f>
        <v>(R)</v>
      </c>
      <c r="N31" s="40" t="str">
        <f>'1'!N7</f>
        <v>Afternoon Workout</v>
      </c>
      <c r="O31" s="36"/>
      <c r="P31" s="36"/>
      <c r="Q31" s="36"/>
      <c r="R31" s="36"/>
      <c r="S31" s="36"/>
      <c r="T31" s="36"/>
      <c r="U31" s="36"/>
      <c r="V31" s="41"/>
      <c r="W31" s="36"/>
      <c r="X31" s="36"/>
      <c r="Y31" s="36"/>
      <c r="Z31" s="42"/>
      <c r="AA31" s="793"/>
      <c r="AB31" s="794"/>
      <c r="AC31" s="794"/>
      <c r="AD31" s="794"/>
      <c r="AE31" s="794"/>
      <c r="AF31" s="794"/>
      <c r="AG31" s="794"/>
      <c r="AH31" s="794"/>
      <c r="AI31" s="794"/>
      <c r="AJ31" s="794"/>
      <c r="AK31" s="794"/>
    </row>
    <row r="32" spans="1:38" x14ac:dyDescent="0.25">
      <c r="A32" s="43" t="s">
        <v>420</v>
      </c>
      <c r="B32" s="36"/>
      <c r="C32" s="36"/>
      <c r="D32" s="36"/>
      <c r="E32" s="36"/>
      <c r="F32" s="36"/>
      <c r="G32" s="36"/>
      <c r="H32" s="36"/>
      <c r="I32" s="36"/>
      <c r="J32" s="36"/>
      <c r="K32" s="38"/>
      <c r="L32" s="38"/>
      <c r="M32" s="44"/>
      <c r="N32" s="43" t="s">
        <v>1234</v>
      </c>
      <c r="O32" s="36"/>
      <c r="P32" s="36"/>
      <c r="Q32" s="36"/>
      <c r="R32" s="36"/>
      <c r="S32" s="36"/>
      <c r="T32" s="36"/>
      <c r="U32" s="36"/>
      <c r="V32" s="36"/>
      <c r="W32" s="36"/>
      <c r="X32" s="36"/>
      <c r="Y32" s="36"/>
      <c r="Z32" s="42">
        <v>1.4</v>
      </c>
      <c r="AA32" s="793"/>
      <c r="AB32" s="794"/>
      <c r="AC32" s="794"/>
      <c r="AD32" s="794"/>
      <c r="AE32" s="794"/>
      <c r="AF32" s="794"/>
      <c r="AG32" s="794"/>
      <c r="AH32" s="794"/>
      <c r="AI32" s="794"/>
      <c r="AJ32" s="794"/>
      <c r="AK32" s="794"/>
    </row>
    <row r="33" spans="1:38" x14ac:dyDescent="0.25">
      <c r="A33" s="43" t="s">
        <v>420</v>
      </c>
      <c r="B33" s="36"/>
      <c r="C33" s="36"/>
      <c r="D33" s="36"/>
      <c r="E33" s="36"/>
      <c r="F33" s="36"/>
      <c r="G33" s="36"/>
      <c r="H33" s="36"/>
      <c r="I33" s="36"/>
      <c r="J33" s="36"/>
      <c r="K33" s="38"/>
      <c r="L33" s="38"/>
      <c r="M33" s="44"/>
      <c r="N33" s="43" t="s">
        <v>1235</v>
      </c>
      <c r="O33" s="36"/>
      <c r="P33" s="36"/>
      <c r="Q33" s="36"/>
      <c r="R33" s="36"/>
      <c r="S33" s="36"/>
      <c r="T33" s="36"/>
      <c r="U33" s="36"/>
      <c r="V33" s="36"/>
      <c r="W33" s="36"/>
      <c r="X33" s="36"/>
      <c r="Y33" s="36"/>
      <c r="Z33" s="42">
        <v>2.5</v>
      </c>
      <c r="AA33" s="793"/>
      <c r="AB33" s="794"/>
      <c r="AC33" s="794"/>
      <c r="AD33" s="794"/>
      <c r="AE33" s="794"/>
      <c r="AF33" s="794"/>
      <c r="AG33" s="794"/>
      <c r="AH33" s="794"/>
      <c r="AI33" s="794"/>
      <c r="AJ33" s="794"/>
      <c r="AK33" s="794"/>
    </row>
    <row r="34" spans="1:38" x14ac:dyDescent="0.25">
      <c r="A34" s="43"/>
      <c r="B34" s="36"/>
      <c r="C34" s="36"/>
      <c r="D34" s="36"/>
      <c r="E34" s="36"/>
      <c r="F34" s="36"/>
      <c r="G34" s="36"/>
      <c r="H34" s="36"/>
      <c r="I34" s="36"/>
      <c r="J34" s="36"/>
      <c r="K34" s="38"/>
      <c r="L34" s="38"/>
      <c r="M34" s="44"/>
      <c r="N34" s="43" t="s">
        <v>1236</v>
      </c>
      <c r="O34" s="36"/>
      <c r="P34" s="36"/>
      <c r="Q34" s="36"/>
      <c r="R34" s="36"/>
      <c r="S34" s="36"/>
      <c r="T34" s="36"/>
      <c r="U34" s="36"/>
      <c r="V34" s="36"/>
      <c r="W34" s="36"/>
      <c r="X34" s="36"/>
      <c r="Y34" s="36"/>
      <c r="Z34" s="42">
        <v>0.5</v>
      </c>
      <c r="AA34" s="793"/>
      <c r="AB34" s="794"/>
      <c r="AC34" s="794"/>
      <c r="AD34" s="794"/>
      <c r="AE34" s="794"/>
      <c r="AF34" s="794"/>
      <c r="AG34" s="794"/>
      <c r="AH34" s="794"/>
      <c r="AI34" s="794"/>
      <c r="AJ34" s="794"/>
      <c r="AK34" s="794"/>
    </row>
    <row r="35" spans="1:38" x14ac:dyDescent="0.25">
      <c r="A35" s="43"/>
      <c r="B35" s="36"/>
      <c r="C35" s="36"/>
      <c r="D35" s="36"/>
      <c r="E35" s="36"/>
      <c r="F35" s="36"/>
      <c r="G35" s="36"/>
      <c r="H35" s="36"/>
      <c r="I35" s="36"/>
      <c r="J35" s="36"/>
      <c r="K35" s="38"/>
      <c r="L35" s="38"/>
      <c r="M35" s="44"/>
      <c r="N35" s="43" t="s">
        <v>1237</v>
      </c>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t="s">
        <v>938</v>
      </c>
      <c r="O36" s="36"/>
      <c r="P36" s="36"/>
      <c r="Q36" s="36"/>
      <c r="R36" s="36"/>
      <c r="S36" s="36"/>
      <c r="T36" s="36"/>
      <c r="U36" s="36"/>
      <c r="V36" s="36"/>
      <c r="W36" s="36"/>
      <c r="X36" s="36"/>
      <c r="Y36" s="36"/>
      <c r="Z36" s="42">
        <v>1.3</v>
      </c>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0</v>
      </c>
      <c r="N37" s="43" t="s">
        <v>1238</v>
      </c>
      <c r="O37" s="45"/>
      <c r="P37" s="45"/>
      <c r="Q37" s="45"/>
      <c r="R37" s="45"/>
      <c r="S37" s="45"/>
      <c r="T37" s="45"/>
      <c r="U37" s="45"/>
      <c r="V37" s="45"/>
      <c r="W37" s="45"/>
      <c r="X37" s="45"/>
      <c r="Y37" s="45"/>
      <c r="Z37" s="46">
        <f>SUM(Z31:Z36)</f>
        <v>5.7</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44658</v>
      </c>
      <c r="X38" s="770"/>
      <c r="Y38" s="770"/>
      <c r="Z38" s="771"/>
      <c r="AA38" s="177" t="s">
        <v>648</v>
      </c>
      <c r="AB38" s="177"/>
      <c r="AC38" s="177"/>
      <c r="AD38" s="177"/>
      <c r="AE38" s="177"/>
      <c r="AF38" s="177"/>
      <c r="AG38" s="177"/>
      <c r="AH38" s="177"/>
      <c r="AI38" s="177"/>
      <c r="AJ38" s="177"/>
      <c r="AK38" s="177"/>
      <c r="AL38" t="s">
        <v>1239</v>
      </c>
    </row>
    <row r="39" spans="1:38"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c r="AB39" s="794"/>
      <c r="AC39" s="794"/>
      <c r="AD39" s="794"/>
      <c r="AE39" s="794"/>
      <c r="AF39" s="794"/>
      <c r="AG39" s="794"/>
      <c r="AH39" s="794"/>
      <c r="AI39" s="794"/>
      <c r="AJ39" s="794"/>
      <c r="AK39" s="794"/>
    </row>
    <row r="40" spans="1:38" x14ac:dyDescent="0.25">
      <c r="A40" s="43" t="s">
        <v>858</v>
      </c>
      <c r="B40" s="36"/>
      <c r="C40" s="36"/>
      <c r="D40" s="36"/>
      <c r="E40" s="36"/>
      <c r="F40" s="36"/>
      <c r="G40" s="36"/>
      <c r="H40" s="36"/>
      <c r="I40" s="36"/>
      <c r="J40" s="36"/>
      <c r="K40" s="38"/>
      <c r="L40" s="38"/>
      <c r="M40" s="44">
        <v>6.1</v>
      </c>
      <c r="N40" s="43" t="s">
        <v>420</v>
      </c>
      <c r="O40" s="36"/>
      <c r="P40" s="36"/>
      <c r="Q40" s="36"/>
      <c r="R40" s="36"/>
      <c r="S40" s="36"/>
      <c r="T40" s="36"/>
      <c r="U40" s="36"/>
      <c r="V40" s="36"/>
      <c r="W40" s="36"/>
      <c r="X40" s="36"/>
      <c r="Y40" s="36"/>
      <c r="Z40" s="42"/>
      <c r="AA40" s="793"/>
      <c r="AB40" s="794"/>
      <c r="AC40" s="794"/>
      <c r="AD40" s="794"/>
      <c r="AE40" s="794"/>
      <c r="AF40" s="794"/>
      <c r="AG40" s="794"/>
      <c r="AH40" s="794"/>
      <c r="AI40" s="794"/>
      <c r="AJ40" s="794"/>
      <c r="AK40" s="794"/>
    </row>
    <row r="41" spans="1:38" x14ac:dyDescent="0.25">
      <c r="A41" s="43"/>
      <c r="B41" s="36"/>
      <c r="C41" s="36"/>
      <c r="D41" s="36"/>
      <c r="E41" s="36"/>
      <c r="F41" s="36"/>
      <c r="G41" s="36"/>
      <c r="H41" s="36"/>
      <c r="I41" s="36"/>
      <c r="J41" s="36"/>
      <c r="K41" s="38"/>
      <c r="L41" s="38"/>
      <c r="M41" s="44"/>
      <c r="N41" s="43" t="s">
        <v>420</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6.1</v>
      </c>
      <c r="N45" s="52" t="s">
        <v>420</v>
      </c>
      <c r="O45" s="45"/>
      <c r="P45" s="45"/>
      <c r="Q45" s="45"/>
      <c r="R45" s="45"/>
      <c r="S45" s="45"/>
      <c r="T45" s="45"/>
      <c r="U45" s="45"/>
      <c r="V45" s="45"/>
      <c r="W45" s="45"/>
      <c r="X45" s="45"/>
      <c r="Y45" s="45"/>
      <c r="Z45" s="46">
        <f>SUM(Z39:Z44)</f>
        <v>0</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44659</v>
      </c>
      <c r="X46" s="770"/>
      <c r="Y46" s="770"/>
      <c r="Z46" s="771"/>
      <c r="AA46" s="187" t="s">
        <v>348</v>
      </c>
      <c r="AB46" s="177"/>
      <c r="AC46" s="177"/>
      <c r="AD46" s="177"/>
      <c r="AE46" s="177"/>
      <c r="AF46" s="177"/>
      <c r="AG46" s="177"/>
      <c r="AH46" s="177"/>
      <c r="AI46" s="177"/>
      <c r="AJ46" s="177"/>
      <c r="AK46" s="177"/>
      <c r="AL46" t="s">
        <v>1240</v>
      </c>
    </row>
    <row r="47" spans="1:38" ht="15.75" thickTop="1" x14ac:dyDescent="0.25">
      <c r="A47" s="22" t="str">
        <f>+A39</f>
        <v>Morning Workout</v>
      </c>
      <c r="B47" s="23"/>
      <c r="C47" s="23"/>
      <c r="D47" s="23"/>
      <c r="E47" s="23"/>
      <c r="F47" s="23"/>
      <c r="G47" s="23"/>
      <c r="H47" s="23"/>
      <c r="I47" s="23"/>
      <c r="J47" s="23"/>
      <c r="M47" s="24" t="str">
        <f>"("&amp;LEFT(AA46,1)&amp;")"</f>
        <v>(W)</v>
      </c>
      <c r="N47" s="22" t="str">
        <f>+N39</f>
        <v>Afternoon Workout</v>
      </c>
      <c r="O47" s="23"/>
      <c r="P47" s="23"/>
      <c r="Q47" s="23"/>
      <c r="R47" s="23"/>
      <c r="S47" s="23"/>
      <c r="T47" s="23"/>
      <c r="U47" s="23"/>
      <c r="V47" s="25"/>
      <c r="W47" s="23"/>
      <c r="X47" s="23"/>
      <c r="Y47" s="23"/>
      <c r="Z47" s="48"/>
      <c r="AA47" s="793" t="s">
        <v>1241</v>
      </c>
      <c r="AB47" s="794"/>
      <c r="AC47" s="794"/>
      <c r="AD47" s="794"/>
      <c r="AE47" s="794"/>
      <c r="AF47" s="794"/>
      <c r="AG47" s="794"/>
      <c r="AH47" s="794"/>
      <c r="AI47" s="794"/>
      <c r="AJ47" s="794"/>
      <c r="AK47" s="794"/>
    </row>
    <row r="48" spans="1:38" x14ac:dyDescent="0.25">
      <c r="A48" s="43" t="s">
        <v>962</v>
      </c>
      <c r="B48" s="23"/>
      <c r="C48" s="23"/>
      <c r="D48" s="23"/>
      <c r="E48" s="23"/>
      <c r="F48" s="23"/>
      <c r="G48" s="23"/>
      <c r="H48" s="23"/>
      <c r="I48" s="23"/>
      <c r="J48" s="23"/>
      <c r="M48" s="27"/>
      <c r="N48" s="43" t="s">
        <v>1138</v>
      </c>
      <c r="O48" s="36"/>
      <c r="P48" s="36"/>
      <c r="Q48" s="36"/>
      <c r="R48" s="36"/>
      <c r="S48" s="36"/>
      <c r="T48" s="36"/>
      <c r="U48" s="36"/>
      <c r="V48" s="36"/>
      <c r="W48" s="36"/>
      <c r="X48" s="36"/>
      <c r="Y48" s="36"/>
      <c r="Z48" s="42">
        <v>1.3</v>
      </c>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1242</v>
      </c>
      <c r="O49" s="36"/>
      <c r="P49" s="36"/>
      <c r="Q49" s="36"/>
      <c r="R49" s="36"/>
      <c r="S49" s="36"/>
      <c r="T49" s="36"/>
      <c r="U49" s="36"/>
      <c r="V49" s="36"/>
      <c r="W49" s="36"/>
      <c r="X49" s="36"/>
      <c r="Y49" s="36"/>
      <c r="Z49" s="42">
        <v>2</v>
      </c>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t="s">
        <v>920</v>
      </c>
      <c r="O50" s="23"/>
      <c r="P50" s="23"/>
      <c r="Q50" s="23"/>
      <c r="R50" s="23"/>
      <c r="S50" s="23"/>
      <c r="T50" s="23"/>
      <c r="U50" s="23"/>
      <c r="V50" s="23"/>
      <c r="W50" s="23"/>
      <c r="Z50" s="26">
        <v>1.1000000000000001</v>
      </c>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0</v>
      </c>
      <c r="N53" s="52" t="s">
        <v>420</v>
      </c>
      <c r="O53" s="28"/>
      <c r="P53" s="28"/>
      <c r="Q53" s="28"/>
      <c r="R53" s="28"/>
      <c r="S53" s="28"/>
      <c r="T53" s="28"/>
      <c r="U53" s="28"/>
      <c r="V53" s="28"/>
      <c r="W53" s="28"/>
      <c r="Z53" s="29">
        <f>SUM(Z47:Z52)</f>
        <v>4.4000000000000004</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44660</v>
      </c>
      <c r="X54" s="770"/>
      <c r="Y54" s="770"/>
      <c r="Z54" s="771"/>
      <c r="AA54" s="187" t="s">
        <v>348</v>
      </c>
      <c r="AB54" s="177"/>
      <c r="AC54" s="177"/>
      <c r="AD54" s="177"/>
      <c r="AE54" s="177"/>
      <c r="AF54" s="177"/>
      <c r="AG54" s="177"/>
      <c r="AH54" s="177"/>
      <c r="AI54" s="177"/>
      <c r="AJ54" s="177"/>
      <c r="AK54" s="177"/>
      <c r="AL54" t="s">
        <v>1243</v>
      </c>
    </row>
    <row r="55" spans="1:38" ht="15.75" thickTop="1" x14ac:dyDescent="0.25">
      <c r="A55" s="22" t="str">
        <f>+A47</f>
        <v>Morning Workout</v>
      </c>
      <c r="B55" s="23"/>
      <c r="C55" s="23"/>
      <c r="D55" s="23"/>
      <c r="E55" s="23"/>
      <c r="F55" s="23"/>
      <c r="G55" s="23"/>
      <c r="H55" s="23"/>
      <c r="I55" s="23"/>
      <c r="J55" s="23"/>
      <c r="M55" s="24" t="str">
        <f>"("&amp;LEFT(AA54,1)&amp;")"</f>
        <v>(W)</v>
      </c>
      <c r="N55" s="22" t="str">
        <f>+N47</f>
        <v>Afternoon Workout</v>
      </c>
      <c r="O55" s="23"/>
      <c r="P55" s="23"/>
      <c r="Q55" s="23"/>
      <c r="R55" s="23"/>
      <c r="S55" s="23"/>
      <c r="T55" s="23"/>
      <c r="U55" s="23"/>
      <c r="V55" s="25"/>
      <c r="W55" s="23"/>
      <c r="X55" s="23"/>
      <c r="Y55" s="23"/>
      <c r="Z55" s="48"/>
      <c r="AA55" s="793" t="s">
        <v>1244</v>
      </c>
      <c r="AB55" s="794"/>
      <c r="AC55" s="794"/>
      <c r="AD55" s="794"/>
      <c r="AE55" s="794"/>
      <c r="AF55" s="794"/>
      <c r="AG55" s="794"/>
      <c r="AH55" s="794"/>
      <c r="AI55" s="794"/>
      <c r="AJ55" s="794"/>
      <c r="AK55" s="794"/>
    </row>
    <row r="56" spans="1:38" x14ac:dyDescent="0.25">
      <c r="A56" s="43" t="s">
        <v>420</v>
      </c>
      <c r="B56" s="23"/>
      <c r="C56" s="23"/>
      <c r="D56" s="23"/>
      <c r="E56" s="23"/>
      <c r="F56" s="23"/>
      <c r="G56" s="23"/>
      <c r="H56" s="23"/>
      <c r="I56" s="23"/>
      <c r="J56" s="23"/>
      <c r="M56" s="27"/>
      <c r="N56" s="43" t="s">
        <v>1138</v>
      </c>
      <c r="O56" s="23"/>
      <c r="P56" s="23"/>
      <c r="Q56" s="23"/>
      <c r="R56" s="23"/>
      <c r="S56" s="23"/>
      <c r="T56" s="23"/>
      <c r="U56" s="23"/>
      <c r="V56" s="23"/>
      <c r="W56" s="23"/>
      <c r="Z56" s="26">
        <v>1.3</v>
      </c>
      <c r="AA56" s="793"/>
      <c r="AB56" s="794"/>
      <c r="AC56" s="794"/>
      <c r="AD56" s="794"/>
      <c r="AE56" s="794"/>
      <c r="AF56" s="794"/>
      <c r="AG56" s="794"/>
      <c r="AH56" s="794"/>
      <c r="AI56" s="794"/>
      <c r="AJ56" s="794"/>
      <c r="AK56" s="794"/>
    </row>
    <row r="57" spans="1:38" x14ac:dyDescent="0.25">
      <c r="A57" s="43" t="s">
        <v>420</v>
      </c>
      <c r="B57" s="23"/>
      <c r="C57" s="23"/>
      <c r="D57" s="23"/>
      <c r="E57" s="23"/>
      <c r="F57" s="23"/>
      <c r="G57" s="23"/>
      <c r="H57" s="23"/>
      <c r="I57" s="23"/>
      <c r="J57" s="23"/>
      <c r="M57" s="27"/>
      <c r="N57" s="43" t="s">
        <v>1245</v>
      </c>
      <c r="O57" s="23"/>
      <c r="P57" s="23"/>
      <c r="Q57" s="23"/>
      <c r="R57" s="23"/>
      <c r="S57" s="23"/>
      <c r="T57" s="23"/>
      <c r="U57" s="23"/>
      <c r="V57" s="23"/>
      <c r="W57" s="23"/>
      <c r="Z57" s="26">
        <v>0.5</v>
      </c>
      <c r="AA57" s="793"/>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t="s">
        <v>1246</v>
      </c>
      <c r="O58" s="23"/>
      <c r="P58" s="23"/>
      <c r="Q58" s="23"/>
      <c r="R58" s="23"/>
      <c r="S58" s="23"/>
      <c r="T58" s="23"/>
      <c r="U58" s="23"/>
      <c r="V58" s="23"/>
      <c r="W58" s="23"/>
      <c r="Z58" s="224">
        <v>0.75</v>
      </c>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t="s">
        <v>1247</v>
      </c>
      <c r="O59" s="23"/>
      <c r="P59" s="23"/>
      <c r="Q59" s="23"/>
      <c r="R59" s="23"/>
      <c r="S59" s="23"/>
      <c r="T59" s="23"/>
      <c r="U59" s="23"/>
      <c r="V59" s="23"/>
      <c r="W59" s="23"/>
      <c r="Z59" s="224">
        <v>0.25</v>
      </c>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0</v>
      </c>
      <c r="N61" s="52" t="s">
        <v>420</v>
      </c>
      <c r="O61" s="28"/>
      <c r="P61" s="28"/>
      <c r="Q61" s="28"/>
      <c r="R61" s="28"/>
      <c r="S61" s="28"/>
      <c r="T61" s="28"/>
      <c r="U61" s="28"/>
      <c r="V61" s="28"/>
      <c r="W61" s="28"/>
      <c r="X61" s="33"/>
      <c r="Y61" s="33"/>
      <c r="Z61" s="29">
        <f>SUM(Z55:Z60)</f>
        <v>2.8</v>
      </c>
      <c r="AA61" s="177"/>
      <c r="AB61" s="177"/>
      <c r="AC61" s="177"/>
      <c r="AD61" s="177"/>
      <c r="AE61" s="177"/>
      <c r="AF61" s="177"/>
      <c r="AG61" s="177"/>
      <c r="AH61" s="177"/>
      <c r="AI61" s="177"/>
      <c r="AJ61" s="177"/>
      <c r="AK61" s="177"/>
    </row>
  </sheetData>
  <mergeCells count="28">
    <mergeCell ref="AA47:AK52"/>
    <mergeCell ref="AA55:AK60"/>
    <mergeCell ref="AA7:AK12"/>
    <mergeCell ref="AA23:AK28"/>
    <mergeCell ref="AA31:AK36"/>
    <mergeCell ref="AA39:AK44"/>
    <mergeCell ref="AA15:AK21"/>
    <mergeCell ref="A4:Z4"/>
    <mergeCell ref="A1:Z1"/>
    <mergeCell ref="A2:Z2"/>
    <mergeCell ref="A3:F3"/>
    <mergeCell ref="H3:M3"/>
    <mergeCell ref="N3:Z3"/>
    <mergeCell ref="A5:Z5"/>
    <mergeCell ref="A6:V6"/>
    <mergeCell ref="W6:Z6"/>
    <mergeCell ref="A14:V14"/>
    <mergeCell ref="W14:Z14"/>
    <mergeCell ref="A22:V22"/>
    <mergeCell ref="W22:Z22"/>
    <mergeCell ref="A54:V54"/>
    <mergeCell ref="W54:Z54"/>
    <mergeCell ref="A30:V30"/>
    <mergeCell ref="W30:Z30"/>
    <mergeCell ref="A38:V38"/>
    <mergeCell ref="W38:Z38"/>
    <mergeCell ref="A46:V46"/>
    <mergeCell ref="W46:Z46"/>
  </mergeCells>
  <hyperlinks>
    <hyperlink ref="AA1" location="'Reference Page'!A1" display="Home" xr:uid="{00000000-0004-0000-1200-000000000000}"/>
  </hyperlinks>
  <printOptions horizontalCentered="1" verticalCentered="1"/>
  <pageMargins left="0.3" right="0.3" top="0.5" bottom="0.25" header="0.3" footer="0.3"/>
  <pageSetup scale="87"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tabColor theme="8" tint="0.59999389629810485"/>
    <pageSetUpPr fitToPage="1"/>
  </sheetPr>
  <dimension ref="A1:AL64"/>
  <sheetViews>
    <sheetView showGridLines="0" workbookViewId="0">
      <pane ySplit="5" topLeftCell="A39" activePane="bottomLeft" state="frozen"/>
      <selection activeCell="AO32" sqref="AO32"/>
      <selection pane="bottomLeft" activeCell="A46" sqref="A46:V46"/>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36.5703125" bestFit="1" customWidth="1"/>
    <col min="15" max="25" width="1" customWidth="1"/>
    <col min="26" max="26" width="5.5703125" style="31" customWidth="1"/>
    <col min="27" max="27" width="16.42578125" bestFit="1" customWidth="1"/>
    <col min="28" max="35" width="1" customWidth="1"/>
  </cols>
  <sheetData>
    <row r="1" spans="1:38"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90" t="s">
        <v>850</v>
      </c>
    </row>
    <row r="2" spans="1:38" x14ac:dyDescent="0.25">
      <c r="A2" s="780" t="s">
        <v>434</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38" x14ac:dyDescent="0.25">
      <c r="A3" s="798">
        <f>+'Reference Page'!$A$17</f>
        <v>44661</v>
      </c>
      <c r="B3" s="784"/>
      <c r="C3" s="784"/>
      <c r="D3" s="784"/>
      <c r="E3" s="784"/>
      <c r="F3" s="784"/>
      <c r="G3" s="21" t="s">
        <v>330</v>
      </c>
      <c r="H3" s="785">
        <f>+A3+6</f>
        <v>44667</v>
      </c>
      <c r="I3" s="785"/>
      <c r="J3" s="785"/>
      <c r="K3" s="785"/>
      <c r="L3" s="785"/>
      <c r="M3" s="786"/>
      <c r="N3" s="787" t="s">
        <v>852</v>
      </c>
      <c r="O3" s="788"/>
      <c r="P3" s="788"/>
      <c r="Q3" s="788"/>
      <c r="R3" s="788"/>
      <c r="S3" s="788"/>
      <c r="T3" s="788"/>
      <c r="U3" s="788"/>
      <c r="V3" s="788"/>
      <c r="W3" s="788"/>
      <c r="X3" s="788"/>
      <c r="Y3" s="788"/>
      <c r="Z3" s="789"/>
    </row>
    <row r="4" spans="1:38" x14ac:dyDescent="0.25">
      <c r="A4" s="804" t="str">
        <f>'Reference Page'!$H$11</f>
        <v>OUTDOOR</v>
      </c>
      <c r="B4" s="805"/>
      <c r="C4" s="805"/>
      <c r="D4" s="805"/>
      <c r="E4" s="805"/>
      <c r="F4" s="805"/>
      <c r="G4" s="805"/>
      <c r="H4" s="805"/>
      <c r="I4" s="805"/>
      <c r="J4" s="805"/>
      <c r="K4" s="805"/>
      <c r="L4" s="805"/>
      <c r="M4" s="805"/>
      <c r="N4" s="805"/>
      <c r="O4" s="805"/>
      <c r="P4" s="805"/>
      <c r="Q4" s="805"/>
      <c r="R4" s="805"/>
      <c r="S4" s="805"/>
      <c r="T4" s="805"/>
      <c r="U4" s="805"/>
      <c r="V4" s="805"/>
      <c r="W4" s="805"/>
      <c r="X4" s="805"/>
      <c r="Y4" s="805"/>
      <c r="Z4" s="806"/>
    </row>
    <row r="5" spans="1:38" x14ac:dyDescent="0.25">
      <c r="A5" s="807" t="str">
        <f>'Reference Page'!$F$15</f>
        <v xml:space="preserve">  Sharpening</v>
      </c>
      <c r="B5" s="808"/>
      <c r="C5" s="808"/>
      <c r="D5" s="808"/>
      <c r="E5" s="808"/>
      <c r="F5" s="808"/>
      <c r="G5" s="808"/>
      <c r="H5" s="808"/>
      <c r="I5" s="808"/>
      <c r="J5" s="808"/>
      <c r="K5" s="808"/>
      <c r="L5" s="808"/>
      <c r="M5" s="808"/>
      <c r="N5" s="808"/>
      <c r="O5" s="808"/>
      <c r="P5" s="808"/>
      <c r="Q5" s="808"/>
      <c r="R5" s="808"/>
      <c r="S5" s="808"/>
      <c r="T5" s="808"/>
      <c r="U5" s="808"/>
      <c r="V5" s="808"/>
      <c r="W5" s="808"/>
      <c r="X5" s="808"/>
      <c r="Y5" s="808"/>
      <c r="Z5" s="809"/>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44661</v>
      </c>
      <c r="X6" s="772"/>
      <c r="Y6" s="772"/>
      <c r="Z6" s="772"/>
      <c r="AA6" s="92" t="s">
        <v>654</v>
      </c>
      <c r="AB6" s="92"/>
      <c r="AC6" s="92"/>
      <c r="AD6" s="92"/>
      <c r="AE6" s="92"/>
      <c r="AF6" s="92"/>
      <c r="AG6" s="92"/>
      <c r="AH6" s="92"/>
      <c r="AI6" s="92"/>
      <c r="AJ6" s="92"/>
      <c r="AK6" s="92"/>
      <c r="AL6" t="s">
        <v>1248</v>
      </c>
    </row>
    <row r="7" spans="1:38" ht="15.75" thickTop="1" x14ac:dyDescent="0.25">
      <c r="A7" s="37" t="s">
        <v>855</v>
      </c>
      <c r="B7" s="36"/>
      <c r="C7" s="36"/>
      <c r="D7" s="36"/>
      <c r="E7" s="36"/>
      <c r="F7" s="36"/>
      <c r="G7" s="36"/>
      <c r="H7" s="36"/>
      <c r="I7" s="36"/>
      <c r="J7" s="36"/>
      <c r="K7" s="38"/>
      <c r="L7" s="38"/>
      <c r="M7" s="39" t="str">
        <f>"("&amp;LEFT(AA6,1)&amp;")"</f>
        <v>(L)</v>
      </c>
      <c r="N7" s="40" t="str">
        <f>'1'!N7</f>
        <v>Afternoon Workout</v>
      </c>
      <c r="O7" s="36"/>
      <c r="P7" s="36"/>
      <c r="Q7" s="36"/>
      <c r="R7" s="36"/>
      <c r="S7" s="36"/>
      <c r="T7" s="36"/>
      <c r="U7" s="36"/>
      <c r="V7" s="41"/>
      <c r="W7" s="36"/>
      <c r="X7" s="36"/>
      <c r="Y7" s="36"/>
      <c r="Z7" s="42"/>
      <c r="AA7" s="793" t="s">
        <v>1249</v>
      </c>
      <c r="AB7" s="794"/>
      <c r="AC7" s="794"/>
      <c r="AD7" s="794"/>
      <c r="AE7" s="794"/>
      <c r="AF7" s="794"/>
      <c r="AG7" s="794"/>
      <c r="AH7" s="794"/>
      <c r="AI7" s="794"/>
      <c r="AJ7" s="794"/>
      <c r="AK7" s="794"/>
    </row>
    <row r="8" spans="1:38" x14ac:dyDescent="0.25">
      <c r="A8" s="43" t="s">
        <v>805</v>
      </c>
      <c r="B8" s="36"/>
      <c r="C8" s="36"/>
      <c r="D8" s="36"/>
      <c r="E8" s="36"/>
      <c r="F8" s="36"/>
      <c r="G8" s="36"/>
      <c r="H8" s="36"/>
      <c r="I8" s="36"/>
      <c r="J8" s="36"/>
      <c r="K8" s="38"/>
      <c r="L8" s="38"/>
      <c r="M8" s="44">
        <v>11</v>
      </c>
      <c r="N8" s="43" t="s">
        <v>1198</v>
      </c>
      <c r="O8" s="36"/>
      <c r="P8" s="36"/>
      <c r="Q8" s="36"/>
      <c r="R8" s="36"/>
      <c r="S8" s="36"/>
      <c r="T8" s="36"/>
      <c r="U8" s="36"/>
      <c r="V8" s="36"/>
      <c r="W8" s="36"/>
      <c r="X8" s="36"/>
      <c r="Y8" s="36"/>
      <c r="Z8" s="42"/>
      <c r="AA8" s="793"/>
      <c r="AB8" s="794"/>
      <c r="AC8" s="794"/>
      <c r="AD8" s="794"/>
      <c r="AE8" s="794"/>
      <c r="AF8" s="794"/>
      <c r="AG8" s="794"/>
      <c r="AH8" s="794"/>
      <c r="AI8" s="794"/>
      <c r="AJ8" s="794"/>
      <c r="AK8" s="794"/>
    </row>
    <row r="9" spans="1:38" x14ac:dyDescent="0.25">
      <c r="A9" s="43" t="s">
        <v>420</v>
      </c>
      <c r="B9" s="36"/>
      <c r="C9" s="36"/>
      <c r="D9" s="36"/>
      <c r="E9" s="36"/>
      <c r="F9" s="36"/>
      <c r="G9" s="36"/>
      <c r="H9" s="36"/>
      <c r="I9" s="36"/>
      <c r="J9" s="36"/>
      <c r="K9" s="38"/>
      <c r="L9" s="38"/>
      <c r="M9" s="44"/>
      <c r="N9" s="43" t="s">
        <v>420</v>
      </c>
      <c r="O9" s="36"/>
      <c r="P9" s="36"/>
      <c r="Q9" s="36"/>
      <c r="R9" s="36"/>
      <c r="S9" s="36"/>
      <c r="T9" s="36"/>
      <c r="U9" s="36"/>
      <c r="V9" s="36"/>
      <c r="W9" s="36"/>
      <c r="X9" s="36"/>
      <c r="Y9" s="36"/>
      <c r="Z9" s="42"/>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8" x14ac:dyDescent="0.25">
      <c r="A13" s="43" t="s">
        <v>420</v>
      </c>
      <c r="B13" s="45"/>
      <c r="C13" s="45"/>
      <c r="D13" s="45"/>
      <c r="E13" s="45"/>
      <c r="F13" s="45"/>
      <c r="G13" s="45"/>
      <c r="H13" s="45"/>
      <c r="I13" s="45"/>
      <c r="J13" s="45"/>
      <c r="K13" s="38"/>
      <c r="L13" s="38"/>
      <c r="M13" s="46">
        <f>SUM(M7:M12)</f>
        <v>11</v>
      </c>
      <c r="N13" s="52" t="s">
        <v>420</v>
      </c>
      <c r="O13" s="45"/>
      <c r="P13" s="45"/>
      <c r="Q13" s="45"/>
      <c r="R13" s="45"/>
      <c r="S13" s="45"/>
      <c r="T13" s="45"/>
      <c r="U13" s="45"/>
      <c r="V13" s="45"/>
      <c r="W13" s="45"/>
      <c r="X13" s="45"/>
      <c r="Y13" s="45"/>
      <c r="Z13" s="46">
        <f>SUM(Z7:Z12)</f>
        <v>0</v>
      </c>
      <c r="AA13" s="177"/>
      <c r="AB13" s="177"/>
      <c r="AC13" s="177"/>
      <c r="AD13" s="177"/>
      <c r="AE13" s="177"/>
      <c r="AF13" s="177"/>
      <c r="AG13" s="177"/>
      <c r="AH13" s="177"/>
      <c r="AI13" s="177"/>
      <c r="AJ13" s="177"/>
      <c r="AK13" s="177"/>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44662</v>
      </c>
      <c r="X14" s="770"/>
      <c r="Y14" s="770"/>
      <c r="Z14" s="771"/>
      <c r="AA14" s="177" t="s">
        <v>648</v>
      </c>
      <c r="AB14" s="177"/>
      <c r="AC14" s="177"/>
      <c r="AD14" s="177"/>
      <c r="AE14" s="177"/>
      <c r="AF14" s="177"/>
      <c r="AG14" s="177"/>
      <c r="AH14" s="177"/>
      <c r="AI14" s="177"/>
      <c r="AJ14" s="177"/>
      <c r="AK14" s="177"/>
      <c r="AL14" t="s">
        <v>1250</v>
      </c>
    </row>
    <row r="15" spans="1:38" ht="15.75" thickTop="1" x14ac:dyDescent="0.25">
      <c r="A15" s="37" t="s">
        <v>855</v>
      </c>
      <c r="B15" s="36"/>
      <c r="C15" s="36"/>
      <c r="D15" s="36"/>
      <c r="E15" s="36"/>
      <c r="F15" s="36"/>
      <c r="G15" s="36"/>
      <c r="H15" s="36"/>
      <c r="I15" s="36"/>
      <c r="J15" s="36"/>
      <c r="K15" s="38"/>
      <c r="L15" s="38"/>
      <c r="M15" s="39" t="str">
        <f>"("&amp;LEFT(AA14,1)&amp;")"</f>
        <v>(E)</v>
      </c>
      <c r="N15" s="40" t="str">
        <f>'1'!N7</f>
        <v>Afternoon Workout</v>
      </c>
      <c r="O15" s="36"/>
      <c r="P15" s="36"/>
      <c r="Q15" s="36"/>
      <c r="R15" s="36"/>
      <c r="S15" s="36"/>
      <c r="T15" s="36"/>
      <c r="U15" s="36"/>
      <c r="V15" s="41"/>
      <c r="W15" s="36"/>
      <c r="X15" s="36"/>
      <c r="Y15" s="36"/>
      <c r="Z15" s="42"/>
      <c r="AA15" s="793" t="s">
        <v>1251</v>
      </c>
      <c r="AB15" s="794"/>
      <c r="AC15" s="794"/>
      <c r="AD15" s="794"/>
      <c r="AE15" s="794"/>
      <c r="AF15" s="794"/>
      <c r="AG15" s="794"/>
      <c r="AH15" s="794"/>
      <c r="AI15" s="794"/>
      <c r="AJ15" s="794"/>
      <c r="AK15" s="794"/>
    </row>
    <row r="16" spans="1:38" x14ac:dyDescent="0.25">
      <c r="A16" s="43" t="s">
        <v>420</v>
      </c>
      <c r="B16" s="36"/>
      <c r="C16" s="36"/>
      <c r="D16" s="36"/>
      <c r="E16" s="36"/>
      <c r="F16" s="36"/>
      <c r="G16" s="36"/>
      <c r="H16" s="36"/>
      <c r="I16" s="36"/>
      <c r="J16" s="36"/>
      <c r="K16" s="36"/>
      <c r="L16" s="36"/>
      <c r="M16" s="42"/>
      <c r="N16" s="43" t="s">
        <v>1252</v>
      </c>
      <c r="O16" s="36"/>
      <c r="P16" s="36"/>
      <c r="Q16" s="36"/>
      <c r="R16" s="36"/>
      <c r="S16" s="36"/>
      <c r="T16" s="36"/>
      <c r="U16" s="36"/>
      <c r="V16" s="36"/>
      <c r="W16" s="36"/>
      <c r="X16" s="36"/>
      <c r="Y16" s="36"/>
      <c r="Z16" s="42">
        <v>4.2</v>
      </c>
      <c r="AA16" s="793"/>
      <c r="AB16" s="794"/>
      <c r="AC16" s="794"/>
      <c r="AD16" s="794"/>
      <c r="AE16" s="794"/>
      <c r="AF16" s="794"/>
      <c r="AG16" s="794"/>
      <c r="AH16" s="794"/>
      <c r="AI16" s="794"/>
      <c r="AJ16" s="794"/>
      <c r="AK16" s="794"/>
    </row>
    <row r="17" spans="1:38" x14ac:dyDescent="0.25">
      <c r="A17" s="43" t="s">
        <v>420</v>
      </c>
      <c r="B17" s="36"/>
      <c r="C17" s="36"/>
      <c r="D17" s="36"/>
      <c r="E17" s="36"/>
      <c r="F17" s="36"/>
      <c r="G17" s="36"/>
      <c r="H17" s="36"/>
      <c r="I17" s="36"/>
      <c r="J17" s="36"/>
      <c r="K17" s="36"/>
      <c r="L17" s="36"/>
      <c r="M17" s="42"/>
      <c r="N17" s="43" t="s">
        <v>1253</v>
      </c>
      <c r="O17" s="36"/>
      <c r="P17" s="36"/>
      <c r="Q17" s="36"/>
      <c r="R17" s="36"/>
      <c r="S17" s="36"/>
      <c r="T17" s="36"/>
      <c r="U17" s="36"/>
      <c r="V17" s="36"/>
      <c r="W17" s="36"/>
      <c r="X17" s="36"/>
      <c r="Y17" s="36"/>
      <c r="Z17" s="42"/>
      <c r="AA17" s="793"/>
      <c r="AB17" s="794"/>
      <c r="AC17" s="794"/>
      <c r="AD17" s="794"/>
      <c r="AE17" s="794"/>
      <c r="AF17" s="794"/>
      <c r="AG17" s="794"/>
      <c r="AH17" s="794"/>
      <c r="AI17" s="794"/>
      <c r="AJ17" s="794"/>
      <c r="AK17" s="794"/>
    </row>
    <row r="18" spans="1:38" x14ac:dyDescent="0.25">
      <c r="A18" s="43"/>
      <c r="B18" s="36"/>
      <c r="C18" s="36"/>
      <c r="D18" s="36"/>
      <c r="E18" s="36"/>
      <c r="F18" s="36"/>
      <c r="G18" s="36"/>
      <c r="H18" s="36"/>
      <c r="I18" s="36"/>
      <c r="J18" s="36"/>
      <c r="K18" s="36"/>
      <c r="L18" s="36"/>
      <c r="M18" s="42"/>
      <c r="N18" s="43"/>
      <c r="O18" s="36"/>
      <c r="P18" s="36"/>
      <c r="Q18" s="36"/>
      <c r="R18" s="36"/>
      <c r="S18" s="36"/>
      <c r="T18" s="36"/>
      <c r="U18" s="36"/>
      <c r="V18" s="36"/>
      <c r="W18" s="36"/>
      <c r="X18" s="36"/>
      <c r="Y18" s="36"/>
      <c r="Z18" s="42"/>
      <c r="AA18" s="793"/>
      <c r="AB18" s="794"/>
      <c r="AC18" s="794"/>
      <c r="AD18" s="794"/>
      <c r="AE18" s="794"/>
      <c r="AF18" s="794"/>
      <c r="AG18" s="794"/>
      <c r="AH18" s="794"/>
      <c r="AI18" s="794"/>
      <c r="AJ18" s="794"/>
      <c r="AK18" s="794"/>
    </row>
    <row r="19" spans="1:38" x14ac:dyDescent="0.25">
      <c r="A19" s="43"/>
      <c r="B19" s="36"/>
      <c r="C19" s="36"/>
      <c r="D19" s="36"/>
      <c r="E19" s="36"/>
      <c r="F19" s="36"/>
      <c r="G19" s="36"/>
      <c r="H19" s="36"/>
      <c r="I19" s="36"/>
      <c r="J19" s="36"/>
      <c r="K19" s="36"/>
      <c r="L19" s="36"/>
      <c r="M19" s="42"/>
      <c r="N19" s="43"/>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38" x14ac:dyDescent="0.25">
      <c r="A20" s="43"/>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38" x14ac:dyDescent="0.25">
      <c r="A21" s="43" t="s">
        <v>420</v>
      </c>
      <c r="B21" s="45"/>
      <c r="C21" s="45"/>
      <c r="D21" s="45"/>
      <c r="E21" s="45"/>
      <c r="F21" s="45"/>
      <c r="G21" s="45"/>
      <c r="H21" s="45"/>
      <c r="I21" s="45"/>
      <c r="J21" s="45"/>
      <c r="K21" s="45"/>
      <c r="L21" s="45"/>
      <c r="M21" s="46">
        <f>SUM(M15:M20)</f>
        <v>0</v>
      </c>
      <c r="N21" s="43" t="s">
        <v>420</v>
      </c>
      <c r="O21" s="45"/>
      <c r="P21" s="45"/>
      <c r="Q21" s="45"/>
      <c r="R21" s="45"/>
      <c r="S21" s="45"/>
      <c r="T21" s="45"/>
      <c r="U21" s="45"/>
      <c r="V21" s="45"/>
      <c r="W21" s="45"/>
      <c r="X21" s="45"/>
      <c r="Y21" s="45"/>
      <c r="Z21" s="46">
        <f>SUM(Z15:Z20)</f>
        <v>4.2</v>
      </c>
      <c r="AA21" s="177"/>
      <c r="AB21" s="177"/>
      <c r="AC21" s="177"/>
      <c r="AD21" s="177"/>
      <c r="AE21" s="177"/>
      <c r="AF21" s="177"/>
      <c r="AG21" s="177"/>
      <c r="AH21" s="177"/>
      <c r="AI21" s="177"/>
      <c r="AJ21" s="177"/>
      <c r="AK21" s="177"/>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44663</v>
      </c>
      <c r="X22" s="770"/>
      <c r="Y22" s="770"/>
      <c r="Z22" s="771"/>
      <c r="AA22" s="177" t="s">
        <v>709</v>
      </c>
      <c r="AB22" s="177"/>
      <c r="AC22" s="177"/>
      <c r="AD22" s="177"/>
      <c r="AE22" s="177"/>
      <c r="AF22" s="177"/>
      <c r="AG22" s="177"/>
      <c r="AH22" s="177"/>
      <c r="AI22" s="177"/>
      <c r="AJ22" s="177"/>
      <c r="AK22" s="177"/>
      <c r="AL22" t="s">
        <v>1254</v>
      </c>
    </row>
    <row r="23" spans="1:38" ht="15.75" thickTop="1" x14ac:dyDescent="0.25">
      <c r="A23" s="37" t="s">
        <v>855</v>
      </c>
      <c r="B23" s="36"/>
      <c r="C23" s="36"/>
      <c r="D23" s="36"/>
      <c r="E23" s="36"/>
      <c r="F23" s="36"/>
      <c r="G23" s="36"/>
      <c r="H23" s="36"/>
      <c r="I23" s="36"/>
      <c r="J23" s="36"/>
      <c r="K23" s="38"/>
      <c r="L23" s="38"/>
      <c r="M23" s="39" t="str">
        <f>"("&amp;LEFT(AA22,1)&amp;")"</f>
        <v>(A)</v>
      </c>
      <c r="N23" s="40" t="str">
        <f>'1'!N7</f>
        <v>Afternoon Workout</v>
      </c>
      <c r="O23" s="36"/>
      <c r="P23" s="36"/>
      <c r="Q23" s="36"/>
      <c r="R23" s="36"/>
      <c r="S23" s="36"/>
      <c r="T23" s="36"/>
      <c r="U23" s="36"/>
      <c r="V23" s="41"/>
      <c r="W23" s="36"/>
      <c r="X23" s="36"/>
      <c r="Y23" s="36"/>
      <c r="Z23" s="42"/>
      <c r="AA23" s="793" t="s">
        <v>1255</v>
      </c>
      <c r="AB23" s="794"/>
      <c r="AC23" s="794"/>
      <c r="AD23" s="794"/>
      <c r="AE23" s="794"/>
      <c r="AF23" s="794"/>
      <c r="AG23" s="794"/>
      <c r="AH23" s="794"/>
      <c r="AI23" s="794"/>
      <c r="AJ23" s="794"/>
      <c r="AK23" s="794"/>
    </row>
    <row r="24" spans="1:38" x14ac:dyDescent="0.25">
      <c r="A24" s="43" t="s">
        <v>1256</v>
      </c>
      <c r="B24" s="36"/>
      <c r="C24" s="36"/>
      <c r="D24" s="36"/>
      <c r="E24" s="36"/>
      <c r="F24" s="36"/>
      <c r="G24" s="36"/>
      <c r="H24" s="36"/>
      <c r="I24" s="36"/>
      <c r="J24" s="36"/>
      <c r="K24" s="38"/>
      <c r="L24" s="38"/>
      <c r="M24" s="44">
        <v>1.3</v>
      </c>
      <c r="N24" s="43" t="s">
        <v>420</v>
      </c>
      <c r="O24" s="36"/>
      <c r="P24" s="36"/>
      <c r="Q24" s="36"/>
      <c r="R24" s="36"/>
      <c r="S24" s="36"/>
      <c r="T24" s="36"/>
      <c r="U24" s="36"/>
      <c r="V24" s="36"/>
      <c r="W24" s="36"/>
      <c r="X24" s="36"/>
      <c r="Y24" s="36"/>
      <c r="Z24" s="42"/>
      <c r="AA24" s="793"/>
      <c r="AB24" s="794"/>
      <c r="AC24" s="794"/>
      <c r="AD24" s="794"/>
      <c r="AE24" s="794"/>
      <c r="AF24" s="794"/>
      <c r="AG24" s="794"/>
      <c r="AH24" s="794"/>
      <c r="AI24" s="794"/>
      <c r="AJ24" s="794"/>
      <c r="AK24" s="794"/>
    </row>
    <row r="25" spans="1:38" x14ac:dyDescent="0.25">
      <c r="A25" s="43" t="s">
        <v>1257</v>
      </c>
      <c r="B25" s="36"/>
      <c r="C25" s="36"/>
      <c r="D25" s="36"/>
      <c r="E25" s="36"/>
      <c r="F25" s="36"/>
      <c r="G25" s="36"/>
      <c r="H25" s="36"/>
      <c r="I25" s="36"/>
      <c r="J25" s="36"/>
      <c r="K25" s="38"/>
      <c r="L25" s="38"/>
      <c r="M25" s="44">
        <v>1.5</v>
      </c>
      <c r="N25" s="43" t="s">
        <v>420</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38" x14ac:dyDescent="0.25">
      <c r="A26" s="43" t="s">
        <v>1156</v>
      </c>
      <c r="B26" s="36"/>
      <c r="C26" s="36"/>
      <c r="D26" s="36"/>
      <c r="E26" s="36"/>
      <c r="F26" s="36"/>
      <c r="G26" s="36"/>
      <c r="H26" s="36"/>
      <c r="I26" s="36"/>
      <c r="J26" s="36"/>
      <c r="K26" s="38"/>
      <c r="L26" s="38"/>
      <c r="M26" s="44">
        <v>1.7</v>
      </c>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4.5</v>
      </c>
      <c r="N29" s="43" t="s">
        <v>420</v>
      </c>
      <c r="O29" s="45"/>
      <c r="P29" s="45"/>
      <c r="Q29" s="45"/>
      <c r="R29" s="45"/>
      <c r="S29" s="45"/>
      <c r="T29" s="45"/>
      <c r="U29" s="45"/>
      <c r="V29" s="45"/>
      <c r="W29" s="45"/>
      <c r="X29" s="45"/>
      <c r="Y29" s="45"/>
      <c r="Z29" s="46">
        <f>SUM(Z23:Z28)</f>
        <v>0</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44664</v>
      </c>
      <c r="X30" s="770"/>
      <c r="Y30" s="770"/>
      <c r="Z30" s="771"/>
      <c r="AA30" s="177" t="s">
        <v>669</v>
      </c>
      <c r="AB30" s="177"/>
      <c r="AC30" s="177"/>
      <c r="AD30" s="177"/>
      <c r="AE30" s="177"/>
      <c r="AF30" s="177"/>
      <c r="AG30" s="177"/>
      <c r="AH30" s="177"/>
      <c r="AI30" s="177"/>
      <c r="AJ30" s="177"/>
      <c r="AK30" s="177"/>
    </row>
    <row r="31" spans="1:38" ht="15.75" thickTop="1" x14ac:dyDescent="0.25">
      <c r="A31" s="37" t="s">
        <v>855</v>
      </c>
      <c r="B31" s="36"/>
      <c r="C31" s="36"/>
      <c r="D31" s="36"/>
      <c r="E31" s="36"/>
      <c r="F31" s="36"/>
      <c r="G31" s="36"/>
      <c r="H31" s="36"/>
      <c r="I31" s="36"/>
      <c r="J31" s="36"/>
      <c r="K31" s="38"/>
      <c r="L31" s="38"/>
      <c r="M31" s="39" t="str">
        <f>"("&amp;LEFT(AA30,1)&amp;")"</f>
        <v>(L)</v>
      </c>
      <c r="N31" s="40" t="str">
        <f>'1'!N7</f>
        <v>Afternoon Workout</v>
      </c>
      <c r="O31" s="36"/>
      <c r="P31" s="36"/>
      <c r="Q31" s="36"/>
      <c r="R31" s="36"/>
      <c r="S31" s="36"/>
      <c r="T31" s="36"/>
      <c r="U31" s="36"/>
      <c r="V31" s="41"/>
      <c r="W31" s="36"/>
      <c r="X31" s="36"/>
      <c r="Y31" s="36"/>
      <c r="Z31" s="42"/>
      <c r="AA31" s="793" t="s">
        <v>1258</v>
      </c>
      <c r="AB31" s="794"/>
      <c r="AC31" s="794"/>
      <c r="AD31" s="794"/>
      <c r="AE31" s="794"/>
      <c r="AF31" s="794"/>
      <c r="AG31" s="794"/>
      <c r="AH31" s="794"/>
      <c r="AI31" s="794"/>
      <c r="AJ31" s="794"/>
      <c r="AK31" s="794"/>
    </row>
    <row r="32" spans="1:38" x14ac:dyDescent="0.25">
      <c r="A32" s="43" t="s">
        <v>420</v>
      </c>
      <c r="B32" s="36"/>
      <c r="C32" s="36"/>
      <c r="D32" s="36"/>
      <c r="E32" s="36"/>
      <c r="F32" s="36"/>
      <c r="G32" s="36"/>
      <c r="H32" s="36"/>
      <c r="I32" s="36"/>
      <c r="J32" s="36"/>
      <c r="K32" s="38"/>
      <c r="L32" s="38"/>
      <c r="M32" s="44"/>
      <c r="N32" s="43" t="s">
        <v>1138</v>
      </c>
      <c r="O32" s="36"/>
      <c r="P32" s="36"/>
      <c r="Q32" s="36"/>
      <c r="R32" s="36"/>
      <c r="S32" s="36"/>
      <c r="T32" s="36"/>
      <c r="U32" s="36"/>
      <c r="V32" s="36"/>
      <c r="W32" s="36"/>
      <c r="X32" s="36"/>
      <c r="Y32" s="36"/>
      <c r="Z32" s="42">
        <v>1</v>
      </c>
      <c r="AA32" s="793"/>
      <c r="AB32" s="794"/>
      <c r="AC32" s="794"/>
      <c r="AD32" s="794"/>
      <c r="AE32" s="794"/>
      <c r="AF32" s="794"/>
      <c r="AG32" s="794"/>
      <c r="AH32" s="794"/>
      <c r="AI32" s="794"/>
      <c r="AJ32" s="794"/>
      <c r="AK32" s="794"/>
    </row>
    <row r="33" spans="1:38" x14ac:dyDescent="0.25">
      <c r="A33" s="43" t="s">
        <v>420</v>
      </c>
      <c r="B33" s="36"/>
      <c r="C33" s="36"/>
      <c r="D33" s="36"/>
      <c r="E33" s="36"/>
      <c r="F33" s="36"/>
      <c r="G33" s="36"/>
      <c r="H33" s="36"/>
      <c r="I33" s="36"/>
      <c r="J33" s="36"/>
      <c r="K33" s="38"/>
      <c r="L33" s="38"/>
      <c r="M33" s="44"/>
      <c r="N33" s="43" t="s">
        <v>1259</v>
      </c>
      <c r="O33" s="36"/>
      <c r="P33" s="36"/>
      <c r="Q33" s="36"/>
      <c r="R33" s="36"/>
      <c r="S33" s="36"/>
      <c r="T33" s="36"/>
      <c r="U33" s="36"/>
      <c r="V33" s="36"/>
      <c r="W33" s="36"/>
      <c r="X33" s="36"/>
      <c r="Y33" s="36"/>
      <c r="Z33" s="42">
        <v>4</v>
      </c>
      <c r="AA33" s="793"/>
      <c r="AB33" s="794"/>
      <c r="AC33" s="794"/>
      <c r="AD33" s="794"/>
      <c r="AE33" s="794"/>
      <c r="AF33" s="794"/>
      <c r="AG33" s="794"/>
      <c r="AH33" s="794"/>
      <c r="AI33" s="794"/>
      <c r="AJ33" s="794"/>
      <c r="AK33" s="794"/>
    </row>
    <row r="34" spans="1:38" x14ac:dyDescent="0.25">
      <c r="A34" s="43"/>
      <c r="B34" s="36"/>
      <c r="C34" s="36"/>
      <c r="D34" s="36"/>
      <c r="E34" s="36"/>
      <c r="F34" s="36"/>
      <c r="G34" s="36"/>
      <c r="H34" s="36"/>
      <c r="I34" s="36"/>
      <c r="J34" s="36"/>
      <c r="K34" s="38"/>
      <c r="L34" s="38"/>
      <c r="M34" s="44"/>
      <c r="N34" s="43" t="s">
        <v>920</v>
      </c>
      <c r="O34" s="36"/>
      <c r="P34" s="36"/>
      <c r="Q34" s="36"/>
      <c r="R34" s="36"/>
      <c r="S34" s="36"/>
      <c r="T34" s="36"/>
      <c r="U34" s="36"/>
      <c r="V34" s="36"/>
      <c r="W34" s="36"/>
      <c r="X34" s="36"/>
      <c r="Y34" s="36"/>
      <c r="Z34" s="42"/>
      <c r="AA34" s="793"/>
      <c r="AB34" s="794"/>
      <c r="AC34" s="794"/>
      <c r="AD34" s="794"/>
      <c r="AE34" s="794"/>
      <c r="AF34" s="794"/>
      <c r="AG34" s="794"/>
      <c r="AH34" s="794"/>
      <c r="AI34" s="794"/>
      <c r="AJ34" s="794"/>
      <c r="AK34" s="794"/>
    </row>
    <row r="35" spans="1:38" x14ac:dyDescent="0.25">
      <c r="A35" s="43"/>
      <c r="B35" s="36"/>
      <c r="C35" s="36"/>
      <c r="D35" s="36"/>
      <c r="E35" s="36"/>
      <c r="F35" s="36"/>
      <c r="G35" s="36"/>
      <c r="H35" s="36"/>
      <c r="I35" s="36"/>
      <c r="J35" s="36"/>
      <c r="K35" s="38"/>
      <c r="L35" s="38"/>
      <c r="M35" s="44"/>
      <c r="N35" s="43" t="s">
        <v>1260</v>
      </c>
      <c r="O35" s="36"/>
      <c r="P35" s="36"/>
      <c r="Q35" s="36"/>
      <c r="R35" s="36"/>
      <c r="S35" s="36"/>
      <c r="T35" s="36"/>
      <c r="U35" s="36"/>
      <c r="V35" s="36"/>
      <c r="W35" s="36"/>
      <c r="X35" s="36"/>
      <c r="Y35" s="36"/>
      <c r="Z35" s="42">
        <v>1</v>
      </c>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0</v>
      </c>
      <c r="N37" s="43" t="s">
        <v>420</v>
      </c>
      <c r="O37" s="45"/>
      <c r="P37" s="45"/>
      <c r="Q37" s="45"/>
      <c r="R37" s="45"/>
      <c r="S37" s="45"/>
      <c r="T37" s="45"/>
      <c r="U37" s="45"/>
      <c r="V37" s="45"/>
      <c r="W37" s="45"/>
      <c r="X37" s="45"/>
      <c r="Y37" s="45"/>
      <c r="Z37" s="46">
        <f>SUM(Z31:Z36)</f>
        <v>6</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44665</v>
      </c>
      <c r="X38" s="770"/>
      <c r="Y38" s="770"/>
      <c r="Z38" s="771"/>
      <c r="AA38" s="177" t="s">
        <v>648</v>
      </c>
      <c r="AB38" s="177"/>
      <c r="AC38" s="177"/>
      <c r="AD38" s="177"/>
      <c r="AE38" s="177"/>
      <c r="AF38" s="177"/>
      <c r="AG38" s="177"/>
      <c r="AH38" s="177"/>
      <c r="AI38" s="177"/>
      <c r="AJ38" s="177"/>
      <c r="AK38" s="177"/>
      <c r="AL38" t="s">
        <v>1248</v>
      </c>
    </row>
    <row r="39" spans="1:38"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t="s">
        <v>1261</v>
      </c>
      <c r="AB39" s="794"/>
      <c r="AC39" s="794"/>
      <c r="AD39" s="794"/>
      <c r="AE39" s="794"/>
      <c r="AF39" s="794"/>
      <c r="AG39" s="794"/>
      <c r="AH39" s="794"/>
      <c r="AI39" s="794"/>
      <c r="AJ39" s="794"/>
      <c r="AK39" s="794"/>
    </row>
    <row r="40" spans="1:38" x14ac:dyDescent="0.25">
      <c r="A40" s="43"/>
      <c r="B40" s="36"/>
      <c r="C40" s="36"/>
      <c r="D40" s="36"/>
      <c r="E40" s="36"/>
      <c r="F40" s="36"/>
      <c r="G40" s="36"/>
      <c r="H40" s="36"/>
      <c r="I40" s="36"/>
      <c r="J40" s="36"/>
      <c r="K40" s="38"/>
      <c r="L40" s="38"/>
      <c r="M40" s="44"/>
      <c r="N40" s="43" t="s">
        <v>1194</v>
      </c>
      <c r="O40" s="36"/>
      <c r="P40" s="36"/>
      <c r="Q40" s="36"/>
      <c r="R40" s="36"/>
      <c r="S40" s="36"/>
      <c r="T40" s="36"/>
      <c r="U40" s="36"/>
      <c r="V40" s="36"/>
      <c r="W40" s="36"/>
      <c r="X40" s="36"/>
      <c r="Y40" s="36"/>
      <c r="Z40" s="42">
        <v>6.5</v>
      </c>
      <c r="AA40" s="793"/>
      <c r="AB40" s="794"/>
      <c r="AC40" s="794"/>
      <c r="AD40" s="794"/>
      <c r="AE40" s="794"/>
      <c r="AF40" s="794"/>
      <c r="AG40" s="794"/>
      <c r="AH40" s="794"/>
      <c r="AI40" s="794"/>
      <c r="AJ40" s="794"/>
      <c r="AK40" s="794"/>
    </row>
    <row r="41" spans="1:38" x14ac:dyDescent="0.25">
      <c r="A41" s="43"/>
      <c r="B41" s="36"/>
      <c r="C41" s="36"/>
      <c r="D41" s="36"/>
      <c r="E41" s="36"/>
      <c r="F41" s="36"/>
      <c r="G41" s="36"/>
      <c r="H41" s="36"/>
      <c r="I41" s="36"/>
      <c r="J41" s="36"/>
      <c r="K41" s="38"/>
      <c r="L41" s="38"/>
      <c r="M41" s="44"/>
      <c r="N41" s="43" t="s">
        <v>1059</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0</v>
      </c>
      <c r="N45" s="52" t="s">
        <v>420</v>
      </c>
      <c r="O45" s="45"/>
      <c r="P45" s="45"/>
      <c r="Q45" s="45"/>
      <c r="R45" s="45"/>
      <c r="S45" s="45"/>
      <c r="T45" s="45"/>
      <c r="U45" s="45"/>
      <c r="V45" s="45"/>
      <c r="W45" s="45"/>
      <c r="X45" s="45"/>
      <c r="Y45" s="45"/>
      <c r="Z45" s="46">
        <f>SUM(Z39:Z44)</f>
        <v>6.5</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44666</v>
      </c>
      <c r="X46" s="770"/>
      <c r="Y46" s="770"/>
      <c r="Z46" s="771"/>
      <c r="AA46" s="187" t="s">
        <v>804</v>
      </c>
      <c r="AB46" s="177"/>
      <c r="AC46" s="177"/>
      <c r="AD46" s="177"/>
      <c r="AE46" s="177"/>
      <c r="AF46" s="177"/>
      <c r="AG46" s="177"/>
      <c r="AH46" s="177"/>
      <c r="AI46" s="177"/>
      <c r="AJ46" s="177"/>
      <c r="AK46" s="177"/>
      <c r="AL46" t="s">
        <v>1262</v>
      </c>
    </row>
    <row r="47" spans="1:38" ht="15.75" thickTop="1" x14ac:dyDescent="0.25">
      <c r="A47" s="22" t="str">
        <f>+A39</f>
        <v>Morning Workout</v>
      </c>
      <c r="B47" s="23"/>
      <c r="C47" s="23"/>
      <c r="D47" s="23"/>
      <c r="E47" s="23"/>
      <c r="F47" s="23"/>
      <c r="G47" s="23"/>
      <c r="H47" s="23"/>
      <c r="I47" s="23"/>
      <c r="J47" s="23"/>
      <c r="M47" s="24" t="str">
        <f>"("&amp;LEFT(AA46,1)&amp;")"</f>
        <v>(B)</v>
      </c>
      <c r="N47" s="22" t="str">
        <f>+N39</f>
        <v>Afternoon Workout</v>
      </c>
      <c r="O47" s="23"/>
      <c r="P47" s="23"/>
      <c r="Q47" s="23"/>
      <c r="R47" s="23"/>
      <c r="S47" s="23"/>
      <c r="T47" s="23"/>
      <c r="U47" s="23"/>
      <c r="V47" s="25"/>
      <c r="W47" s="23"/>
      <c r="X47" s="23"/>
      <c r="Y47" s="23"/>
      <c r="Z47" s="48"/>
      <c r="AA47" s="793" t="s">
        <v>1263</v>
      </c>
      <c r="AB47" s="794"/>
      <c r="AC47" s="794"/>
      <c r="AD47" s="794"/>
      <c r="AE47" s="794"/>
      <c r="AF47" s="794"/>
      <c r="AG47" s="794"/>
      <c r="AH47" s="794"/>
      <c r="AI47" s="794"/>
      <c r="AJ47" s="794"/>
      <c r="AK47" s="794"/>
    </row>
    <row r="48" spans="1:38" x14ac:dyDescent="0.25">
      <c r="A48" s="43" t="s">
        <v>420</v>
      </c>
      <c r="B48" s="23"/>
      <c r="C48" s="23"/>
      <c r="D48" s="23"/>
      <c r="E48" s="23"/>
      <c r="F48" s="23"/>
      <c r="G48" s="23"/>
      <c r="H48" s="23"/>
      <c r="I48" s="23"/>
      <c r="J48" s="23"/>
      <c r="M48" s="27"/>
      <c r="N48" s="43" t="s">
        <v>918</v>
      </c>
      <c r="O48" s="36"/>
      <c r="P48" s="36"/>
      <c r="Q48" s="36"/>
      <c r="R48" s="36"/>
      <c r="S48" s="36"/>
      <c r="T48" s="36"/>
      <c r="U48" s="36"/>
      <c r="V48" s="36"/>
      <c r="W48" s="36"/>
      <c r="X48" s="36"/>
      <c r="Y48" s="36"/>
      <c r="Z48" s="42">
        <v>0.3</v>
      </c>
      <c r="AA48" s="793"/>
      <c r="AB48" s="794"/>
      <c r="AC48" s="794"/>
      <c r="AD48" s="794"/>
      <c r="AE48" s="794"/>
      <c r="AF48" s="794"/>
      <c r="AG48" s="794"/>
      <c r="AH48" s="794"/>
      <c r="AI48" s="794"/>
      <c r="AJ48" s="794"/>
      <c r="AK48" s="794"/>
    </row>
    <row r="49" spans="1:37" x14ac:dyDescent="0.25">
      <c r="A49" s="43" t="s">
        <v>420</v>
      </c>
      <c r="B49" s="23"/>
      <c r="C49" s="23"/>
      <c r="D49" s="23"/>
      <c r="E49" s="23"/>
      <c r="F49" s="23"/>
      <c r="G49" s="23"/>
      <c r="H49" s="23"/>
      <c r="I49" s="23"/>
      <c r="J49" s="23"/>
      <c r="M49" s="27"/>
      <c r="N49" s="43" t="s">
        <v>1264</v>
      </c>
      <c r="O49" s="36"/>
      <c r="P49" s="36"/>
      <c r="Q49" s="36"/>
      <c r="R49" s="36"/>
      <c r="S49" s="36"/>
      <c r="T49" s="36"/>
      <c r="U49" s="36"/>
      <c r="V49" s="36"/>
      <c r="W49" s="36"/>
      <c r="X49" s="36"/>
      <c r="Y49" s="36"/>
      <c r="Z49" s="42">
        <v>2</v>
      </c>
      <c r="AA49" s="793"/>
      <c r="AB49" s="794"/>
      <c r="AC49" s="794"/>
      <c r="AD49" s="794"/>
      <c r="AE49" s="794"/>
      <c r="AF49" s="794"/>
      <c r="AG49" s="794"/>
      <c r="AH49" s="794"/>
      <c r="AI49" s="794"/>
      <c r="AJ49" s="794"/>
      <c r="AK49" s="794"/>
    </row>
    <row r="50" spans="1:37" x14ac:dyDescent="0.25">
      <c r="A50" s="43"/>
      <c r="B50" s="23"/>
      <c r="C50" s="23"/>
      <c r="D50" s="23"/>
      <c r="E50" s="23"/>
      <c r="F50" s="23"/>
      <c r="G50" s="23"/>
      <c r="H50" s="23"/>
      <c r="I50" s="23"/>
      <c r="J50" s="23"/>
      <c r="M50" s="27"/>
      <c r="N50" s="43" t="s">
        <v>1265</v>
      </c>
      <c r="O50" s="23"/>
      <c r="P50" s="23"/>
      <c r="Q50" s="23"/>
      <c r="R50" s="23"/>
      <c r="S50" s="23"/>
      <c r="T50" s="23"/>
      <c r="U50" s="23"/>
      <c r="V50" s="23"/>
      <c r="W50" s="23"/>
      <c r="Z50" s="224">
        <v>0.15</v>
      </c>
      <c r="AA50" s="793"/>
      <c r="AB50" s="794"/>
      <c r="AC50" s="794"/>
      <c r="AD50" s="794"/>
      <c r="AE50" s="794"/>
      <c r="AF50" s="794"/>
      <c r="AG50" s="794"/>
      <c r="AH50" s="794"/>
      <c r="AI50" s="794"/>
      <c r="AJ50" s="794"/>
      <c r="AK50" s="794"/>
    </row>
    <row r="51" spans="1:37" x14ac:dyDescent="0.25">
      <c r="A51" s="43"/>
      <c r="B51" s="23"/>
      <c r="C51" s="23"/>
      <c r="D51" s="23"/>
      <c r="E51" s="23"/>
      <c r="F51" s="23"/>
      <c r="G51" s="23"/>
      <c r="H51" s="23"/>
      <c r="I51" s="23"/>
      <c r="J51" s="23"/>
      <c r="M51" s="27"/>
      <c r="N51" s="43" t="s">
        <v>1266</v>
      </c>
      <c r="O51" s="23"/>
      <c r="P51" s="23"/>
      <c r="Q51" s="23"/>
      <c r="R51" s="23"/>
      <c r="S51" s="23"/>
      <c r="T51" s="23"/>
      <c r="U51" s="23"/>
      <c r="V51" s="23"/>
      <c r="W51" s="23"/>
      <c r="Z51" s="224">
        <v>0.25</v>
      </c>
      <c r="AA51" s="793"/>
      <c r="AB51" s="794"/>
      <c r="AC51" s="794"/>
      <c r="AD51" s="794"/>
      <c r="AE51" s="794"/>
      <c r="AF51" s="794"/>
      <c r="AG51" s="794"/>
      <c r="AH51" s="794"/>
      <c r="AI51" s="794"/>
      <c r="AJ51" s="794"/>
      <c r="AK51" s="794"/>
    </row>
    <row r="52" spans="1:37" x14ac:dyDescent="0.25">
      <c r="A52" s="43"/>
      <c r="B52" s="23"/>
      <c r="C52" s="23"/>
      <c r="D52" s="23"/>
      <c r="E52" s="23"/>
      <c r="F52" s="23"/>
      <c r="G52" s="23"/>
      <c r="H52" s="23"/>
      <c r="I52" s="23"/>
      <c r="J52" s="23"/>
      <c r="M52" s="27"/>
      <c r="N52" s="43" t="s">
        <v>920</v>
      </c>
      <c r="O52" s="23"/>
      <c r="P52" s="23"/>
      <c r="Q52" s="23"/>
      <c r="R52" s="23"/>
      <c r="S52" s="23"/>
      <c r="T52" s="23"/>
      <c r="U52" s="23"/>
      <c r="V52" s="23"/>
      <c r="W52" s="23"/>
      <c r="Z52" s="30">
        <v>7.1</v>
      </c>
      <c r="AA52" s="793"/>
      <c r="AB52" s="794"/>
      <c r="AC52" s="794"/>
      <c r="AD52" s="794"/>
      <c r="AE52" s="794"/>
      <c r="AF52" s="794"/>
      <c r="AG52" s="794"/>
      <c r="AH52" s="794"/>
      <c r="AI52" s="794"/>
      <c r="AJ52" s="794"/>
      <c r="AK52" s="794"/>
    </row>
    <row r="53" spans="1:37" x14ac:dyDescent="0.25">
      <c r="A53" s="52" t="s">
        <v>420</v>
      </c>
      <c r="B53" s="28"/>
      <c r="C53" s="28"/>
      <c r="D53" s="28"/>
      <c r="E53" s="28"/>
      <c r="F53" s="28"/>
      <c r="G53" s="28"/>
      <c r="H53" s="28"/>
      <c r="I53" s="28"/>
      <c r="J53" s="28"/>
      <c r="M53" s="29">
        <f>SUM(M47:M52)</f>
        <v>0</v>
      </c>
      <c r="N53" s="52" t="s">
        <v>1267</v>
      </c>
      <c r="O53" s="28"/>
      <c r="P53" s="28"/>
      <c r="Q53" s="28"/>
      <c r="R53" s="28"/>
      <c r="S53" s="28"/>
      <c r="T53" s="28"/>
      <c r="U53" s="28"/>
      <c r="V53" s="28"/>
      <c r="W53" s="28"/>
      <c r="Z53" s="29">
        <f>SUM(Z47:Z52)</f>
        <v>9.7999999999999989</v>
      </c>
      <c r="AA53" s="177"/>
      <c r="AB53" s="177"/>
      <c r="AC53" s="177"/>
      <c r="AD53" s="177"/>
      <c r="AE53" s="177"/>
      <c r="AF53" s="177"/>
      <c r="AG53" s="177"/>
      <c r="AH53" s="177"/>
      <c r="AI53" s="177"/>
      <c r="AJ53" s="177"/>
      <c r="AK53" s="177"/>
    </row>
    <row r="54" spans="1:37"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44667</v>
      </c>
      <c r="X54" s="770"/>
      <c r="Y54" s="770"/>
      <c r="Z54" s="771"/>
      <c r="AA54" s="177" t="s">
        <v>345</v>
      </c>
      <c r="AB54" s="177"/>
      <c r="AC54" s="177"/>
      <c r="AD54" s="177"/>
      <c r="AE54" s="177"/>
      <c r="AF54" s="177"/>
      <c r="AG54" s="177"/>
      <c r="AH54" s="177"/>
      <c r="AI54" s="177"/>
      <c r="AJ54" s="177"/>
      <c r="AK54" s="177"/>
    </row>
    <row r="55" spans="1:37" ht="15.75" thickTop="1" x14ac:dyDescent="0.25">
      <c r="A55" s="22" t="str">
        <f>+A47</f>
        <v>Morning Workout</v>
      </c>
      <c r="B55" s="23"/>
      <c r="C55" s="23"/>
      <c r="D55" s="23"/>
      <c r="E55" s="23"/>
      <c r="F55" s="23"/>
      <c r="G55" s="23"/>
      <c r="H55" s="23"/>
      <c r="I55" s="23"/>
      <c r="J55" s="23"/>
      <c r="M55" s="24" t="str">
        <f>"("&amp;LEFT(AA54,1)&amp;")"</f>
        <v>(O)</v>
      </c>
      <c r="N55" s="22" t="str">
        <f>+N47</f>
        <v>Afternoon Workout</v>
      </c>
      <c r="O55" s="23"/>
      <c r="P55" s="23"/>
      <c r="Q55" s="23"/>
      <c r="R55" s="23"/>
      <c r="S55" s="23"/>
      <c r="T55" s="23"/>
      <c r="U55" s="23"/>
      <c r="V55" s="25"/>
      <c r="W55" s="23"/>
      <c r="X55" s="23"/>
      <c r="Y55" s="23"/>
      <c r="Z55" s="48"/>
      <c r="AA55" s="793" t="s">
        <v>1268</v>
      </c>
      <c r="AB55" s="794"/>
      <c r="AC55" s="794"/>
      <c r="AD55" s="794"/>
      <c r="AE55" s="794"/>
      <c r="AF55" s="794"/>
      <c r="AG55" s="794"/>
      <c r="AH55" s="794"/>
      <c r="AI55" s="794"/>
      <c r="AJ55" s="794"/>
      <c r="AK55" s="794"/>
    </row>
    <row r="56" spans="1:37" x14ac:dyDescent="0.25">
      <c r="A56" s="43" t="s">
        <v>420</v>
      </c>
      <c r="B56" s="23"/>
      <c r="C56" s="23"/>
      <c r="D56" s="23"/>
      <c r="E56" s="23"/>
      <c r="F56" s="23"/>
      <c r="G56" s="23"/>
      <c r="H56" s="23"/>
      <c r="I56" s="23"/>
      <c r="J56" s="23"/>
      <c r="M56" s="27"/>
      <c r="N56" s="43" t="s">
        <v>420</v>
      </c>
      <c r="O56" s="23"/>
      <c r="P56" s="23"/>
      <c r="Q56" s="23"/>
      <c r="R56" s="23"/>
      <c r="S56" s="23"/>
      <c r="T56" s="23"/>
      <c r="U56" s="23"/>
      <c r="V56" s="23"/>
      <c r="W56" s="23"/>
      <c r="Z56" s="26"/>
      <c r="AA56" s="793"/>
      <c r="AB56" s="794"/>
      <c r="AC56" s="794"/>
      <c r="AD56" s="794"/>
      <c r="AE56" s="794"/>
      <c r="AF56" s="794"/>
      <c r="AG56" s="794"/>
      <c r="AH56" s="794"/>
      <c r="AI56" s="794"/>
      <c r="AJ56" s="794"/>
      <c r="AK56" s="794"/>
    </row>
    <row r="57" spans="1:37" x14ac:dyDescent="0.25">
      <c r="A57" s="43" t="s">
        <v>420</v>
      </c>
      <c r="B57" s="23"/>
      <c r="C57" s="23"/>
      <c r="D57" s="23"/>
      <c r="E57" s="23"/>
      <c r="F57" s="23"/>
      <c r="G57" s="23"/>
      <c r="H57" s="23"/>
      <c r="I57" s="23"/>
      <c r="J57" s="23"/>
      <c r="M57" s="27"/>
      <c r="N57" s="43" t="s">
        <v>420</v>
      </c>
      <c r="O57" s="23"/>
      <c r="P57" s="23"/>
      <c r="Q57" s="23"/>
      <c r="R57" s="23"/>
      <c r="S57" s="23"/>
      <c r="T57" s="23"/>
      <c r="U57" s="23"/>
      <c r="V57" s="23"/>
      <c r="W57" s="23"/>
      <c r="Z57" s="26"/>
      <c r="AA57" s="793"/>
      <c r="AB57" s="794"/>
      <c r="AC57" s="794"/>
      <c r="AD57" s="794"/>
      <c r="AE57" s="794"/>
      <c r="AF57" s="794"/>
      <c r="AG57" s="794"/>
      <c r="AH57" s="794"/>
      <c r="AI57" s="794"/>
      <c r="AJ57" s="794"/>
      <c r="AK57" s="794"/>
    </row>
    <row r="58" spans="1:37" x14ac:dyDescent="0.25">
      <c r="A58" s="43"/>
      <c r="B58" s="23"/>
      <c r="C58" s="23"/>
      <c r="D58" s="23"/>
      <c r="E58" s="23"/>
      <c r="F58" s="23"/>
      <c r="G58" s="23"/>
      <c r="H58" s="23"/>
      <c r="I58" s="23"/>
      <c r="J58" s="23"/>
      <c r="M58" s="27"/>
      <c r="N58" s="43"/>
      <c r="O58" s="23"/>
      <c r="P58" s="23"/>
      <c r="Q58" s="23"/>
      <c r="R58" s="23"/>
      <c r="S58" s="23"/>
      <c r="T58" s="23"/>
      <c r="U58" s="23"/>
      <c r="V58" s="23"/>
      <c r="W58" s="23"/>
      <c r="Z58" s="26"/>
      <c r="AA58" s="793"/>
      <c r="AB58" s="794"/>
      <c r="AC58" s="794"/>
      <c r="AD58" s="794"/>
      <c r="AE58" s="794"/>
      <c r="AF58" s="794"/>
      <c r="AG58" s="794"/>
      <c r="AH58" s="794"/>
      <c r="AI58" s="794"/>
      <c r="AJ58" s="794"/>
      <c r="AK58" s="794"/>
    </row>
    <row r="59" spans="1:37" x14ac:dyDescent="0.25">
      <c r="A59" s="43"/>
      <c r="B59" s="23"/>
      <c r="C59" s="23"/>
      <c r="D59" s="23"/>
      <c r="E59" s="23"/>
      <c r="F59" s="23"/>
      <c r="G59" s="23"/>
      <c r="H59" s="23"/>
      <c r="I59" s="23"/>
      <c r="J59" s="23"/>
      <c r="M59" s="27"/>
      <c r="N59" s="43"/>
      <c r="O59" s="23"/>
      <c r="P59" s="23"/>
      <c r="Q59" s="23"/>
      <c r="R59" s="23"/>
      <c r="S59" s="23"/>
      <c r="T59" s="23"/>
      <c r="U59" s="23"/>
      <c r="V59" s="23"/>
      <c r="W59" s="23"/>
      <c r="Z59" s="26"/>
      <c r="AA59" s="793"/>
      <c r="AB59" s="794"/>
      <c r="AC59" s="794"/>
      <c r="AD59" s="794"/>
      <c r="AE59" s="794"/>
      <c r="AF59" s="794"/>
      <c r="AG59" s="794"/>
      <c r="AH59" s="794"/>
      <c r="AI59" s="794"/>
      <c r="AJ59" s="794"/>
      <c r="AK59" s="794"/>
    </row>
    <row r="60" spans="1:37"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7" x14ac:dyDescent="0.25">
      <c r="A61" s="52" t="s">
        <v>420</v>
      </c>
      <c r="B61" s="28"/>
      <c r="C61" s="28"/>
      <c r="D61" s="28"/>
      <c r="E61" s="28"/>
      <c r="F61" s="28"/>
      <c r="G61" s="28"/>
      <c r="H61" s="28"/>
      <c r="I61" s="28"/>
      <c r="J61" s="28"/>
      <c r="K61" s="33"/>
      <c r="L61" s="33"/>
      <c r="M61" s="29">
        <f>SUM(M55:M60)</f>
        <v>0</v>
      </c>
      <c r="N61" s="52" t="s">
        <v>420</v>
      </c>
      <c r="O61" s="28"/>
      <c r="P61" s="28"/>
      <c r="Q61" s="28"/>
      <c r="R61" s="28"/>
      <c r="S61" s="28"/>
      <c r="T61" s="28"/>
      <c r="U61" s="28"/>
      <c r="V61" s="28"/>
      <c r="W61" s="28"/>
      <c r="X61" s="33"/>
      <c r="Y61" s="33"/>
      <c r="Z61" s="29">
        <f>SUM(Z55:Z60)</f>
        <v>0</v>
      </c>
      <c r="AA61" s="177"/>
      <c r="AB61" s="177"/>
      <c r="AC61" s="177"/>
      <c r="AD61" s="177"/>
      <c r="AE61" s="177"/>
      <c r="AF61" s="177"/>
      <c r="AG61" s="177"/>
      <c r="AH61" s="177"/>
      <c r="AI61" s="177"/>
      <c r="AJ61" s="177"/>
      <c r="AK61" s="177"/>
    </row>
    <row r="62" spans="1:37" x14ac:dyDescent="0.25">
      <c r="AA62" s="3"/>
      <c r="AB62" s="3"/>
      <c r="AC62" s="3"/>
      <c r="AD62" s="3"/>
      <c r="AE62" s="3"/>
      <c r="AF62" s="3"/>
      <c r="AG62" s="3"/>
      <c r="AH62" s="3"/>
      <c r="AI62" s="3"/>
      <c r="AJ62" s="3"/>
      <c r="AK62" s="3"/>
    </row>
    <row r="63" spans="1:37" x14ac:dyDescent="0.25">
      <c r="AA63" s="3"/>
      <c r="AB63" s="3"/>
      <c r="AC63" s="3"/>
      <c r="AD63" s="3"/>
      <c r="AE63" s="3"/>
      <c r="AF63" s="3"/>
      <c r="AG63" s="3"/>
      <c r="AH63" s="3"/>
      <c r="AI63" s="3"/>
      <c r="AJ63" s="3"/>
      <c r="AK63" s="3"/>
    </row>
    <row r="64" spans="1:37" x14ac:dyDescent="0.25">
      <c r="AA64" s="3"/>
      <c r="AB64" s="3"/>
      <c r="AC64" s="3"/>
      <c r="AD64" s="3"/>
      <c r="AE64" s="3"/>
      <c r="AF64" s="3"/>
      <c r="AG64" s="3"/>
      <c r="AH64" s="3"/>
      <c r="AI64" s="3"/>
      <c r="AJ64" s="3"/>
      <c r="AK64" s="3"/>
    </row>
  </sheetData>
  <mergeCells count="28">
    <mergeCell ref="AA47:AK52"/>
    <mergeCell ref="AA55:AK60"/>
    <mergeCell ref="AA7:AK12"/>
    <mergeCell ref="AA15:AK20"/>
    <mergeCell ref="AA23:AK28"/>
    <mergeCell ref="AA31:AK36"/>
    <mergeCell ref="AA39:AK44"/>
    <mergeCell ref="A4:Z4"/>
    <mergeCell ref="A1:Z1"/>
    <mergeCell ref="A2:Z2"/>
    <mergeCell ref="A3:F3"/>
    <mergeCell ref="H3:M3"/>
    <mergeCell ref="N3:Z3"/>
    <mergeCell ref="A5:Z5"/>
    <mergeCell ref="A6:V6"/>
    <mergeCell ref="W6:Z6"/>
    <mergeCell ref="A14:V14"/>
    <mergeCell ref="W14:Z14"/>
    <mergeCell ref="A22:V22"/>
    <mergeCell ref="W22:Z22"/>
    <mergeCell ref="A54:V54"/>
    <mergeCell ref="W54:Z54"/>
    <mergeCell ref="A30:V30"/>
    <mergeCell ref="W30:Z30"/>
    <mergeCell ref="A38:V38"/>
    <mergeCell ref="W38:Z38"/>
    <mergeCell ref="A46:V46"/>
    <mergeCell ref="W46:Z46"/>
  </mergeCells>
  <hyperlinks>
    <hyperlink ref="AA1" location="'Reference Page'!A1" display="Home" xr:uid="{00000000-0004-0000-1300-000000000000}"/>
  </hyperlinks>
  <printOptions horizontalCentered="1" verticalCentered="1"/>
  <pageMargins left="0.3" right="0.3" top="0.5" bottom="0.25" header="0.3" footer="0.3"/>
  <pageSetup scale="87"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tabColor theme="8" tint="0.59999389629810485"/>
    <pageSetUpPr fitToPage="1"/>
  </sheetPr>
  <dimension ref="A1:AL62"/>
  <sheetViews>
    <sheetView showGridLines="0" topLeftCell="M1" workbookViewId="0">
      <pane ySplit="5" topLeftCell="A41" activePane="bottomLeft" state="frozen"/>
      <selection activeCell="AO32" sqref="AO32"/>
      <selection pane="bottomLeft" activeCell="V23" sqref="V23"/>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36.5703125" bestFit="1" customWidth="1"/>
    <col min="15" max="25" width="1" customWidth="1"/>
    <col min="26" max="26" width="5.5703125" style="31" customWidth="1"/>
    <col min="27" max="27" width="16.42578125" bestFit="1" customWidth="1"/>
    <col min="28" max="35" width="1" customWidth="1"/>
  </cols>
  <sheetData>
    <row r="1" spans="1:38"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176" t="s">
        <v>850</v>
      </c>
      <c r="AB1" s="3"/>
      <c r="AC1" s="3"/>
      <c r="AD1" s="3"/>
      <c r="AE1" s="3"/>
      <c r="AF1" s="3"/>
      <c r="AG1" s="3"/>
      <c r="AH1" s="3"/>
      <c r="AI1" s="3"/>
      <c r="AJ1" s="3"/>
      <c r="AK1" s="3"/>
    </row>
    <row r="2" spans="1:38" x14ac:dyDescent="0.25">
      <c r="A2" s="780" t="s">
        <v>435</v>
      </c>
      <c r="B2" s="781"/>
      <c r="C2" s="781"/>
      <c r="D2" s="781"/>
      <c r="E2" s="781"/>
      <c r="F2" s="781"/>
      <c r="G2" s="781"/>
      <c r="H2" s="781"/>
      <c r="I2" s="781"/>
      <c r="J2" s="781"/>
      <c r="K2" s="781"/>
      <c r="L2" s="781"/>
      <c r="M2" s="781"/>
      <c r="N2" s="781"/>
      <c r="O2" s="781"/>
      <c r="P2" s="781"/>
      <c r="Q2" s="781"/>
      <c r="R2" s="781"/>
      <c r="S2" s="781"/>
      <c r="T2" s="781"/>
      <c r="U2" s="781"/>
      <c r="V2" s="781"/>
      <c r="W2" s="781"/>
      <c r="X2" s="781"/>
      <c r="Y2" s="781"/>
      <c r="Z2" s="782"/>
      <c r="AA2" s="3"/>
      <c r="AB2" s="3"/>
      <c r="AC2" s="3"/>
      <c r="AD2" s="3"/>
      <c r="AE2" s="3"/>
      <c r="AF2" s="3"/>
      <c r="AG2" s="3"/>
      <c r="AH2" s="3"/>
      <c r="AI2" s="3"/>
      <c r="AJ2" s="3"/>
      <c r="AK2" s="3"/>
    </row>
    <row r="3" spans="1:38" x14ac:dyDescent="0.25">
      <c r="A3" s="798">
        <f>+'Reference Page'!$A$18</f>
        <v>44668</v>
      </c>
      <c r="B3" s="784"/>
      <c r="C3" s="784"/>
      <c r="D3" s="784"/>
      <c r="E3" s="784"/>
      <c r="F3" s="784"/>
      <c r="G3" s="21" t="s">
        <v>330</v>
      </c>
      <c r="H3" s="785">
        <f>+A3+6</f>
        <v>44674</v>
      </c>
      <c r="I3" s="785"/>
      <c r="J3" s="785"/>
      <c r="K3" s="785"/>
      <c r="L3" s="785"/>
      <c r="M3" s="786"/>
      <c r="N3" s="787" t="s">
        <v>852</v>
      </c>
      <c r="O3" s="788"/>
      <c r="P3" s="788"/>
      <c r="Q3" s="788"/>
      <c r="R3" s="788"/>
      <c r="S3" s="788"/>
      <c r="T3" s="788"/>
      <c r="U3" s="788"/>
      <c r="V3" s="788"/>
      <c r="W3" s="788"/>
      <c r="X3" s="788"/>
      <c r="Y3" s="788"/>
      <c r="Z3" s="789"/>
      <c r="AA3" s="3"/>
      <c r="AB3" s="3"/>
      <c r="AC3" s="3"/>
      <c r="AD3" s="3"/>
      <c r="AE3" s="3"/>
      <c r="AF3" s="3"/>
      <c r="AG3" s="3"/>
      <c r="AH3" s="3"/>
      <c r="AI3" s="3"/>
      <c r="AJ3" s="3"/>
      <c r="AK3" s="3"/>
    </row>
    <row r="4" spans="1:38" x14ac:dyDescent="0.25">
      <c r="A4" s="804" t="str">
        <f>'Reference Page'!$H$11</f>
        <v>OUTDOOR</v>
      </c>
      <c r="B4" s="805"/>
      <c r="C4" s="805"/>
      <c r="D4" s="805"/>
      <c r="E4" s="805"/>
      <c r="F4" s="805"/>
      <c r="G4" s="805"/>
      <c r="H4" s="805"/>
      <c r="I4" s="805"/>
      <c r="J4" s="805"/>
      <c r="K4" s="805"/>
      <c r="L4" s="805"/>
      <c r="M4" s="805"/>
      <c r="N4" s="805"/>
      <c r="O4" s="805"/>
      <c r="P4" s="805"/>
      <c r="Q4" s="805"/>
      <c r="R4" s="805"/>
      <c r="S4" s="805"/>
      <c r="T4" s="805"/>
      <c r="U4" s="805"/>
      <c r="V4" s="805"/>
      <c r="W4" s="805"/>
      <c r="X4" s="805"/>
      <c r="Y4" s="805"/>
      <c r="Z4" s="806"/>
      <c r="AA4" s="3"/>
      <c r="AB4" s="3"/>
      <c r="AC4" s="3"/>
      <c r="AD4" s="3"/>
      <c r="AE4" s="3"/>
      <c r="AF4" s="3"/>
      <c r="AG4" s="3"/>
      <c r="AH4" s="3"/>
      <c r="AI4" s="3"/>
      <c r="AJ4" s="3"/>
      <c r="AK4" s="3"/>
    </row>
    <row r="5" spans="1:38" x14ac:dyDescent="0.25">
      <c r="A5" s="807" t="str">
        <f>'Reference Page'!$F$15</f>
        <v xml:space="preserve">  Sharpening</v>
      </c>
      <c r="B5" s="808"/>
      <c r="C5" s="808"/>
      <c r="D5" s="808"/>
      <c r="E5" s="808"/>
      <c r="F5" s="808"/>
      <c r="G5" s="808"/>
      <c r="H5" s="808"/>
      <c r="I5" s="808"/>
      <c r="J5" s="808"/>
      <c r="K5" s="808"/>
      <c r="L5" s="808"/>
      <c r="M5" s="808"/>
      <c r="N5" s="808"/>
      <c r="O5" s="808"/>
      <c r="P5" s="808"/>
      <c r="Q5" s="808"/>
      <c r="R5" s="808"/>
      <c r="S5" s="808"/>
      <c r="T5" s="808"/>
      <c r="U5" s="808"/>
      <c r="V5" s="808"/>
      <c r="W5" s="808"/>
      <c r="X5" s="808"/>
      <c r="Y5" s="808"/>
      <c r="Z5" s="809"/>
      <c r="AA5" s="3"/>
      <c r="AB5" s="3"/>
      <c r="AC5" s="3"/>
      <c r="AD5" s="3"/>
      <c r="AE5" s="3"/>
      <c r="AF5" s="3"/>
      <c r="AG5" s="3"/>
      <c r="AH5" s="3"/>
      <c r="AI5" s="3"/>
      <c r="AJ5" s="3"/>
      <c r="AK5" s="3"/>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44668</v>
      </c>
      <c r="X6" s="772"/>
      <c r="Y6" s="772"/>
      <c r="Z6" s="772"/>
      <c r="AA6" s="177" t="s">
        <v>648</v>
      </c>
      <c r="AB6" s="177"/>
      <c r="AC6" s="177"/>
      <c r="AD6" s="177"/>
      <c r="AE6" s="177"/>
      <c r="AF6" s="177"/>
      <c r="AG6" s="177"/>
      <c r="AH6" s="177"/>
      <c r="AI6" s="177"/>
      <c r="AJ6" s="177"/>
      <c r="AK6" s="177"/>
      <c r="AL6" t="s">
        <v>1269</v>
      </c>
    </row>
    <row r="7" spans="1:38" ht="15.75" thickTop="1" x14ac:dyDescent="0.25">
      <c r="A7" s="37" t="s">
        <v>855</v>
      </c>
      <c r="B7" s="36"/>
      <c r="C7" s="36"/>
      <c r="D7" s="36"/>
      <c r="E7" s="36"/>
      <c r="F7" s="36"/>
      <c r="G7" s="36"/>
      <c r="H7" s="36"/>
      <c r="I7" s="36"/>
      <c r="J7" s="36"/>
      <c r="K7" s="38"/>
      <c r="L7" s="38"/>
      <c r="M7" s="39" t="str">
        <f>"("&amp;LEFT(AA6,1)&amp;")"</f>
        <v>(E)</v>
      </c>
      <c r="N7" s="40" t="str">
        <f>'1'!N7</f>
        <v>Afternoon Workout</v>
      </c>
      <c r="O7" s="36"/>
      <c r="P7" s="36"/>
      <c r="Q7" s="36"/>
      <c r="R7" s="36"/>
      <c r="S7" s="36"/>
      <c r="T7" s="36"/>
      <c r="U7" s="36"/>
      <c r="V7" s="41"/>
      <c r="W7" s="36"/>
      <c r="X7" s="36"/>
      <c r="Y7" s="36"/>
      <c r="Z7" s="42"/>
      <c r="AA7" s="793" t="s">
        <v>1270</v>
      </c>
      <c r="AB7" s="794"/>
      <c r="AC7" s="794"/>
      <c r="AD7" s="794"/>
      <c r="AE7" s="794"/>
      <c r="AF7" s="794"/>
      <c r="AG7" s="794"/>
      <c r="AH7" s="794"/>
      <c r="AI7" s="794"/>
      <c r="AJ7" s="794"/>
      <c r="AK7" s="794"/>
    </row>
    <row r="8" spans="1:38" x14ac:dyDescent="0.25">
      <c r="A8" s="43" t="s">
        <v>420</v>
      </c>
      <c r="B8" s="36"/>
      <c r="C8" s="36"/>
      <c r="D8" s="36"/>
      <c r="E8" s="36"/>
      <c r="F8" s="36"/>
      <c r="G8" s="36"/>
      <c r="H8" s="36"/>
      <c r="I8" s="36"/>
      <c r="J8" s="36"/>
      <c r="K8" s="38"/>
      <c r="L8" s="38"/>
      <c r="M8" s="44"/>
      <c r="N8" s="43" t="s">
        <v>1167</v>
      </c>
      <c r="O8" s="36"/>
      <c r="P8" s="36"/>
      <c r="Q8" s="36"/>
      <c r="R8" s="36"/>
      <c r="S8" s="36"/>
      <c r="T8" s="36"/>
      <c r="U8" s="36"/>
      <c r="V8" s="36"/>
      <c r="W8" s="36"/>
      <c r="X8" s="36"/>
      <c r="Y8" s="36"/>
      <c r="Z8" s="42">
        <v>6</v>
      </c>
      <c r="AA8" s="793"/>
      <c r="AB8" s="794"/>
      <c r="AC8" s="794"/>
      <c r="AD8" s="794"/>
      <c r="AE8" s="794"/>
      <c r="AF8" s="794"/>
      <c r="AG8" s="794"/>
      <c r="AH8" s="794"/>
      <c r="AI8" s="794"/>
      <c r="AJ8" s="794"/>
      <c r="AK8" s="794"/>
    </row>
    <row r="9" spans="1:38" x14ac:dyDescent="0.25">
      <c r="A9" s="43" t="s">
        <v>420</v>
      </c>
      <c r="B9" s="36"/>
      <c r="C9" s="36"/>
      <c r="D9" s="36"/>
      <c r="E9" s="36"/>
      <c r="F9" s="36"/>
      <c r="G9" s="36"/>
      <c r="H9" s="36"/>
      <c r="I9" s="36"/>
      <c r="J9" s="36"/>
      <c r="K9" s="38"/>
      <c r="L9" s="38"/>
      <c r="M9" s="44"/>
      <c r="N9" s="43" t="s">
        <v>1086</v>
      </c>
      <c r="O9" s="36"/>
      <c r="P9" s="36"/>
      <c r="Q9" s="36"/>
      <c r="R9" s="36"/>
      <c r="S9" s="36"/>
      <c r="T9" s="36"/>
      <c r="U9" s="36"/>
      <c r="V9" s="36"/>
      <c r="W9" s="36"/>
      <c r="X9" s="36"/>
      <c r="Y9" s="36"/>
      <c r="Z9" s="42"/>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t="s">
        <v>962</v>
      </c>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8" x14ac:dyDescent="0.25">
      <c r="A13" s="43" t="s">
        <v>420</v>
      </c>
      <c r="B13" s="45"/>
      <c r="C13" s="45"/>
      <c r="D13" s="45"/>
      <c r="E13" s="45"/>
      <c r="F13" s="45"/>
      <c r="G13" s="45"/>
      <c r="H13" s="45"/>
      <c r="I13" s="45"/>
      <c r="J13" s="45"/>
      <c r="K13" s="38"/>
      <c r="L13" s="38"/>
      <c r="M13" s="46">
        <f>SUM(M7:M12)</f>
        <v>0</v>
      </c>
      <c r="N13" s="52" t="s">
        <v>420</v>
      </c>
      <c r="O13" s="45"/>
      <c r="P13" s="45"/>
      <c r="Q13" s="45"/>
      <c r="R13" s="45"/>
      <c r="S13" s="45"/>
      <c r="T13" s="45"/>
      <c r="U13" s="45"/>
      <c r="V13" s="45"/>
      <c r="W13" s="45"/>
      <c r="X13" s="45"/>
      <c r="Y13" s="45"/>
      <c r="Z13" s="46">
        <f>SUM(Z7:Z12)</f>
        <v>6</v>
      </c>
      <c r="AA13" s="177"/>
      <c r="AB13" s="177"/>
      <c r="AC13" s="177"/>
      <c r="AD13" s="177"/>
      <c r="AE13" s="177"/>
      <c r="AF13" s="177"/>
      <c r="AG13" s="177"/>
      <c r="AH13" s="177"/>
      <c r="AI13" s="177"/>
      <c r="AJ13" s="177"/>
      <c r="AK13" s="177"/>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44669</v>
      </c>
      <c r="X14" s="770"/>
      <c r="Y14" s="770"/>
      <c r="Z14" s="771"/>
      <c r="AA14" s="177" t="s">
        <v>1271</v>
      </c>
      <c r="AB14" s="177"/>
      <c r="AC14" s="177"/>
      <c r="AD14" s="177"/>
      <c r="AE14" s="177"/>
      <c r="AF14" s="177"/>
      <c r="AG14" s="177"/>
      <c r="AH14" s="177"/>
      <c r="AI14" s="177"/>
      <c r="AJ14" s="177"/>
      <c r="AK14" s="177"/>
      <c r="AL14" t="s">
        <v>1272</v>
      </c>
    </row>
    <row r="15" spans="1:38" ht="15.75" thickTop="1" x14ac:dyDescent="0.25">
      <c r="A15" s="37" t="s">
        <v>855</v>
      </c>
      <c r="B15" s="36"/>
      <c r="C15" s="36"/>
      <c r="D15" s="36"/>
      <c r="E15" s="36"/>
      <c r="F15" s="36"/>
      <c r="G15" s="36"/>
      <c r="H15" s="36"/>
      <c r="I15" s="36"/>
      <c r="J15" s="36"/>
      <c r="K15" s="38"/>
      <c r="L15" s="38"/>
      <c r="M15" s="39" t="str">
        <f>"("&amp;LEFT(AA14,1)&amp;")"</f>
        <v>(S)</v>
      </c>
      <c r="N15" s="40" t="str">
        <f>'1'!N7</f>
        <v>Afternoon Workout</v>
      </c>
      <c r="O15" s="36"/>
      <c r="P15" s="36"/>
      <c r="Q15" s="36"/>
      <c r="R15" s="36"/>
      <c r="S15" s="36"/>
      <c r="T15" s="36"/>
      <c r="U15" s="36"/>
      <c r="V15" s="41"/>
      <c r="W15" s="36"/>
      <c r="X15" s="36"/>
      <c r="Y15" s="36"/>
      <c r="Z15" s="42"/>
      <c r="AA15" s="793" t="s">
        <v>1273</v>
      </c>
      <c r="AB15" s="794"/>
      <c r="AC15" s="794"/>
      <c r="AD15" s="794"/>
      <c r="AE15" s="794"/>
      <c r="AF15" s="794"/>
      <c r="AG15" s="794"/>
      <c r="AH15" s="794"/>
      <c r="AI15" s="794"/>
      <c r="AJ15" s="794"/>
      <c r="AK15" s="794"/>
    </row>
    <row r="16" spans="1:38" x14ac:dyDescent="0.25">
      <c r="A16" s="43" t="s">
        <v>420</v>
      </c>
      <c r="B16" s="36"/>
      <c r="C16" s="36"/>
      <c r="D16" s="36"/>
      <c r="E16" s="36"/>
      <c r="F16" s="36"/>
      <c r="G16" s="36"/>
      <c r="H16" s="36"/>
      <c r="I16" s="36"/>
      <c r="J16" s="36"/>
      <c r="K16" s="36"/>
      <c r="L16" s="36"/>
      <c r="M16" s="42"/>
      <c r="N16" s="43" t="s">
        <v>1138</v>
      </c>
      <c r="O16" s="36"/>
      <c r="P16" s="36"/>
      <c r="Q16" s="36"/>
      <c r="R16" s="36"/>
      <c r="S16" s="36"/>
      <c r="T16" s="36"/>
      <c r="U16" s="36"/>
      <c r="V16" s="36"/>
      <c r="W16" s="36"/>
      <c r="X16" s="36"/>
      <c r="Y16" s="36"/>
      <c r="Z16" s="42">
        <v>1</v>
      </c>
      <c r="AA16" s="793"/>
      <c r="AB16" s="794"/>
      <c r="AC16" s="794"/>
      <c r="AD16" s="794"/>
      <c r="AE16" s="794"/>
      <c r="AF16" s="794"/>
      <c r="AG16" s="794"/>
      <c r="AH16" s="794"/>
      <c r="AI16" s="794"/>
      <c r="AJ16" s="794"/>
      <c r="AK16" s="794"/>
    </row>
    <row r="17" spans="1:38" x14ac:dyDescent="0.25">
      <c r="A17" s="43" t="s">
        <v>420</v>
      </c>
      <c r="B17" s="36"/>
      <c r="C17" s="36"/>
      <c r="D17" s="36"/>
      <c r="E17" s="36"/>
      <c r="F17" s="36"/>
      <c r="G17" s="36"/>
      <c r="H17" s="36"/>
      <c r="I17" s="36"/>
      <c r="J17" s="36"/>
      <c r="K17" s="36"/>
      <c r="L17" s="36"/>
      <c r="M17" s="42"/>
      <c r="N17" s="43" t="s">
        <v>1274</v>
      </c>
      <c r="O17" s="36"/>
      <c r="P17" s="36"/>
      <c r="Q17" s="36"/>
      <c r="R17" s="36"/>
      <c r="S17" s="36"/>
      <c r="T17" s="36"/>
      <c r="U17" s="36"/>
      <c r="V17" s="36"/>
      <c r="W17" s="36"/>
      <c r="X17" s="36"/>
      <c r="Y17" s="36"/>
      <c r="Z17" s="42">
        <v>0.3</v>
      </c>
      <c r="AA17" s="793"/>
      <c r="AB17" s="794"/>
      <c r="AC17" s="794"/>
      <c r="AD17" s="794"/>
      <c r="AE17" s="794"/>
      <c r="AF17" s="794"/>
      <c r="AG17" s="794"/>
      <c r="AH17" s="794"/>
      <c r="AI17" s="794"/>
      <c r="AJ17" s="794"/>
      <c r="AK17" s="794"/>
    </row>
    <row r="18" spans="1:38" x14ac:dyDescent="0.25">
      <c r="A18" s="43"/>
      <c r="B18" s="36"/>
      <c r="C18" s="36"/>
      <c r="D18" s="36"/>
      <c r="E18" s="36"/>
      <c r="F18" s="36"/>
      <c r="G18" s="36"/>
      <c r="H18" s="36"/>
      <c r="I18" s="36"/>
      <c r="J18" s="36"/>
      <c r="K18" s="36"/>
      <c r="L18" s="36"/>
      <c r="M18" s="42"/>
      <c r="N18" s="43" t="s">
        <v>1275</v>
      </c>
      <c r="O18" s="36"/>
      <c r="P18" s="36"/>
      <c r="Q18" s="36"/>
      <c r="R18" s="36"/>
      <c r="S18" s="36"/>
      <c r="T18" s="36"/>
      <c r="U18" s="36"/>
      <c r="V18" s="36"/>
      <c r="W18" s="36"/>
      <c r="X18" s="36"/>
      <c r="Y18" s="36"/>
      <c r="Z18" s="42">
        <v>1.5</v>
      </c>
      <c r="AA18" s="793"/>
      <c r="AB18" s="794"/>
      <c r="AC18" s="794"/>
      <c r="AD18" s="794"/>
      <c r="AE18" s="794"/>
      <c r="AF18" s="794"/>
      <c r="AG18" s="794"/>
      <c r="AH18" s="794"/>
      <c r="AI18" s="794"/>
      <c r="AJ18" s="794"/>
      <c r="AK18" s="794"/>
    </row>
    <row r="19" spans="1:38" x14ac:dyDescent="0.25">
      <c r="A19" s="43"/>
      <c r="B19" s="36"/>
      <c r="C19" s="36"/>
      <c r="D19" s="36"/>
      <c r="E19" s="36"/>
      <c r="F19" s="36"/>
      <c r="G19" s="36"/>
      <c r="H19" s="36"/>
      <c r="I19" s="36"/>
      <c r="J19" s="36"/>
      <c r="K19" s="36"/>
      <c r="L19" s="36"/>
      <c r="M19" s="42"/>
      <c r="N19" s="43" t="s">
        <v>1276</v>
      </c>
      <c r="O19" s="36"/>
      <c r="P19" s="36"/>
      <c r="Q19" s="36"/>
      <c r="R19" s="36"/>
      <c r="S19" s="36"/>
      <c r="T19" s="36"/>
      <c r="U19" s="36"/>
      <c r="V19" s="36"/>
      <c r="W19" s="36"/>
      <c r="X19" s="36"/>
      <c r="Y19" s="36"/>
      <c r="Z19" s="42">
        <v>0.3</v>
      </c>
      <c r="AA19" s="793"/>
      <c r="AB19" s="794"/>
      <c r="AC19" s="794"/>
      <c r="AD19" s="794"/>
      <c r="AE19" s="794"/>
      <c r="AF19" s="794"/>
      <c r="AG19" s="794"/>
      <c r="AH19" s="794"/>
      <c r="AI19" s="794"/>
      <c r="AJ19" s="794"/>
      <c r="AK19" s="794"/>
    </row>
    <row r="20" spans="1:38" x14ac:dyDescent="0.25">
      <c r="A20" s="43"/>
      <c r="B20" s="36"/>
      <c r="C20" s="36"/>
      <c r="D20" s="36"/>
      <c r="E20" s="36"/>
      <c r="F20" s="36"/>
      <c r="G20" s="36"/>
      <c r="H20" s="36"/>
      <c r="I20" s="36"/>
      <c r="J20" s="36"/>
      <c r="K20" s="36"/>
      <c r="L20" s="36"/>
      <c r="M20" s="42"/>
      <c r="N20" s="43" t="s">
        <v>920</v>
      </c>
      <c r="O20" s="36"/>
      <c r="P20" s="36"/>
      <c r="Q20" s="36"/>
      <c r="R20" s="36"/>
      <c r="S20" s="36"/>
      <c r="T20" s="36"/>
      <c r="U20" s="36"/>
      <c r="V20" s="36"/>
      <c r="W20" s="36"/>
      <c r="X20" s="36"/>
      <c r="Y20" s="36"/>
      <c r="Z20" s="209">
        <v>1.05</v>
      </c>
      <c r="AA20" s="793"/>
      <c r="AB20" s="794"/>
      <c r="AC20" s="794"/>
      <c r="AD20" s="794"/>
      <c r="AE20" s="794"/>
      <c r="AF20" s="794"/>
      <c r="AG20" s="794"/>
      <c r="AH20" s="794"/>
      <c r="AI20" s="794"/>
      <c r="AJ20" s="794"/>
      <c r="AK20" s="794"/>
    </row>
    <row r="21" spans="1:38" x14ac:dyDescent="0.25">
      <c r="A21" s="43" t="s">
        <v>420</v>
      </c>
      <c r="B21" s="45"/>
      <c r="C21" s="45"/>
      <c r="D21" s="45"/>
      <c r="E21" s="45"/>
      <c r="F21" s="45"/>
      <c r="G21" s="45"/>
      <c r="H21" s="45"/>
      <c r="I21" s="45"/>
      <c r="J21" s="45"/>
      <c r="K21" s="45"/>
      <c r="L21" s="45"/>
      <c r="M21" s="46">
        <f>SUM(M15:M20)</f>
        <v>0</v>
      </c>
      <c r="N21" s="43" t="s">
        <v>1059</v>
      </c>
      <c r="O21" s="45"/>
      <c r="P21" s="45"/>
      <c r="Q21" s="45"/>
      <c r="R21" s="45"/>
      <c r="S21" s="45"/>
      <c r="T21" s="45"/>
      <c r="U21" s="45"/>
      <c r="V21" s="45"/>
      <c r="W21" s="45"/>
      <c r="X21" s="45"/>
      <c r="Y21" s="45"/>
      <c r="Z21" s="205">
        <f>SUM(Z15:Z20)</f>
        <v>4.1499999999999995</v>
      </c>
      <c r="AA21" s="177"/>
      <c r="AB21" s="177"/>
      <c r="AC21" s="177"/>
      <c r="AD21" s="177"/>
      <c r="AE21" s="177"/>
      <c r="AF21" s="177"/>
      <c r="AG21" s="177"/>
      <c r="AH21" s="177"/>
      <c r="AI21" s="177"/>
      <c r="AJ21" s="177"/>
      <c r="AK21" s="177"/>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44670</v>
      </c>
      <c r="X22" s="770"/>
      <c r="Y22" s="770"/>
      <c r="Z22" s="771"/>
      <c r="AA22" s="177" t="s">
        <v>648</v>
      </c>
      <c r="AB22" s="177"/>
      <c r="AC22" s="177"/>
      <c r="AD22" s="177"/>
      <c r="AE22" s="177"/>
      <c r="AF22" s="177"/>
      <c r="AG22" s="177"/>
      <c r="AH22" s="177"/>
      <c r="AI22" s="177"/>
      <c r="AJ22" s="177"/>
      <c r="AK22" s="177"/>
      <c r="AL22" t="s">
        <v>1277</v>
      </c>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1278</v>
      </c>
      <c r="AB23" s="794"/>
      <c r="AC23" s="794"/>
      <c r="AD23" s="794"/>
      <c r="AE23" s="794"/>
      <c r="AF23" s="794"/>
      <c r="AG23" s="794"/>
      <c r="AH23" s="794"/>
      <c r="AI23" s="794"/>
      <c r="AJ23" s="794"/>
      <c r="AK23" s="794"/>
    </row>
    <row r="24" spans="1:38" x14ac:dyDescent="0.25">
      <c r="A24" s="43" t="s">
        <v>420</v>
      </c>
      <c r="B24" s="36"/>
      <c r="C24" s="36"/>
      <c r="D24" s="36"/>
      <c r="E24" s="36"/>
      <c r="F24" s="36"/>
      <c r="G24" s="36"/>
      <c r="H24" s="36"/>
      <c r="I24" s="36"/>
      <c r="J24" s="36"/>
      <c r="K24" s="38"/>
      <c r="L24" s="38"/>
      <c r="M24" s="44"/>
      <c r="N24" s="43" t="s">
        <v>1194</v>
      </c>
      <c r="O24" s="36"/>
      <c r="P24" s="36"/>
      <c r="Q24" s="36"/>
      <c r="R24" s="36"/>
      <c r="S24" s="36"/>
      <c r="T24" s="36"/>
      <c r="U24" s="36"/>
      <c r="V24" s="36"/>
      <c r="W24" s="36"/>
      <c r="X24" s="36"/>
      <c r="Y24" s="36"/>
      <c r="Z24" s="42">
        <v>6.5</v>
      </c>
      <c r="AA24" s="793"/>
      <c r="AB24" s="794"/>
      <c r="AC24" s="794"/>
      <c r="AD24" s="794"/>
      <c r="AE24" s="794"/>
      <c r="AF24" s="794"/>
      <c r="AG24" s="794"/>
      <c r="AH24" s="794"/>
      <c r="AI24" s="794"/>
      <c r="AJ24" s="794"/>
      <c r="AK24" s="794"/>
    </row>
    <row r="25" spans="1:38" x14ac:dyDescent="0.25">
      <c r="A25" s="43" t="s">
        <v>420</v>
      </c>
      <c r="B25" s="36"/>
      <c r="C25" s="36"/>
      <c r="D25" s="36"/>
      <c r="E25" s="36"/>
      <c r="F25" s="36"/>
      <c r="G25" s="36"/>
      <c r="H25" s="36"/>
      <c r="I25" s="36"/>
      <c r="J25" s="36"/>
      <c r="K25" s="38"/>
      <c r="L25" s="38"/>
      <c r="M25" s="44"/>
      <c r="N25" s="43" t="s">
        <v>1198</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38" x14ac:dyDescent="0.25">
      <c r="A26" s="43"/>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46">
        <f>SUM(Z23:Z28)</f>
        <v>6.5</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44671</v>
      </c>
      <c r="X30" s="770"/>
      <c r="Y30" s="770"/>
      <c r="Z30" s="771"/>
      <c r="AA30" s="177" t="s">
        <v>1279</v>
      </c>
      <c r="AB30" s="177"/>
      <c r="AC30" s="177"/>
      <c r="AD30" s="177"/>
      <c r="AE30" s="177"/>
      <c r="AF30" s="177"/>
      <c r="AG30" s="177"/>
      <c r="AH30" s="177"/>
      <c r="AI30" s="177"/>
      <c r="AJ30" s="177"/>
      <c r="AK30" s="177"/>
      <c r="AL30" t="s">
        <v>1228</v>
      </c>
    </row>
    <row r="31" spans="1:38" ht="15.75" thickTop="1" x14ac:dyDescent="0.25">
      <c r="A31" s="37" t="s">
        <v>855</v>
      </c>
      <c r="B31" s="36"/>
      <c r="C31" s="36"/>
      <c r="D31" s="36"/>
      <c r="E31" s="36"/>
      <c r="F31" s="36"/>
      <c r="G31" s="36"/>
      <c r="H31" s="36"/>
      <c r="I31" s="36"/>
      <c r="J31" s="36"/>
      <c r="K31" s="38"/>
      <c r="L31" s="38"/>
      <c r="M31" s="39" t="str">
        <f>"("&amp;LEFT(AA30,1)&amp;")"</f>
        <v>(P)</v>
      </c>
      <c r="N31" s="40" t="str">
        <f>'1'!N7</f>
        <v>Afternoon Workout</v>
      </c>
      <c r="O31" s="36"/>
      <c r="P31" s="36"/>
      <c r="Q31" s="36"/>
      <c r="R31" s="36"/>
      <c r="S31" s="36"/>
      <c r="T31" s="36"/>
      <c r="U31" s="36"/>
      <c r="V31" s="41"/>
      <c r="W31" s="36"/>
      <c r="X31" s="36"/>
      <c r="Y31" s="36"/>
      <c r="Z31" s="42"/>
      <c r="AA31" s="793" t="s">
        <v>1280</v>
      </c>
      <c r="AB31" s="794"/>
      <c r="AC31" s="794"/>
      <c r="AD31" s="794"/>
      <c r="AE31" s="794"/>
      <c r="AF31" s="794"/>
      <c r="AG31" s="794"/>
      <c r="AH31" s="794"/>
      <c r="AI31" s="794"/>
      <c r="AJ31" s="794"/>
      <c r="AK31" s="794"/>
    </row>
    <row r="32" spans="1:38" x14ac:dyDescent="0.25">
      <c r="A32" s="43" t="s">
        <v>420</v>
      </c>
      <c r="B32" s="36"/>
      <c r="C32" s="36"/>
      <c r="D32" s="36"/>
      <c r="E32" s="36"/>
      <c r="F32" s="36"/>
      <c r="G32" s="36"/>
      <c r="H32" s="36"/>
      <c r="I32" s="36"/>
      <c r="J32" s="36"/>
      <c r="K32" s="38"/>
      <c r="L32" s="38"/>
      <c r="M32" s="44"/>
      <c r="N32" s="43" t="s">
        <v>1138</v>
      </c>
      <c r="O32" s="36"/>
      <c r="P32" s="36"/>
      <c r="Q32" s="36"/>
      <c r="R32" s="36"/>
      <c r="S32" s="36"/>
      <c r="T32" s="36"/>
      <c r="U32" s="36"/>
      <c r="V32" s="36"/>
      <c r="W32" s="36"/>
      <c r="X32" s="36"/>
      <c r="Y32" s="36"/>
      <c r="Z32" s="42">
        <v>1.1000000000000001</v>
      </c>
      <c r="AA32" s="793"/>
      <c r="AB32" s="794"/>
      <c r="AC32" s="794"/>
      <c r="AD32" s="794"/>
      <c r="AE32" s="794"/>
      <c r="AF32" s="794"/>
      <c r="AG32" s="794"/>
      <c r="AH32" s="794"/>
      <c r="AI32" s="794"/>
      <c r="AJ32" s="794"/>
      <c r="AK32" s="794"/>
    </row>
    <row r="33" spans="1:38" x14ac:dyDescent="0.25">
      <c r="A33" s="43" t="s">
        <v>420</v>
      </c>
      <c r="B33" s="36"/>
      <c r="C33" s="36"/>
      <c r="D33" s="36"/>
      <c r="E33" s="36"/>
      <c r="F33" s="36"/>
      <c r="G33" s="36"/>
      <c r="H33" s="36"/>
      <c r="I33" s="36"/>
      <c r="J33" s="36"/>
      <c r="K33" s="38"/>
      <c r="L33" s="38"/>
      <c r="M33" s="44"/>
      <c r="N33" s="43" t="s">
        <v>1281</v>
      </c>
      <c r="O33" s="36"/>
      <c r="P33" s="36"/>
      <c r="Q33" s="36"/>
      <c r="R33" s="36"/>
      <c r="S33" s="36"/>
      <c r="T33" s="36"/>
      <c r="U33" s="36"/>
      <c r="V33" s="36"/>
      <c r="W33" s="36"/>
      <c r="X33" s="36"/>
      <c r="Y33" s="36"/>
      <c r="Z33" s="209">
        <v>1.25</v>
      </c>
      <c r="AA33" s="793"/>
      <c r="AB33" s="794"/>
      <c r="AC33" s="794"/>
      <c r="AD33" s="794"/>
      <c r="AE33" s="794"/>
      <c r="AF33" s="794"/>
      <c r="AG33" s="794"/>
      <c r="AH33" s="794"/>
      <c r="AI33" s="794"/>
      <c r="AJ33" s="794"/>
      <c r="AK33" s="794"/>
    </row>
    <row r="34" spans="1:38" x14ac:dyDescent="0.25">
      <c r="A34" s="43"/>
      <c r="B34" s="36"/>
      <c r="C34" s="36"/>
      <c r="D34" s="36"/>
      <c r="E34" s="36"/>
      <c r="F34" s="36"/>
      <c r="G34" s="36"/>
      <c r="H34" s="36"/>
      <c r="I34" s="36"/>
      <c r="J34" s="36"/>
      <c r="K34" s="38"/>
      <c r="L34" s="38"/>
      <c r="M34" s="44"/>
      <c r="N34" s="43" t="s">
        <v>920</v>
      </c>
      <c r="O34" s="36"/>
      <c r="P34" s="36"/>
      <c r="Q34" s="36"/>
      <c r="R34" s="36"/>
      <c r="S34" s="36"/>
      <c r="T34" s="36"/>
      <c r="U34" s="36"/>
      <c r="V34" s="36"/>
      <c r="W34" s="36"/>
      <c r="X34" s="36"/>
      <c r="Y34" s="36"/>
      <c r="Z34" s="209">
        <v>1.05</v>
      </c>
      <c r="AA34" s="793"/>
      <c r="AB34" s="794"/>
      <c r="AC34" s="794"/>
      <c r="AD34" s="794"/>
      <c r="AE34" s="794"/>
      <c r="AF34" s="794"/>
      <c r="AG34" s="794"/>
      <c r="AH34" s="794"/>
      <c r="AI34" s="794"/>
      <c r="AJ34" s="794"/>
      <c r="AK34" s="794"/>
    </row>
    <row r="35" spans="1:38" x14ac:dyDescent="0.25">
      <c r="A35" s="43"/>
      <c r="B35" s="36"/>
      <c r="C35" s="36"/>
      <c r="D35" s="36"/>
      <c r="E35" s="36"/>
      <c r="F35" s="36"/>
      <c r="G35" s="36"/>
      <c r="H35" s="36"/>
      <c r="I35" s="36"/>
      <c r="J35" s="36"/>
      <c r="K35" s="38"/>
      <c r="L35" s="38"/>
      <c r="M35" s="44"/>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0</v>
      </c>
      <c r="N37" s="43" t="s">
        <v>420</v>
      </c>
      <c r="O37" s="45"/>
      <c r="P37" s="45"/>
      <c r="Q37" s="45"/>
      <c r="R37" s="45"/>
      <c r="S37" s="45"/>
      <c r="T37" s="45"/>
      <c r="U37" s="45"/>
      <c r="V37" s="45"/>
      <c r="W37" s="45"/>
      <c r="X37" s="45"/>
      <c r="Y37" s="45"/>
      <c r="Z37" s="46">
        <f>SUM(Z31:Z36)</f>
        <v>3.4000000000000004</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44672</v>
      </c>
      <c r="X38" s="770"/>
      <c r="Y38" s="770"/>
      <c r="Z38" s="771"/>
      <c r="AA38" s="177" t="s">
        <v>648</v>
      </c>
      <c r="AB38" s="177"/>
      <c r="AC38" s="177"/>
      <c r="AD38" s="177"/>
      <c r="AE38" s="177"/>
      <c r="AF38" s="177"/>
      <c r="AG38" s="177"/>
      <c r="AH38" s="177"/>
      <c r="AI38" s="177"/>
      <c r="AJ38" s="177"/>
      <c r="AK38" s="177"/>
      <c r="AL38" t="s">
        <v>1282</v>
      </c>
    </row>
    <row r="39" spans="1:38"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t="s">
        <v>1283</v>
      </c>
      <c r="AB39" s="794"/>
      <c r="AC39" s="794"/>
      <c r="AD39" s="794"/>
      <c r="AE39" s="794"/>
      <c r="AF39" s="794"/>
      <c r="AG39" s="794"/>
      <c r="AH39" s="794"/>
      <c r="AI39" s="794"/>
      <c r="AJ39" s="794"/>
      <c r="AK39" s="794"/>
    </row>
    <row r="40" spans="1:38" x14ac:dyDescent="0.25">
      <c r="A40" s="43"/>
      <c r="B40" s="36"/>
      <c r="C40" s="36"/>
      <c r="D40" s="36"/>
      <c r="E40" s="36"/>
      <c r="F40" s="36"/>
      <c r="G40" s="36"/>
      <c r="H40" s="36"/>
      <c r="I40" s="36"/>
      <c r="J40" s="36"/>
      <c r="K40" s="38"/>
      <c r="L40" s="38"/>
      <c r="M40" s="44"/>
      <c r="N40" s="43" t="s">
        <v>925</v>
      </c>
      <c r="O40" s="36"/>
      <c r="P40" s="36"/>
      <c r="Q40" s="36"/>
      <c r="R40" s="36"/>
      <c r="S40" s="36"/>
      <c r="T40" s="36"/>
      <c r="U40" s="36"/>
      <c r="V40" s="36"/>
      <c r="W40" s="36"/>
      <c r="X40" s="36"/>
      <c r="Y40" s="36"/>
      <c r="Z40" s="42">
        <v>6</v>
      </c>
      <c r="AA40" s="793"/>
      <c r="AB40" s="794"/>
      <c r="AC40" s="794"/>
      <c r="AD40" s="794"/>
      <c r="AE40" s="794"/>
      <c r="AF40" s="794"/>
      <c r="AG40" s="794"/>
      <c r="AH40" s="794"/>
      <c r="AI40" s="794"/>
      <c r="AJ40" s="794"/>
      <c r="AK40" s="794"/>
    </row>
    <row r="41" spans="1:38" x14ac:dyDescent="0.25">
      <c r="A41" s="43"/>
      <c r="B41" s="36"/>
      <c r="C41" s="36"/>
      <c r="D41" s="36"/>
      <c r="E41" s="36"/>
      <c r="F41" s="36"/>
      <c r="G41" s="36"/>
      <c r="H41" s="36"/>
      <c r="I41" s="36"/>
      <c r="J41" s="36"/>
      <c r="K41" s="38"/>
      <c r="L41" s="38"/>
      <c r="M41" s="44"/>
      <c r="N41" s="43" t="s">
        <v>1086</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t="s">
        <v>962</v>
      </c>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0</v>
      </c>
      <c r="N45" s="52" t="s">
        <v>420</v>
      </c>
      <c r="O45" s="45"/>
      <c r="P45" s="45"/>
      <c r="Q45" s="45"/>
      <c r="R45" s="45"/>
      <c r="S45" s="45"/>
      <c r="T45" s="45"/>
      <c r="U45" s="45"/>
      <c r="V45" s="45"/>
      <c r="W45" s="45"/>
      <c r="X45" s="45"/>
      <c r="Y45" s="45"/>
      <c r="Z45" s="46">
        <f>SUM(Z39:Z44)</f>
        <v>6</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44673</v>
      </c>
      <c r="X46" s="770"/>
      <c r="Y46" s="770"/>
      <c r="Z46" s="771"/>
      <c r="AA46" s="177" t="s">
        <v>699</v>
      </c>
      <c r="AB46" s="177"/>
      <c r="AC46" s="177"/>
      <c r="AD46" s="177"/>
      <c r="AE46" s="177"/>
      <c r="AF46" s="177"/>
      <c r="AG46" s="177"/>
      <c r="AH46" s="177"/>
      <c r="AI46" s="177"/>
      <c r="AJ46" s="177"/>
      <c r="AK46" s="177"/>
      <c r="AL46" t="s">
        <v>1284</v>
      </c>
    </row>
    <row r="47" spans="1:38" ht="15.75" thickTop="1" x14ac:dyDescent="0.25">
      <c r="A47" s="22" t="str">
        <f>+A39</f>
        <v>Morning Workout</v>
      </c>
      <c r="B47" s="23"/>
      <c r="C47" s="23"/>
      <c r="D47" s="23"/>
      <c r="E47" s="23"/>
      <c r="F47" s="23"/>
      <c r="G47" s="23"/>
      <c r="H47" s="23"/>
      <c r="I47" s="23"/>
      <c r="J47" s="23"/>
      <c r="M47" s="24" t="str">
        <f>"("&amp;LEFT(AA46,1)&amp;")"</f>
        <v>(P)</v>
      </c>
      <c r="N47" s="22" t="str">
        <f>+N39</f>
        <v>Afternoon Workout</v>
      </c>
      <c r="O47" s="23"/>
      <c r="P47" s="23"/>
      <c r="Q47" s="23"/>
      <c r="R47" s="23"/>
      <c r="S47" s="23"/>
      <c r="T47" s="23"/>
      <c r="U47" s="23"/>
      <c r="V47" s="25"/>
      <c r="W47" s="23"/>
      <c r="X47" s="23"/>
      <c r="Y47" s="23"/>
      <c r="Z47" s="48"/>
      <c r="AA47" s="793" t="s">
        <v>1285</v>
      </c>
      <c r="AB47" s="794"/>
      <c r="AC47" s="794"/>
      <c r="AD47" s="794"/>
      <c r="AE47" s="794"/>
      <c r="AF47" s="794"/>
      <c r="AG47" s="794"/>
      <c r="AH47" s="794"/>
      <c r="AI47" s="794"/>
      <c r="AJ47" s="794"/>
      <c r="AK47" s="794"/>
    </row>
    <row r="48" spans="1:38" x14ac:dyDescent="0.25">
      <c r="A48" s="43" t="s">
        <v>420</v>
      </c>
      <c r="B48" s="23"/>
      <c r="C48" s="23"/>
      <c r="D48" s="23"/>
      <c r="E48" s="23"/>
      <c r="F48" s="23"/>
      <c r="G48" s="23"/>
      <c r="H48" s="23"/>
      <c r="I48" s="23"/>
      <c r="J48" s="23"/>
      <c r="M48" s="27"/>
      <c r="N48" s="43" t="s">
        <v>1286</v>
      </c>
      <c r="O48" s="36"/>
      <c r="P48" s="36"/>
      <c r="Q48" s="36"/>
      <c r="R48" s="36"/>
      <c r="S48" s="36"/>
      <c r="T48" s="36"/>
      <c r="U48" s="36"/>
      <c r="V48" s="36"/>
      <c r="W48" s="36"/>
      <c r="X48" s="36"/>
      <c r="Y48" s="36"/>
      <c r="Z48" s="209">
        <v>3.25</v>
      </c>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1287</v>
      </c>
      <c r="O49" s="36"/>
      <c r="P49" s="36"/>
      <c r="Q49" s="36"/>
      <c r="R49" s="36"/>
      <c r="S49" s="36"/>
      <c r="T49" s="36"/>
      <c r="U49" s="36"/>
      <c r="V49" s="36"/>
      <c r="W49" s="36"/>
      <c r="X49" s="36"/>
      <c r="Y49" s="36"/>
      <c r="Z49" s="42">
        <v>0.6</v>
      </c>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t="s">
        <v>920</v>
      </c>
      <c r="O50" s="23"/>
      <c r="P50" s="23"/>
      <c r="Q50" s="23"/>
      <c r="R50" s="23"/>
      <c r="S50" s="23"/>
      <c r="T50" s="23"/>
      <c r="U50" s="23"/>
      <c r="V50" s="23"/>
      <c r="W50" s="23"/>
      <c r="Z50" s="26">
        <v>0.5</v>
      </c>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0</v>
      </c>
      <c r="N53" s="52" t="s">
        <v>420</v>
      </c>
      <c r="O53" s="28"/>
      <c r="P53" s="28"/>
      <c r="Q53" s="28"/>
      <c r="R53" s="28"/>
      <c r="S53" s="28"/>
      <c r="T53" s="28"/>
      <c r="U53" s="28"/>
      <c r="V53" s="28"/>
      <c r="W53" s="28"/>
      <c r="Z53" s="264">
        <f>SUM(Z47:Z52)</f>
        <v>4.3499999999999996</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44674</v>
      </c>
      <c r="X54" s="770"/>
      <c r="Y54" s="770"/>
      <c r="Z54" s="771"/>
      <c r="AA54" s="187" t="s">
        <v>807</v>
      </c>
      <c r="AB54" s="177"/>
      <c r="AC54" s="177"/>
      <c r="AD54" s="177"/>
      <c r="AE54" s="177"/>
      <c r="AF54" s="177"/>
      <c r="AG54" s="177"/>
      <c r="AH54" s="177"/>
      <c r="AI54" s="177"/>
      <c r="AJ54" s="177"/>
      <c r="AK54" s="177"/>
      <c r="AL54" t="s">
        <v>1254</v>
      </c>
    </row>
    <row r="55" spans="1:38" ht="15.75" thickTop="1" x14ac:dyDescent="0.25">
      <c r="A55" s="22" t="str">
        <f>+A47</f>
        <v>Morning Workout</v>
      </c>
      <c r="B55" s="23"/>
      <c r="C55" s="23"/>
      <c r="D55" s="23"/>
      <c r="E55" s="23"/>
      <c r="F55" s="23"/>
      <c r="G55" s="23"/>
      <c r="H55" s="23"/>
      <c r="I55" s="23"/>
      <c r="J55" s="23"/>
      <c r="M55" s="24" t="str">
        <f>"("&amp;LEFT(AA54,1)&amp;")"</f>
        <v>(T)</v>
      </c>
      <c r="N55" s="22" t="str">
        <f>+N47</f>
        <v>Afternoon Workout</v>
      </c>
      <c r="O55" s="23"/>
      <c r="P55" s="23"/>
      <c r="Q55" s="23"/>
      <c r="R55" s="23"/>
      <c r="S55" s="23"/>
      <c r="T55" s="23"/>
      <c r="U55" s="23"/>
      <c r="V55" s="25"/>
      <c r="W55" s="23"/>
      <c r="X55" s="23"/>
      <c r="Y55" s="23"/>
      <c r="Z55" s="48"/>
      <c r="AA55" s="793" t="s">
        <v>1288</v>
      </c>
      <c r="AB55" s="794"/>
      <c r="AC55" s="794"/>
      <c r="AD55" s="794"/>
      <c r="AE55" s="794"/>
      <c r="AF55" s="794"/>
      <c r="AG55" s="794"/>
      <c r="AH55" s="794"/>
      <c r="AI55" s="794"/>
      <c r="AJ55" s="794"/>
      <c r="AK55" s="794"/>
    </row>
    <row r="56" spans="1:38" x14ac:dyDescent="0.25">
      <c r="A56" s="43" t="s">
        <v>420</v>
      </c>
      <c r="B56" s="23"/>
      <c r="C56" s="23"/>
      <c r="D56" s="23"/>
      <c r="E56" s="23"/>
      <c r="F56" s="23"/>
      <c r="G56" s="23"/>
      <c r="H56" s="23"/>
      <c r="I56" s="23"/>
      <c r="J56" s="23"/>
      <c r="M56" s="27"/>
      <c r="N56" s="43" t="s">
        <v>1138</v>
      </c>
      <c r="O56" s="23"/>
      <c r="P56" s="23"/>
      <c r="Q56" s="23"/>
      <c r="R56" s="23"/>
      <c r="S56" s="23"/>
      <c r="T56" s="23"/>
      <c r="U56" s="23"/>
      <c r="V56" s="23"/>
      <c r="W56" s="23"/>
      <c r="Z56" s="224">
        <v>1.25</v>
      </c>
      <c r="AA56" s="793"/>
      <c r="AB56" s="794"/>
      <c r="AC56" s="794"/>
      <c r="AD56" s="794"/>
      <c r="AE56" s="794"/>
      <c r="AF56" s="794"/>
      <c r="AG56" s="794"/>
      <c r="AH56" s="794"/>
      <c r="AI56" s="794"/>
      <c r="AJ56" s="794"/>
      <c r="AK56" s="794"/>
    </row>
    <row r="57" spans="1:38" x14ac:dyDescent="0.25">
      <c r="A57" s="43" t="s">
        <v>420</v>
      </c>
      <c r="B57" s="23"/>
      <c r="C57" s="23"/>
      <c r="D57" s="23"/>
      <c r="E57" s="23"/>
      <c r="F57" s="23"/>
      <c r="G57" s="23"/>
      <c r="H57" s="23"/>
      <c r="I57" s="23"/>
      <c r="J57" s="23"/>
      <c r="M57" s="27"/>
      <c r="N57" s="43" t="s">
        <v>1289</v>
      </c>
      <c r="O57" s="23"/>
      <c r="P57" s="23"/>
      <c r="Q57" s="23"/>
      <c r="R57" s="23"/>
      <c r="S57" s="23"/>
      <c r="T57" s="23"/>
      <c r="U57" s="23"/>
      <c r="V57" s="23"/>
      <c r="W57" s="23"/>
      <c r="Z57" s="26">
        <v>0.5</v>
      </c>
      <c r="AA57" s="793"/>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c r="O58" s="23"/>
      <c r="P58" s="23"/>
      <c r="Q58" s="23"/>
      <c r="R58" s="23"/>
      <c r="S58" s="23"/>
      <c r="T58" s="23"/>
      <c r="U58" s="23"/>
      <c r="V58" s="23"/>
      <c r="W58" s="23"/>
      <c r="Z58" s="26"/>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c r="O59" s="23"/>
      <c r="P59" s="23"/>
      <c r="Q59" s="23"/>
      <c r="R59" s="23"/>
      <c r="S59" s="23"/>
      <c r="T59" s="23"/>
      <c r="U59" s="23"/>
      <c r="V59" s="23"/>
      <c r="W59" s="23"/>
      <c r="Z59" s="26"/>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0</v>
      </c>
      <c r="N61" s="52" t="s">
        <v>420</v>
      </c>
      <c r="O61" s="28"/>
      <c r="P61" s="28"/>
      <c r="Q61" s="28"/>
      <c r="R61" s="28"/>
      <c r="S61" s="28"/>
      <c r="T61" s="28"/>
      <c r="U61" s="28"/>
      <c r="V61" s="28"/>
      <c r="W61" s="28"/>
      <c r="X61" s="33"/>
      <c r="Y61" s="33"/>
      <c r="Z61" s="182">
        <f>SUM(Z55:Z60)</f>
        <v>1.75</v>
      </c>
      <c r="AA61" s="177"/>
      <c r="AB61" s="177"/>
      <c r="AC61" s="177"/>
      <c r="AD61" s="177"/>
      <c r="AE61" s="177"/>
      <c r="AF61" s="177"/>
      <c r="AG61" s="177"/>
      <c r="AH61" s="177"/>
      <c r="AI61" s="177"/>
      <c r="AJ61" s="177"/>
      <c r="AK61" s="177"/>
    </row>
    <row r="62" spans="1:38" x14ac:dyDescent="0.25">
      <c r="AA62" s="3"/>
      <c r="AB62" s="3"/>
      <c r="AC62" s="3"/>
      <c r="AD62" s="3"/>
      <c r="AE62" s="3"/>
      <c r="AF62" s="3"/>
      <c r="AG62" s="3"/>
      <c r="AH62" s="3"/>
      <c r="AI62" s="3"/>
      <c r="AJ62" s="3"/>
      <c r="AK62" s="3"/>
    </row>
  </sheetData>
  <mergeCells count="28">
    <mergeCell ref="AA47:AK52"/>
    <mergeCell ref="AA55:AK60"/>
    <mergeCell ref="AA7:AK12"/>
    <mergeCell ref="AA15:AK20"/>
    <mergeCell ref="AA23:AK28"/>
    <mergeCell ref="AA31:AK36"/>
    <mergeCell ref="AA39:AK44"/>
    <mergeCell ref="A4:Z4"/>
    <mergeCell ref="A1:Z1"/>
    <mergeCell ref="A2:Z2"/>
    <mergeCell ref="A3:F3"/>
    <mergeCell ref="H3:M3"/>
    <mergeCell ref="N3:Z3"/>
    <mergeCell ref="A5:Z5"/>
    <mergeCell ref="A6:V6"/>
    <mergeCell ref="W6:Z6"/>
    <mergeCell ref="A14:V14"/>
    <mergeCell ref="W14:Z14"/>
    <mergeCell ref="A22:V22"/>
    <mergeCell ref="W22:Z22"/>
    <mergeCell ref="A54:V54"/>
    <mergeCell ref="W54:Z54"/>
    <mergeCell ref="A30:V30"/>
    <mergeCell ref="W30:Z30"/>
    <mergeCell ref="A38:V38"/>
    <mergeCell ref="W38:Z38"/>
    <mergeCell ref="A46:V46"/>
    <mergeCell ref="W46:Z46"/>
  </mergeCells>
  <hyperlinks>
    <hyperlink ref="AA1" location="'Reference Page'!A1" display="Home" xr:uid="{00000000-0004-0000-1400-000000000000}"/>
  </hyperlinks>
  <printOptions horizontalCentered="1" verticalCentered="1"/>
  <pageMargins left="0.3" right="0.3" top="0.5" bottom="0.25" header="0.3" footer="0.3"/>
  <pageSetup scale="87"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2">
    <tabColor theme="8" tint="0.59999389629810485"/>
    <pageSetUpPr fitToPage="1"/>
  </sheetPr>
  <dimension ref="A1:AL61"/>
  <sheetViews>
    <sheetView showGridLines="0" workbookViewId="0">
      <pane ySplit="5" topLeftCell="A44" activePane="bottomLeft" state="frozen"/>
      <selection activeCell="AO32" sqref="AO32"/>
      <selection pane="bottomLeft" activeCell="N59" sqref="N59"/>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36.5703125" bestFit="1" customWidth="1"/>
    <col min="15" max="25" width="1" customWidth="1"/>
    <col min="26" max="26" width="5.5703125" style="31" customWidth="1"/>
    <col min="27" max="27" width="16.42578125" bestFit="1" customWidth="1"/>
    <col min="28" max="35" width="1" customWidth="1"/>
  </cols>
  <sheetData>
    <row r="1" spans="1:38"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90" t="s">
        <v>850</v>
      </c>
    </row>
    <row r="2" spans="1:38" x14ac:dyDescent="0.25">
      <c r="A2" s="780" t="s">
        <v>439</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38" x14ac:dyDescent="0.25">
      <c r="A3" s="798">
        <f>+'Reference Page'!$A$21</f>
        <v>44689</v>
      </c>
      <c r="B3" s="784"/>
      <c r="C3" s="784"/>
      <c r="D3" s="784"/>
      <c r="E3" s="784"/>
      <c r="F3" s="784"/>
      <c r="G3" s="21" t="s">
        <v>330</v>
      </c>
      <c r="H3" s="785">
        <f>+A3+6</f>
        <v>44695</v>
      </c>
      <c r="I3" s="785"/>
      <c r="J3" s="785"/>
      <c r="K3" s="785"/>
      <c r="L3" s="785"/>
      <c r="M3" s="786"/>
      <c r="N3" s="787" t="s">
        <v>852</v>
      </c>
      <c r="O3" s="788"/>
      <c r="P3" s="788"/>
      <c r="Q3" s="788"/>
      <c r="R3" s="788"/>
      <c r="S3" s="788"/>
      <c r="T3" s="788"/>
      <c r="U3" s="788"/>
      <c r="V3" s="788"/>
      <c r="W3" s="788"/>
      <c r="X3" s="788"/>
      <c r="Y3" s="788"/>
      <c r="Z3" s="789"/>
    </row>
    <row r="4" spans="1:38" x14ac:dyDescent="0.25">
      <c r="A4" s="804" t="str">
        <f>'Reference Page'!H11</f>
        <v>OUTDOOR</v>
      </c>
      <c r="B4" s="805"/>
      <c r="C4" s="805"/>
      <c r="D4" s="805"/>
      <c r="E4" s="805"/>
      <c r="F4" s="805"/>
      <c r="G4" s="805"/>
      <c r="H4" s="805"/>
      <c r="I4" s="805"/>
      <c r="J4" s="805"/>
      <c r="K4" s="805"/>
      <c r="L4" s="805"/>
      <c r="M4" s="805"/>
      <c r="N4" s="805"/>
      <c r="O4" s="805"/>
      <c r="P4" s="805"/>
      <c r="Q4" s="805"/>
      <c r="R4" s="805"/>
      <c r="S4" s="805"/>
      <c r="T4" s="805"/>
      <c r="U4" s="805"/>
      <c r="V4" s="805"/>
      <c r="W4" s="805"/>
      <c r="X4" s="805"/>
      <c r="Y4" s="805"/>
      <c r="Z4" s="806"/>
    </row>
    <row r="5" spans="1:38" x14ac:dyDescent="0.25">
      <c r="A5" s="810" t="str">
        <f>'Reference Page'!F21</f>
        <v>Peak</v>
      </c>
      <c r="B5" s="811"/>
      <c r="C5" s="811"/>
      <c r="D5" s="811"/>
      <c r="E5" s="811"/>
      <c r="F5" s="811"/>
      <c r="G5" s="811"/>
      <c r="H5" s="811"/>
      <c r="I5" s="811"/>
      <c r="J5" s="811"/>
      <c r="K5" s="811"/>
      <c r="L5" s="811"/>
      <c r="M5" s="811"/>
      <c r="N5" s="811"/>
      <c r="O5" s="811"/>
      <c r="P5" s="811"/>
      <c r="Q5" s="811"/>
      <c r="R5" s="811"/>
      <c r="S5" s="811"/>
      <c r="T5" s="811"/>
      <c r="U5" s="811"/>
      <c r="V5" s="811"/>
      <c r="W5" s="811"/>
      <c r="X5" s="811"/>
      <c r="Y5" s="811"/>
      <c r="Z5" s="812"/>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44689</v>
      </c>
      <c r="X6" s="772"/>
      <c r="Y6" s="772"/>
      <c r="Z6" s="772"/>
      <c r="AA6" s="92" t="s">
        <v>648</v>
      </c>
      <c r="AB6" s="92"/>
      <c r="AC6" s="92"/>
      <c r="AD6" s="92"/>
      <c r="AE6" s="92"/>
      <c r="AF6" s="92"/>
      <c r="AG6" s="92"/>
      <c r="AH6" s="92"/>
      <c r="AI6" s="92"/>
      <c r="AJ6" s="92"/>
      <c r="AK6" s="92"/>
      <c r="AL6" t="s">
        <v>1335</v>
      </c>
    </row>
    <row r="7" spans="1:38" ht="15.75" thickTop="1" x14ac:dyDescent="0.25">
      <c r="A7" s="37" t="s">
        <v>855</v>
      </c>
      <c r="B7" s="36"/>
      <c r="C7" s="36"/>
      <c r="D7" s="36"/>
      <c r="E7" s="36"/>
      <c r="F7" s="36"/>
      <c r="G7" s="36"/>
      <c r="H7" s="36"/>
      <c r="I7" s="36"/>
      <c r="J7" s="36"/>
      <c r="K7" s="38"/>
      <c r="L7" s="38"/>
      <c r="M7" s="39" t="str">
        <f>"("&amp;LEFT(AA6,1)&amp;")"</f>
        <v>(E)</v>
      </c>
      <c r="N7" s="40" t="str">
        <f>'1'!N7</f>
        <v>Afternoon Workout</v>
      </c>
      <c r="O7" s="36"/>
      <c r="P7" s="36"/>
      <c r="Q7" s="36"/>
      <c r="R7" s="36"/>
      <c r="S7" s="36"/>
      <c r="T7" s="36"/>
      <c r="U7" s="36"/>
      <c r="V7" s="41"/>
      <c r="W7" s="36"/>
      <c r="X7" s="36"/>
      <c r="Y7" s="36"/>
      <c r="Z7" s="42"/>
      <c r="AA7" s="793" t="s">
        <v>1336</v>
      </c>
      <c r="AB7" s="794"/>
      <c r="AC7" s="794"/>
      <c r="AD7" s="794"/>
      <c r="AE7" s="794"/>
      <c r="AF7" s="794"/>
      <c r="AG7" s="794"/>
      <c r="AH7" s="794"/>
      <c r="AI7" s="794"/>
      <c r="AJ7" s="794"/>
      <c r="AK7" s="794"/>
    </row>
    <row r="8" spans="1:38" x14ac:dyDescent="0.25">
      <c r="A8" s="43" t="s">
        <v>420</v>
      </c>
      <c r="B8" s="36"/>
      <c r="C8" s="36"/>
      <c r="D8" s="36"/>
      <c r="E8" s="36"/>
      <c r="F8" s="36"/>
      <c r="G8" s="36"/>
      <c r="H8" s="36"/>
      <c r="I8" s="36"/>
      <c r="J8" s="36"/>
      <c r="K8" s="38"/>
      <c r="L8" s="38"/>
      <c r="M8" s="44"/>
      <c r="N8" s="43" t="s">
        <v>1223</v>
      </c>
      <c r="O8" s="36"/>
      <c r="P8" s="36"/>
      <c r="Q8" s="36"/>
      <c r="R8" s="36"/>
      <c r="S8" s="36"/>
      <c r="T8" s="36"/>
      <c r="U8" s="36"/>
      <c r="V8" s="36"/>
      <c r="W8" s="36"/>
      <c r="X8" s="36"/>
      <c r="Y8" s="36"/>
      <c r="Z8" s="42">
        <v>6</v>
      </c>
      <c r="AA8" s="793"/>
      <c r="AB8" s="794"/>
      <c r="AC8" s="794"/>
      <c r="AD8" s="794"/>
      <c r="AE8" s="794"/>
      <c r="AF8" s="794"/>
      <c r="AG8" s="794"/>
      <c r="AH8" s="794"/>
      <c r="AI8" s="794"/>
      <c r="AJ8" s="794"/>
      <c r="AK8" s="794"/>
    </row>
    <row r="9" spans="1:38" x14ac:dyDescent="0.25">
      <c r="A9" s="43" t="s">
        <v>420</v>
      </c>
      <c r="B9" s="36"/>
      <c r="C9" s="36"/>
      <c r="D9" s="36"/>
      <c r="E9" s="36"/>
      <c r="F9" s="36"/>
      <c r="G9" s="36"/>
      <c r="H9" s="36"/>
      <c r="I9" s="36"/>
      <c r="J9" s="36"/>
      <c r="K9" s="38"/>
      <c r="L9" s="38"/>
      <c r="M9" s="44"/>
      <c r="N9" s="43" t="s">
        <v>1059</v>
      </c>
      <c r="O9" s="36"/>
      <c r="P9" s="36"/>
      <c r="Q9" s="36"/>
      <c r="R9" s="36"/>
      <c r="S9" s="36"/>
      <c r="T9" s="36"/>
      <c r="U9" s="36"/>
      <c r="V9" s="36"/>
      <c r="W9" s="36"/>
      <c r="X9" s="36"/>
      <c r="Y9" s="36"/>
      <c r="Z9" s="42"/>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8" x14ac:dyDescent="0.25">
      <c r="A13" s="43" t="s">
        <v>420</v>
      </c>
      <c r="B13" s="45"/>
      <c r="C13" s="45"/>
      <c r="D13" s="45"/>
      <c r="E13" s="45"/>
      <c r="F13" s="45"/>
      <c r="G13" s="45"/>
      <c r="H13" s="45"/>
      <c r="I13" s="45"/>
      <c r="J13" s="45"/>
      <c r="K13" s="38"/>
      <c r="L13" s="38"/>
      <c r="M13" s="46">
        <f>SUM(M7:M12)</f>
        <v>0</v>
      </c>
      <c r="N13" s="52" t="s">
        <v>420</v>
      </c>
      <c r="O13" s="45"/>
      <c r="P13" s="45"/>
      <c r="Q13" s="45"/>
      <c r="R13" s="45"/>
      <c r="S13" s="45"/>
      <c r="T13" s="45"/>
      <c r="U13" s="45"/>
      <c r="V13" s="45"/>
      <c r="W13" s="45"/>
      <c r="X13" s="45"/>
      <c r="Y13" s="45"/>
      <c r="Z13" s="46">
        <f>SUM(Z7:Z12)</f>
        <v>6</v>
      </c>
      <c r="AA13" s="177"/>
      <c r="AB13" s="177"/>
      <c r="AC13" s="177"/>
      <c r="AD13" s="177"/>
      <c r="AE13" s="177"/>
      <c r="AF13" s="177"/>
      <c r="AG13" s="177"/>
      <c r="AH13" s="177"/>
      <c r="AI13" s="177"/>
      <c r="AJ13" s="177"/>
      <c r="AK13" s="177"/>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44690</v>
      </c>
      <c r="X14" s="770"/>
      <c r="Y14" s="770"/>
      <c r="Z14" s="771"/>
      <c r="AA14" s="177" t="s">
        <v>950</v>
      </c>
      <c r="AB14" s="177"/>
      <c r="AC14" s="177"/>
      <c r="AD14" s="177"/>
      <c r="AE14" s="177"/>
      <c r="AF14" s="177"/>
      <c r="AG14" s="177"/>
      <c r="AH14" s="177"/>
      <c r="AI14" s="177"/>
      <c r="AJ14" s="177"/>
      <c r="AK14" s="177"/>
      <c r="AL14" t="s">
        <v>1337</v>
      </c>
    </row>
    <row r="15" spans="1:38" ht="15.75" thickTop="1" x14ac:dyDescent="0.25">
      <c r="A15" s="37" t="s">
        <v>855</v>
      </c>
      <c r="B15" s="36"/>
      <c r="C15" s="36"/>
      <c r="D15" s="36"/>
      <c r="E15" s="36"/>
      <c r="F15" s="36"/>
      <c r="G15" s="36"/>
      <c r="H15" s="36"/>
      <c r="I15" s="36"/>
      <c r="J15" s="36"/>
      <c r="K15" s="38"/>
      <c r="L15" s="38"/>
      <c r="M15" s="39" t="str">
        <f>"("&amp;LEFT(AA14,1)&amp;")"</f>
        <v>(T)</v>
      </c>
      <c r="N15" s="40" t="str">
        <f>'1'!N7</f>
        <v>Afternoon Workout</v>
      </c>
      <c r="O15" s="36"/>
      <c r="P15" s="36"/>
      <c r="Q15" s="36"/>
      <c r="R15" s="36"/>
      <c r="S15" s="36"/>
      <c r="T15" s="36"/>
      <c r="U15" s="36"/>
      <c r="V15" s="41"/>
      <c r="W15" s="36"/>
      <c r="X15" s="36"/>
      <c r="Y15" s="36"/>
      <c r="Z15" s="42"/>
      <c r="AA15" s="793" t="s">
        <v>1338</v>
      </c>
      <c r="AB15" s="794"/>
      <c r="AC15" s="794"/>
      <c r="AD15" s="794"/>
      <c r="AE15" s="794"/>
      <c r="AF15" s="794"/>
      <c r="AG15" s="794"/>
      <c r="AH15" s="794"/>
      <c r="AI15" s="794"/>
      <c r="AJ15" s="794"/>
      <c r="AK15" s="794"/>
    </row>
    <row r="16" spans="1:38" x14ac:dyDescent="0.25">
      <c r="A16" s="43" t="s">
        <v>420</v>
      </c>
      <c r="B16" s="36"/>
      <c r="C16" s="36"/>
      <c r="D16" s="36"/>
      <c r="E16" s="36"/>
      <c r="F16" s="36"/>
      <c r="G16" s="36"/>
      <c r="H16" s="36"/>
      <c r="I16" s="36"/>
      <c r="J16" s="36"/>
      <c r="K16" s="36"/>
      <c r="L16" s="36"/>
      <c r="M16" s="42"/>
      <c r="N16" s="43" t="s">
        <v>1138</v>
      </c>
      <c r="O16" s="36"/>
      <c r="P16" s="36"/>
      <c r="Q16" s="36"/>
      <c r="R16" s="36"/>
      <c r="S16" s="36"/>
      <c r="T16" s="36"/>
      <c r="U16" s="36"/>
      <c r="V16" s="36"/>
      <c r="W16" s="36"/>
      <c r="X16" s="36"/>
      <c r="Y16" s="36"/>
      <c r="Z16" s="42">
        <v>1</v>
      </c>
      <c r="AA16" s="793"/>
      <c r="AB16" s="794"/>
      <c r="AC16" s="794"/>
      <c r="AD16" s="794"/>
      <c r="AE16" s="794"/>
      <c r="AF16" s="794"/>
      <c r="AG16" s="794"/>
      <c r="AH16" s="794"/>
      <c r="AI16" s="794"/>
      <c r="AJ16" s="794"/>
      <c r="AK16" s="794"/>
    </row>
    <row r="17" spans="1:38" x14ac:dyDescent="0.25">
      <c r="A17" s="43" t="s">
        <v>420</v>
      </c>
      <c r="B17" s="36"/>
      <c r="C17" s="36"/>
      <c r="D17" s="36"/>
      <c r="E17" s="36"/>
      <c r="F17" s="36"/>
      <c r="G17" s="36"/>
      <c r="H17" s="36"/>
      <c r="I17" s="36"/>
      <c r="J17" s="36"/>
      <c r="K17" s="36"/>
      <c r="L17" s="36"/>
      <c r="M17" s="42"/>
      <c r="N17" s="43" t="s">
        <v>1339</v>
      </c>
      <c r="O17" s="36"/>
      <c r="P17" s="36"/>
      <c r="Q17" s="36"/>
      <c r="R17" s="36"/>
      <c r="S17" s="36"/>
      <c r="T17" s="36"/>
      <c r="U17" s="36"/>
      <c r="V17" s="36"/>
      <c r="W17" s="36"/>
      <c r="X17" s="36"/>
      <c r="Y17" s="36"/>
      <c r="Z17" s="42">
        <v>3</v>
      </c>
      <c r="AA17" s="793"/>
      <c r="AB17" s="794"/>
      <c r="AC17" s="794"/>
      <c r="AD17" s="794"/>
      <c r="AE17" s="794"/>
      <c r="AF17" s="794"/>
      <c r="AG17" s="794"/>
      <c r="AH17" s="794"/>
      <c r="AI17" s="794"/>
      <c r="AJ17" s="794"/>
      <c r="AK17" s="794"/>
    </row>
    <row r="18" spans="1:38" x14ac:dyDescent="0.25">
      <c r="A18" s="43"/>
      <c r="B18" s="36"/>
      <c r="C18" s="36"/>
      <c r="D18" s="36"/>
      <c r="E18" s="36"/>
      <c r="F18" s="36"/>
      <c r="G18" s="36"/>
      <c r="H18" s="36"/>
      <c r="I18" s="36"/>
      <c r="J18" s="36"/>
      <c r="K18" s="36"/>
      <c r="L18" s="36"/>
      <c r="M18" s="42"/>
      <c r="N18" s="43" t="s">
        <v>1296</v>
      </c>
      <c r="O18" s="36"/>
      <c r="P18" s="36"/>
      <c r="Q18" s="36"/>
      <c r="R18" s="36"/>
      <c r="S18" s="36"/>
      <c r="T18" s="36"/>
      <c r="U18" s="36"/>
      <c r="V18" s="36"/>
      <c r="W18" s="36"/>
      <c r="X18" s="36"/>
      <c r="Y18" s="36"/>
      <c r="Z18" s="42">
        <v>1.1000000000000001</v>
      </c>
      <c r="AA18" s="793"/>
      <c r="AB18" s="794"/>
      <c r="AC18" s="794"/>
      <c r="AD18" s="794"/>
      <c r="AE18" s="794"/>
      <c r="AF18" s="794"/>
      <c r="AG18" s="794"/>
      <c r="AH18" s="794"/>
      <c r="AI18" s="794"/>
      <c r="AJ18" s="794"/>
      <c r="AK18" s="794"/>
    </row>
    <row r="19" spans="1:38" x14ac:dyDescent="0.25">
      <c r="A19" s="43"/>
      <c r="B19" s="36"/>
      <c r="C19" s="36"/>
      <c r="D19" s="36"/>
      <c r="E19" s="36"/>
      <c r="F19" s="36"/>
      <c r="G19" s="36"/>
      <c r="H19" s="36"/>
      <c r="I19" s="36"/>
      <c r="J19" s="36"/>
      <c r="K19" s="36"/>
      <c r="L19" s="36"/>
      <c r="M19" s="42"/>
      <c r="N19" s="43"/>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38" x14ac:dyDescent="0.25">
      <c r="A20" s="43"/>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38" x14ac:dyDescent="0.25">
      <c r="A21" s="43" t="s">
        <v>420</v>
      </c>
      <c r="B21" s="45"/>
      <c r="C21" s="45"/>
      <c r="D21" s="45"/>
      <c r="E21" s="45"/>
      <c r="F21" s="45"/>
      <c r="G21" s="45"/>
      <c r="H21" s="45"/>
      <c r="I21" s="45"/>
      <c r="J21" s="45"/>
      <c r="K21" s="45"/>
      <c r="L21" s="45"/>
      <c r="M21" s="46">
        <f>SUM(M15:M20)</f>
        <v>0</v>
      </c>
      <c r="N21" s="43" t="s">
        <v>420</v>
      </c>
      <c r="O21" s="45"/>
      <c r="P21" s="45"/>
      <c r="Q21" s="45"/>
      <c r="R21" s="45"/>
      <c r="S21" s="45"/>
      <c r="T21" s="45"/>
      <c r="U21" s="45"/>
      <c r="V21" s="45"/>
      <c r="W21" s="45"/>
      <c r="X21" s="45"/>
      <c r="Y21" s="45"/>
      <c r="Z21" s="46">
        <f>SUM(Z15:Z20)</f>
        <v>5.0999999999999996</v>
      </c>
      <c r="AA21" s="177"/>
      <c r="AB21" s="177"/>
      <c r="AC21" s="177"/>
      <c r="AD21" s="177"/>
      <c r="AE21" s="177"/>
      <c r="AF21" s="177"/>
      <c r="AG21" s="177"/>
      <c r="AH21" s="177"/>
      <c r="AI21" s="177"/>
      <c r="AJ21" s="177"/>
      <c r="AK21" s="177"/>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44691</v>
      </c>
      <c r="X22" s="770"/>
      <c r="Y22" s="770"/>
      <c r="Z22" s="771"/>
      <c r="AA22" s="177" t="s">
        <v>648</v>
      </c>
      <c r="AB22" s="177"/>
      <c r="AC22" s="177"/>
      <c r="AD22" s="177"/>
      <c r="AE22" s="177"/>
      <c r="AF22" s="177"/>
      <c r="AG22" s="177"/>
      <c r="AH22" s="177"/>
      <c r="AI22" s="177"/>
      <c r="AJ22" s="177"/>
      <c r="AK22" s="177"/>
      <c r="AL22" t="s">
        <v>1340</v>
      </c>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1341</v>
      </c>
      <c r="AB23" s="794"/>
      <c r="AC23" s="794"/>
      <c r="AD23" s="794"/>
      <c r="AE23" s="794"/>
      <c r="AF23" s="794"/>
      <c r="AG23" s="794"/>
      <c r="AH23" s="794"/>
      <c r="AI23" s="794"/>
      <c r="AJ23" s="794"/>
      <c r="AK23" s="794"/>
    </row>
    <row r="24" spans="1:38" x14ac:dyDescent="0.25">
      <c r="A24" s="43" t="s">
        <v>1342</v>
      </c>
      <c r="B24" s="36"/>
      <c r="C24" s="36"/>
      <c r="D24" s="36"/>
      <c r="E24" s="36"/>
      <c r="F24" s="36"/>
      <c r="G24" s="36"/>
      <c r="H24" s="36"/>
      <c r="I24" s="36"/>
      <c r="J24" s="36"/>
      <c r="K24" s="38"/>
      <c r="L24" s="38"/>
      <c r="M24" s="44">
        <v>4</v>
      </c>
      <c r="N24" s="43" t="s">
        <v>420</v>
      </c>
      <c r="O24" s="36"/>
      <c r="P24" s="36"/>
      <c r="Q24" s="36"/>
      <c r="R24" s="36"/>
      <c r="S24" s="36"/>
      <c r="T24" s="36"/>
      <c r="U24" s="36"/>
      <c r="V24" s="36"/>
      <c r="W24" s="36"/>
      <c r="X24" s="36"/>
      <c r="Y24" s="36"/>
      <c r="Z24" s="42"/>
      <c r="AA24" s="793"/>
      <c r="AB24" s="794"/>
      <c r="AC24" s="794"/>
      <c r="AD24" s="794"/>
      <c r="AE24" s="794"/>
      <c r="AF24" s="794"/>
      <c r="AG24" s="794"/>
      <c r="AH24" s="794"/>
      <c r="AI24" s="794"/>
      <c r="AJ24" s="794"/>
      <c r="AK24" s="794"/>
    </row>
    <row r="25" spans="1:38" x14ac:dyDescent="0.25">
      <c r="A25" s="43" t="s">
        <v>420</v>
      </c>
      <c r="B25" s="36"/>
      <c r="C25" s="36"/>
      <c r="D25" s="36"/>
      <c r="E25" s="36"/>
      <c r="F25" s="36"/>
      <c r="G25" s="36"/>
      <c r="H25" s="36"/>
      <c r="I25" s="36"/>
      <c r="J25" s="36"/>
      <c r="K25" s="38"/>
      <c r="L25" s="38"/>
      <c r="M25" s="44"/>
      <c r="N25" s="43" t="s">
        <v>420</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38" x14ac:dyDescent="0.25">
      <c r="A26" s="43"/>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4</v>
      </c>
      <c r="N29" s="43" t="s">
        <v>420</v>
      </c>
      <c r="O29" s="45"/>
      <c r="P29" s="45"/>
      <c r="Q29" s="45"/>
      <c r="R29" s="45"/>
      <c r="S29" s="45"/>
      <c r="T29" s="45"/>
      <c r="U29" s="45"/>
      <c r="V29" s="45"/>
      <c r="W29" s="45"/>
      <c r="X29" s="45"/>
      <c r="Y29" s="45"/>
      <c r="Z29" s="46">
        <f>SUM(Z23:Z28)</f>
        <v>0</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44692</v>
      </c>
      <c r="X30" s="770"/>
      <c r="Y30" s="770"/>
      <c r="Z30" s="771"/>
      <c r="AA30" s="177" t="s">
        <v>788</v>
      </c>
      <c r="AB30" s="177"/>
      <c r="AC30" s="177"/>
      <c r="AD30" s="177"/>
      <c r="AE30" s="177"/>
      <c r="AF30" s="177"/>
      <c r="AG30" s="177"/>
      <c r="AH30" s="177"/>
      <c r="AI30" s="177"/>
      <c r="AJ30" s="177"/>
      <c r="AK30" s="177"/>
      <c r="AL30" t="s">
        <v>1343</v>
      </c>
    </row>
    <row r="31" spans="1:38" ht="15.75" thickTop="1" x14ac:dyDescent="0.25">
      <c r="A31" s="37" t="s">
        <v>855</v>
      </c>
      <c r="B31" s="36"/>
      <c r="C31" s="36"/>
      <c r="D31" s="36"/>
      <c r="E31" s="36"/>
      <c r="F31" s="36"/>
      <c r="G31" s="36"/>
      <c r="H31" s="36"/>
      <c r="I31" s="36"/>
      <c r="J31" s="36"/>
      <c r="K31" s="38"/>
      <c r="L31" s="38"/>
      <c r="M31" s="39" t="str">
        <f>"("&amp;LEFT(AA30,1)&amp;")"</f>
        <v>(B)</v>
      </c>
      <c r="N31" s="40" t="str">
        <f>'1'!N7</f>
        <v>Afternoon Workout</v>
      </c>
      <c r="O31" s="36"/>
      <c r="P31" s="36"/>
      <c r="Q31" s="36"/>
      <c r="R31" s="36"/>
      <c r="S31" s="36"/>
      <c r="T31" s="36"/>
      <c r="U31" s="36"/>
      <c r="V31" s="41"/>
      <c r="W31" s="36"/>
      <c r="X31" s="36"/>
      <c r="Y31" s="36"/>
      <c r="Z31" s="42"/>
      <c r="AA31" s="793" t="s">
        <v>1344</v>
      </c>
      <c r="AB31" s="794"/>
      <c r="AC31" s="794"/>
      <c r="AD31" s="794"/>
      <c r="AE31" s="794"/>
      <c r="AF31" s="794"/>
      <c r="AG31" s="794"/>
      <c r="AH31" s="794"/>
      <c r="AI31" s="794"/>
      <c r="AJ31" s="794"/>
      <c r="AK31" s="794"/>
    </row>
    <row r="32" spans="1:38" x14ac:dyDescent="0.25">
      <c r="A32" s="43" t="s">
        <v>420</v>
      </c>
      <c r="B32" s="36"/>
      <c r="C32" s="36"/>
      <c r="D32" s="36"/>
      <c r="E32" s="36"/>
      <c r="F32" s="36"/>
      <c r="G32" s="36"/>
      <c r="H32" s="36"/>
      <c r="I32" s="36"/>
      <c r="J32" s="36"/>
      <c r="K32" s="38"/>
      <c r="L32" s="38"/>
      <c r="M32" s="44"/>
      <c r="N32" s="43" t="s">
        <v>1138</v>
      </c>
      <c r="O32" s="36"/>
      <c r="P32" s="36"/>
      <c r="Q32" s="36"/>
      <c r="R32" s="36"/>
      <c r="S32" s="36"/>
      <c r="T32" s="36"/>
      <c r="U32" s="36"/>
      <c r="V32" s="36"/>
      <c r="W32" s="36"/>
      <c r="X32" s="36"/>
      <c r="Y32" s="36"/>
      <c r="Z32" s="42">
        <v>1</v>
      </c>
      <c r="AA32" s="793"/>
      <c r="AB32" s="794"/>
      <c r="AC32" s="794"/>
      <c r="AD32" s="794"/>
      <c r="AE32" s="794"/>
      <c r="AF32" s="794"/>
      <c r="AG32" s="794"/>
      <c r="AH32" s="794"/>
      <c r="AI32" s="794"/>
      <c r="AJ32" s="794"/>
      <c r="AK32" s="794"/>
    </row>
    <row r="33" spans="1:38" x14ac:dyDescent="0.25">
      <c r="A33" s="43" t="s">
        <v>420</v>
      </c>
      <c r="B33" s="36"/>
      <c r="C33" s="36"/>
      <c r="D33" s="36"/>
      <c r="E33" s="36"/>
      <c r="F33" s="36"/>
      <c r="G33" s="36"/>
      <c r="H33" s="36"/>
      <c r="I33" s="36"/>
      <c r="J33" s="36"/>
      <c r="K33" s="38"/>
      <c r="L33" s="38"/>
      <c r="M33" s="44"/>
      <c r="N33" s="43" t="s">
        <v>1345</v>
      </c>
      <c r="O33" s="36"/>
      <c r="P33" s="36"/>
      <c r="Q33" s="36"/>
      <c r="R33" s="36"/>
      <c r="S33" s="36"/>
      <c r="T33" s="36"/>
      <c r="U33" s="36"/>
      <c r="V33" s="36"/>
      <c r="W33" s="36"/>
      <c r="X33" s="36"/>
      <c r="Y33" s="36"/>
      <c r="Z33" s="42">
        <v>0.6</v>
      </c>
      <c r="AA33" s="793"/>
      <c r="AB33" s="794"/>
      <c r="AC33" s="794"/>
      <c r="AD33" s="794"/>
      <c r="AE33" s="794"/>
      <c r="AF33" s="794"/>
      <c r="AG33" s="794"/>
      <c r="AH33" s="794"/>
      <c r="AI33" s="794"/>
      <c r="AJ33" s="794"/>
      <c r="AK33" s="794"/>
    </row>
    <row r="34" spans="1:38" x14ac:dyDescent="0.25">
      <c r="A34" s="43"/>
      <c r="B34" s="36"/>
      <c r="C34" s="36"/>
      <c r="D34" s="36"/>
      <c r="E34" s="36"/>
      <c r="F34" s="36"/>
      <c r="G34" s="36"/>
      <c r="H34" s="36"/>
      <c r="I34" s="36"/>
      <c r="J34" s="36"/>
      <c r="K34" s="38"/>
      <c r="L34" s="38"/>
      <c r="M34" s="44"/>
      <c r="N34" s="43" t="s">
        <v>1296</v>
      </c>
      <c r="O34" s="36"/>
      <c r="P34" s="36"/>
      <c r="Q34" s="36"/>
      <c r="R34" s="36"/>
      <c r="S34" s="36"/>
      <c r="T34" s="36"/>
      <c r="U34" s="36"/>
      <c r="V34" s="36"/>
      <c r="W34" s="36"/>
      <c r="X34" s="36"/>
      <c r="Y34" s="36"/>
      <c r="Z34" s="42">
        <v>1.4</v>
      </c>
      <c r="AA34" s="793"/>
      <c r="AB34" s="794"/>
      <c r="AC34" s="794"/>
      <c r="AD34" s="794"/>
      <c r="AE34" s="794"/>
      <c r="AF34" s="794"/>
      <c r="AG34" s="794"/>
      <c r="AH34" s="794"/>
      <c r="AI34" s="794"/>
      <c r="AJ34" s="794"/>
      <c r="AK34" s="794"/>
    </row>
    <row r="35" spans="1:38" x14ac:dyDescent="0.25">
      <c r="A35" s="43"/>
      <c r="B35" s="36"/>
      <c r="C35" s="36"/>
      <c r="D35" s="36"/>
      <c r="E35" s="36"/>
      <c r="F35" s="36"/>
      <c r="G35" s="36"/>
      <c r="H35" s="36"/>
      <c r="I35" s="36"/>
      <c r="J35" s="36"/>
      <c r="K35" s="38"/>
      <c r="L35" s="38"/>
      <c r="M35" s="44"/>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0</v>
      </c>
      <c r="N37" s="43" t="s">
        <v>420</v>
      </c>
      <c r="O37" s="45"/>
      <c r="P37" s="45"/>
      <c r="Q37" s="45"/>
      <c r="R37" s="45"/>
      <c r="S37" s="45"/>
      <c r="T37" s="45"/>
      <c r="U37" s="45"/>
      <c r="V37" s="45"/>
      <c r="W37" s="45"/>
      <c r="X37" s="45"/>
      <c r="Y37" s="45"/>
      <c r="Z37" s="46">
        <f>SUM(Z31:Z36)</f>
        <v>3</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44693</v>
      </c>
      <c r="X38" s="770"/>
      <c r="Y38" s="770"/>
      <c r="Z38" s="771"/>
      <c r="AA38" s="177" t="s">
        <v>648</v>
      </c>
      <c r="AB38" s="177"/>
      <c r="AC38" s="177"/>
      <c r="AD38" s="177"/>
      <c r="AE38" s="177"/>
      <c r="AF38" s="177"/>
      <c r="AG38" s="177"/>
      <c r="AH38" s="177"/>
      <c r="AI38" s="177"/>
      <c r="AJ38" s="177"/>
      <c r="AK38" s="177"/>
      <c r="AL38" t="s">
        <v>1346</v>
      </c>
    </row>
    <row r="39" spans="1:38"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t="s">
        <v>1347</v>
      </c>
      <c r="AB39" s="794"/>
      <c r="AC39" s="794"/>
      <c r="AD39" s="794"/>
      <c r="AE39" s="794"/>
      <c r="AF39" s="794"/>
      <c r="AG39" s="794"/>
      <c r="AH39" s="794"/>
      <c r="AI39" s="794"/>
      <c r="AJ39" s="794"/>
      <c r="AK39" s="794"/>
    </row>
    <row r="40" spans="1:38" x14ac:dyDescent="0.25">
      <c r="A40" s="43"/>
      <c r="B40" s="36"/>
      <c r="C40" s="36"/>
      <c r="D40" s="36"/>
      <c r="E40" s="36"/>
      <c r="F40" s="36"/>
      <c r="G40" s="36"/>
      <c r="H40" s="36"/>
      <c r="I40" s="36"/>
      <c r="J40" s="36"/>
      <c r="K40" s="38"/>
      <c r="L40" s="38"/>
      <c r="M40" s="44"/>
      <c r="N40" s="43" t="s">
        <v>1348</v>
      </c>
      <c r="O40" s="36"/>
      <c r="P40" s="36"/>
      <c r="Q40" s="36"/>
      <c r="R40" s="36"/>
      <c r="S40" s="36"/>
      <c r="T40" s="36"/>
      <c r="U40" s="36"/>
      <c r="V40" s="36"/>
      <c r="W40" s="36"/>
      <c r="X40" s="36"/>
      <c r="Y40" s="36"/>
      <c r="Z40" s="42">
        <v>4.0999999999999996</v>
      </c>
      <c r="AA40" s="793"/>
      <c r="AB40" s="794"/>
      <c r="AC40" s="794"/>
      <c r="AD40" s="794"/>
      <c r="AE40" s="794"/>
      <c r="AF40" s="794"/>
      <c r="AG40" s="794"/>
      <c r="AH40" s="794"/>
      <c r="AI40" s="794"/>
      <c r="AJ40" s="794"/>
      <c r="AK40" s="794"/>
    </row>
    <row r="41" spans="1:38" x14ac:dyDescent="0.25">
      <c r="A41" s="43"/>
      <c r="B41" s="36"/>
      <c r="C41" s="36"/>
      <c r="D41" s="36"/>
      <c r="E41" s="36"/>
      <c r="F41" s="36"/>
      <c r="G41" s="36"/>
      <c r="H41" s="36"/>
      <c r="I41" s="36"/>
      <c r="J41" s="36"/>
      <c r="K41" s="38"/>
      <c r="L41" s="38"/>
      <c r="M41" s="44"/>
      <c r="N41" s="43" t="s">
        <v>1168</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0</v>
      </c>
      <c r="N45" s="52" t="s">
        <v>420</v>
      </c>
      <c r="O45" s="45"/>
      <c r="P45" s="45"/>
      <c r="Q45" s="45"/>
      <c r="R45" s="45"/>
      <c r="S45" s="45"/>
      <c r="T45" s="45"/>
      <c r="U45" s="45"/>
      <c r="V45" s="45"/>
      <c r="W45" s="45"/>
      <c r="X45" s="45"/>
      <c r="Y45" s="45"/>
      <c r="Z45" s="46">
        <f>SUM(Z39:Z44)</f>
        <v>4.0999999999999996</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44694</v>
      </c>
      <c r="X46" s="770"/>
      <c r="Y46" s="770"/>
      <c r="Z46" s="771"/>
      <c r="AA46" s="187" t="s">
        <v>1349</v>
      </c>
      <c r="AB46" s="177"/>
      <c r="AC46" s="177"/>
      <c r="AD46" s="177"/>
      <c r="AE46" s="177"/>
      <c r="AF46" s="177"/>
      <c r="AG46" s="177"/>
      <c r="AH46" s="177"/>
      <c r="AI46" s="177"/>
      <c r="AJ46" s="177"/>
      <c r="AK46" s="177"/>
      <c r="AL46" t="s">
        <v>1350</v>
      </c>
    </row>
    <row r="47" spans="1:38" ht="15.75" thickTop="1" x14ac:dyDescent="0.25">
      <c r="A47" s="22" t="str">
        <f>+A39</f>
        <v>Morning Workout</v>
      </c>
      <c r="B47" s="23"/>
      <c r="C47" s="23"/>
      <c r="D47" s="23"/>
      <c r="E47" s="23"/>
      <c r="F47" s="23"/>
      <c r="G47" s="23"/>
      <c r="H47" s="23"/>
      <c r="I47" s="23"/>
      <c r="J47" s="23"/>
      <c r="M47" s="24" t="str">
        <f>"("&amp;LEFT(AA46,1)&amp;")"</f>
        <v>(T)</v>
      </c>
      <c r="N47" s="22" t="str">
        <f>+N39</f>
        <v>Afternoon Workout</v>
      </c>
      <c r="O47" s="23"/>
      <c r="P47" s="23"/>
      <c r="Q47" s="23"/>
      <c r="R47" s="23"/>
      <c r="S47" s="23"/>
      <c r="T47" s="23"/>
      <c r="U47" s="23"/>
      <c r="V47" s="25"/>
      <c r="W47" s="23"/>
      <c r="X47" s="23"/>
      <c r="Y47" s="23"/>
      <c r="Z47" s="48"/>
      <c r="AA47" s="793" t="s">
        <v>1351</v>
      </c>
      <c r="AB47" s="794"/>
      <c r="AC47" s="794"/>
      <c r="AD47" s="794"/>
      <c r="AE47" s="794"/>
      <c r="AF47" s="794"/>
      <c r="AG47" s="794"/>
      <c r="AH47" s="794"/>
      <c r="AI47" s="794"/>
      <c r="AJ47" s="794"/>
      <c r="AK47" s="794"/>
    </row>
    <row r="48" spans="1:38" x14ac:dyDescent="0.25">
      <c r="A48" s="43" t="s">
        <v>420</v>
      </c>
      <c r="B48" s="23"/>
      <c r="C48" s="23"/>
      <c r="D48" s="23"/>
      <c r="E48" s="23"/>
      <c r="F48" s="23"/>
      <c r="G48" s="23"/>
      <c r="H48" s="23"/>
      <c r="I48" s="23"/>
      <c r="J48" s="23"/>
      <c r="M48" s="27"/>
      <c r="N48" s="43" t="s">
        <v>1352</v>
      </c>
      <c r="O48" s="36"/>
      <c r="P48" s="36"/>
      <c r="Q48" s="36"/>
      <c r="R48" s="36"/>
      <c r="S48" s="36"/>
      <c r="T48" s="36"/>
      <c r="U48" s="36"/>
      <c r="V48" s="36"/>
      <c r="W48" s="36"/>
      <c r="X48" s="36"/>
      <c r="Y48" s="36"/>
      <c r="Z48" s="42">
        <v>1.4</v>
      </c>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1353</v>
      </c>
      <c r="O49" s="36"/>
      <c r="P49" s="36"/>
      <c r="Q49" s="36"/>
      <c r="R49" s="36"/>
      <c r="S49" s="36"/>
      <c r="T49" s="36"/>
      <c r="U49" s="36"/>
      <c r="V49" s="36"/>
      <c r="W49" s="36"/>
      <c r="X49" s="36"/>
      <c r="Y49" s="36"/>
      <c r="Z49" s="42">
        <v>0.5</v>
      </c>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t="s">
        <v>920</v>
      </c>
      <c r="O50" s="23"/>
      <c r="P50" s="23"/>
      <c r="Q50" s="23"/>
      <c r="R50" s="23"/>
      <c r="S50" s="23"/>
      <c r="T50" s="23"/>
      <c r="U50" s="23"/>
      <c r="V50" s="23"/>
      <c r="W50" s="23"/>
      <c r="Z50" s="26">
        <v>1.1000000000000001</v>
      </c>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0</v>
      </c>
      <c r="N53" s="52" t="s">
        <v>420</v>
      </c>
      <c r="O53" s="28"/>
      <c r="P53" s="28"/>
      <c r="Q53" s="28"/>
      <c r="R53" s="28"/>
      <c r="S53" s="28"/>
      <c r="T53" s="28"/>
      <c r="U53" s="28"/>
      <c r="V53" s="28"/>
      <c r="W53" s="28"/>
      <c r="Z53" s="29">
        <f>SUM(Z47:Z52)</f>
        <v>3</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44695</v>
      </c>
      <c r="X54" s="770"/>
      <c r="Y54" s="770"/>
      <c r="Z54" s="771"/>
      <c r="AA54" s="187" t="s">
        <v>813</v>
      </c>
      <c r="AB54" s="187"/>
      <c r="AC54" s="177"/>
      <c r="AD54" s="177"/>
      <c r="AE54" s="177"/>
      <c r="AF54" s="177"/>
      <c r="AG54" s="177"/>
      <c r="AH54" s="177"/>
      <c r="AI54" s="177"/>
      <c r="AJ54" s="177"/>
      <c r="AK54" s="177"/>
      <c r="AL54" t="s">
        <v>1354</v>
      </c>
    </row>
    <row r="55" spans="1:38" ht="15.75" thickTop="1" x14ac:dyDescent="0.25">
      <c r="A55" s="22" t="str">
        <f>+A47</f>
        <v>Morning Workout</v>
      </c>
      <c r="B55" s="23"/>
      <c r="C55" s="23"/>
      <c r="D55" s="23"/>
      <c r="E55" s="23"/>
      <c r="F55" s="23"/>
      <c r="G55" s="23"/>
      <c r="H55" s="23"/>
      <c r="I55" s="23"/>
      <c r="J55" s="23"/>
      <c r="M55" s="24" t="str">
        <f>"("&amp;LEFT(AA54,1)&amp;")"</f>
        <v>(L)</v>
      </c>
      <c r="N55" s="22" t="str">
        <f>+N47</f>
        <v>Afternoon Workout</v>
      </c>
      <c r="O55" s="23"/>
      <c r="P55" s="23"/>
      <c r="Q55" s="23"/>
      <c r="R55" s="23"/>
      <c r="S55" s="23"/>
      <c r="T55" s="23"/>
      <c r="U55" s="23"/>
      <c r="V55" s="25"/>
      <c r="W55" s="23"/>
      <c r="X55" s="23"/>
      <c r="Y55" s="23"/>
      <c r="Z55" s="48"/>
      <c r="AA55" s="793" t="s">
        <v>1355</v>
      </c>
      <c r="AB55" s="794"/>
      <c r="AC55" s="794"/>
      <c r="AD55" s="794"/>
      <c r="AE55" s="794"/>
      <c r="AF55" s="794"/>
      <c r="AG55" s="794"/>
      <c r="AH55" s="794"/>
      <c r="AI55" s="794"/>
      <c r="AJ55" s="794"/>
      <c r="AK55" s="794"/>
    </row>
    <row r="56" spans="1:38" x14ac:dyDescent="0.25">
      <c r="A56" s="43" t="s">
        <v>420</v>
      </c>
      <c r="B56" s="23"/>
      <c r="C56" s="23"/>
      <c r="D56" s="23"/>
      <c r="E56" s="23"/>
      <c r="F56" s="23"/>
      <c r="G56" s="23"/>
      <c r="H56" s="23"/>
      <c r="I56" s="23"/>
      <c r="J56" s="23"/>
      <c r="M56" s="27"/>
      <c r="N56" s="43" t="s">
        <v>1356</v>
      </c>
      <c r="O56" s="23"/>
      <c r="P56" s="23"/>
      <c r="Q56" s="23"/>
      <c r="R56" s="23"/>
      <c r="S56" s="23"/>
      <c r="T56" s="23"/>
      <c r="U56" s="23"/>
      <c r="V56" s="23"/>
      <c r="W56" s="23"/>
      <c r="Z56" s="26">
        <v>1.2</v>
      </c>
      <c r="AA56" s="793"/>
      <c r="AB56" s="794"/>
      <c r="AC56" s="794"/>
      <c r="AD56" s="794"/>
      <c r="AE56" s="794"/>
      <c r="AF56" s="794"/>
      <c r="AG56" s="794"/>
      <c r="AH56" s="794"/>
      <c r="AI56" s="794"/>
      <c r="AJ56" s="794"/>
      <c r="AK56" s="794"/>
    </row>
    <row r="57" spans="1:38" x14ac:dyDescent="0.25">
      <c r="A57" s="43" t="s">
        <v>420</v>
      </c>
      <c r="B57" s="23"/>
      <c r="C57" s="23"/>
      <c r="D57" s="23"/>
      <c r="E57" s="23"/>
      <c r="F57" s="23"/>
      <c r="G57" s="23"/>
      <c r="H57" s="23"/>
      <c r="I57" s="23"/>
      <c r="J57" s="23"/>
      <c r="M57" s="27"/>
      <c r="N57" s="43" t="s">
        <v>1357</v>
      </c>
      <c r="O57" s="23"/>
      <c r="P57" s="23"/>
      <c r="Q57" s="23"/>
      <c r="R57" s="23"/>
      <c r="S57" s="23"/>
      <c r="T57" s="23"/>
      <c r="U57" s="23"/>
      <c r="V57" s="23"/>
      <c r="W57" s="23"/>
      <c r="Z57" s="26">
        <v>0.5</v>
      </c>
      <c r="AA57" s="793"/>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t="s">
        <v>1358</v>
      </c>
      <c r="O58" s="23"/>
      <c r="P58" s="23"/>
      <c r="Q58" s="23"/>
      <c r="R58" s="23"/>
      <c r="S58" s="23"/>
      <c r="T58" s="23"/>
      <c r="U58" s="23"/>
      <c r="V58" s="23"/>
      <c r="W58" s="23"/>
      <c r="Z58" s="26">
        <v>0.6</v>
      </c>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t="s">
        <v>1359</v>
      </c>
      <c r="O59" s="23"/>
      <c r="P59" s="23"/>
      <c r="Q59" s="23"/>
      <c r="R59" s="23"/>
      <c r="S59" s="23"/>
      <c r="T59" s="23"/>
      <c r="U59" s="23"/>
      <c r="V59" s="23"/>
      <c r="W59" s="23"/>
      <c r="Z59" s="26">
        <v>1</v>
      </c>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0</v>
      </c>
      <c r="N61" s="52" t="s">
        <v>420</v>
      </c>
      <c r="O61" s="28"/>
      <c r="P61" s="28"/>
      <c r="Q61" s="28"/>
      <c r="R61" s="28"/>
      <c r="S61" s="28"/>
      <c r="T61" s="28"/>
      <c r="U61" s="28"/>
      <c r="V61" s="28"/>
      <c r="W61" s="28"/>
      <c r="X61" s="33"/>
      <c r="Y61" s="33"/>
      <c r="Z61" s="29">
        <f>SUM(Z55:Z60)</f>
        <v>3.3</v>
      </c>
      <c r="AA61" s="177"/>
      <c r="AB61" s="177"/>
      <c r="AC61" s="177"/>
      <c r="AD61" s="177"/>
      <c r="AE61" s="177"/>
      <c r="AF61" s="177"/>
      <c r="AG61" s="177"/>
      <c r="AH61" s="177"/>
      <c r="AI61" s="177"/>
      <c r="AJ61" s="177"/>
      <c r="AK61" s="177"/>
    </row>
  </sheetData>
  <mergeCells count="28">
    <mergeCell ref="AA47:AK52"/>
    <mergeCell ref="AA55:AK60"/>
    <mergeCell ref="AA7:AK12"/>
    <mergeCell ref="AA15:AK20"/>
    <mergeCell ref="AA23:AK28"/>
    <mergeCell ref="AA31:AK36"/>
    <mergeCell ref="AA39:AK44"/>
    <mergeCell ref="A5:Z5"/>
    <mergeCell ref="A54:V54"/>
    <mergeCell ref="W54:Z54"/>
    <mergeCell ref="A4:Z4"/>
    <mergeCell ref="A1:Z1"/>
    <mergeCell ref="A2:Z2"/>
    <mergeCell ref="A3:F3"/>
    <mergeCell ref="H3:M3"/>
    <mergeCell ref="N3:Z3"/>
    <mergeCell ref="A6:V6"/>
    <mergeCell ref="W6:Z6"/>
    <mergeCell ref="A38:V38"/>
    <mergeCell ref="W38:Z38"/>
    <mergeCell ref="A46:V46"/>
    <mergeCell ref="W46:Z46"/>
    <mergeCell ref="A14:V14"/>
    <mergeCell ref="W14:Z14"/>
    <mergeCell ref="A22:V22"/>
    <mergeCell ref="W22:Z22"/>
    <mergeCell ref="A30:V30"/>
    <mergeCell ref="W30:Z30"/>
  </mergeCells>
  <hyperlinks>
    <hyperlink ref="AA1" location="'Reference Page'!A1" display="Home" xr:uid="{00000000-0004-0000-1700-000000000000}"/>
  </hyperlinks>
  <printOptions horizontalCentered="1" verticalCentered="1"/>
  <pageMargins left="0.3" right="0.3" top="0.5" bottom="0.25" header="0.3" footer="0.3"/>
  <pageSetup scale="87"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0">
    <tabColor theme="8" tint="0.59999389629810485"/>
    <pageSetUpPr fitToPage="1"/>
  </sheetPr>
  <dimension ref="A1:AL61"/>
  <sheetViews>
    <sheetView showGridLines="0" topLeftCell="M1" workbookViewId="0">
      <pane ySplit="5" topLeftCell="A43" activePane="bottomLeft" state="frozen"/>
      <selection activeCell="AO32" sqref="AO32"/>
      <selection pane="bottomLeft" activeCell="P24" sqref="P24"/>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36.5703125" bestFit="1" customWidth="1"/>
    <col min="15" max="25" width="1" customWidth="1"/>
    <col min="26" max="26" width="5.5703125" style="31" customWidth="1"/>
    <col min="27" max="27" width="16.42578125" bestFit="1" customWidth="1"/>
    <col min="28" max="35" width="1" customWidth="1"/>
  </cols>
  <sheetData>
    <row r="1" spans="1:38"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90" t="s">
        <v>850</v>
      </c>
    </row>
    <row r="2" spans="1:38" x14ac:dyDescent="0.25">
      <c r="A2" s="780" t="s">
        <v>436</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38" x14ac:dyDescent="0.25">
      <c r="A3" s="798">
        <f>+'Reference Page'!$A$19</f>
        <v>44675</v>
      </c>
      <c r="B3" s="784"/>
      <c r="C3" s="784"/>
      <c r="D3" s="784"/>
      <c r="E3" s="784"/>
      <c r="F3" s="784"/>
      <c r="G3" s="21" t="s">
        <v>330</v>
      </c>
      <c r="H3" s="785">
        <f>+A3+6</f>
        <v>44681</v>
      </c>
      <c r="I3" s="785"/>
      <c r="J3" s="785"/>
      <c r="K3" s="785"/>
      <c r="L3" s="785"/>
      <c r="M3" s="786"/>
      <c r="N3" s="787" t="s">
        <v>852</v>
      </c>
      <c r="O3" s="788"/>
      <c r="P3" s="788"/>
      <c r="Q3" s="788"/>
      <c r="R3" s="788"/>
      <c r="S3" s="788"/>
      <c r="T3" s="788"/>
      <c r="U3" s="788"/>
      <c r="V3" s="788"/>
      <c r="W3" s="788"/>
      <c r="X3" s="788"/>
      <c r="Y3" s="788"/>
      <c r="Z3" s="789"/>
    </row>
    <row r="4" spans="1:38" x14ac:dyDescent="0.25">
      <c r="A4" s="804" t="str">
        <f>'Reference Page'!$H$11</f>
        <v>OUTDOOR</v>
      </c>
      <c r="B4" s="805"/>
      <c r="C4" s="805"/>
      <c r="D4" s="805"/>
      <c r="E4" s="805"/>
      <c r="F4" s="805"/>
      <c r="G4" s="805"/>
      <c r="H4" s="805"/>
      <c r="I4" s="805"/>
      <c r="J4" s="805"/>
      <c r="K4" s="805"/>
      <c r="L4" s="805"/>
      <c r="M4" s="805"/>
      <c r="N4" s="805"/>
      <c r="O4" s="805"/>
      <c r="P4" s="805"/>
      <c r="Q4" s="805"/>
      <c r="R4" s="805"/>
      <c r="S4" s="805"/>
      <c r="T4" s="805"/>
      <c r="U4" s="805"/>
      <c r="V4" s="805"/>
      <c r="W4" s="805"/>
      <c r="X4" s="805"/>
      <c r="Y4" s="805"/>
      <c r="Z4" s="806"/>
    </row>
    <row r="5" spans="1:38" x14ac:dyDescent="0.25">
      <c r="A5" s="807" t="str">
        <f>'Reference Page'!$F$15</f>
        <v xml:space="preserve">  Sharpening</v>
      </c>
      <c r="B5" s="808"/>
      <c r="C5" s="808"/>
      <c r="D5" s="808"/>
      <c r="E5" s="808"/>
      <c r="F5" s="808"/>
      <c r="G5" s="808"/>
      <c r="H5" s="808"/>
      <c r="I5" s="808"/>
      <c r="J5" s="808"/>
      <c r="K5" s="808"/>
      <c r="L5" s="808"/>
      <c r="M5" s="808"/>
      <c r="N5" s="808"/>
      <c r="O5" s="808"/>
      <c r="P5" s="808"/>
      <c r="Q5" s="808"/>
      <c r="R5" s="808"/>
      <c r="S5" s="808"/>
      <c r="T5" s="808"/>
      <c r="U5" s="808"/>
      <c r="V5" s="808"/>
      <c r="W5" s="808"/>
      <c r="X5" s="808"/>
      <c r="Y5" s="808"/>
      <c r="Z5" s="809"/>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44675</v>
      </c>
      <c r="X6" s="772"/>
      <c r="Y6" s="772"/>
      <c r="Z6" s="772"/>
      <c r="AA6" s="92" t="s">
        <v>648</v>
      </c>
      <c r="AB6" s="92"/>
      <c r="AC6" s="92"/>
      <c r="AD6" s="92"/>
      <c r="AE6" s="92"/>
      <c r="AF6" s="92"/>
      <c r="AG6" s="92"/>
      <c r="AH6" s="92"/>
      <c r="AI6" s="92"/>
      <c r="AJ6" s="92"/>
      <c r="AK6" s="92"/>
      <c r="AL6" t="s">
        <v>1112</v>
      </c>
    </row>
    <row r="7" spans="1:38" ht="15.75" thickTop="1" x14ac:dyDescent="0.25">
      <c r="A7" s="37" t="s">
        <v>855</v>
      </c>
      <c r="B7" s="36"/>
      <c r="C7" s="36"/>
      <c r="D7" s="36"/>
      <c r="E7" s="36"/>
      <c r="F7" s="36"/>
      <c r="G7" s="36"/>
      <c r="H7" s="36"/>
      <c r="I7" s="36"/>
      <c r="J7" s="36"/>
      <c r="K7" s="38"/>
      <c r="L7" s="38"/>
      <c r="M7" s="39" t="str">
        <f>"("&amp;LEFT(AA6,1)&amp;")"</f>
        <v>(E)</v>
      </c>
      <c r="N7" s="40" t="str">
        <f>'1'!N7</f>
        <v>Afternoon Workout</v>
      </c>
      <c r="O7" s="36"/>
      <c r="P7" s="36"/>
      <c r="Q7" s="36"/>
      <c r="R7" s="36"/>
      <c r="S7" s="36"/>
      <c r="T7" s="36"/>
      <c r="U7" s="36"/>
      <c r="V7" s="41"/>
      <c r="W7" s="36"/>
      <c r="X7" s="36"/>
      <c r="Y7" s="36"/>
      <c r="Z7" s="42"/>
      <c r="AA7" s="793" t="s">
        <v>1290</v>
      </c>
      <c r="AB7" s="794"/>
      <c r="AC7" s="794"/>
      <c r="AD7" s="794"/>
      <c r="AE7" s="794"/>
      <c r="AF7" s="794"/>
      <c r="AG7" s="794"/>
      <c r="AH7" s="794"/>
      <c r="AI7" s="794"/>
      <c r="AJ7" s="794"/>
      <c r="AK7" s="794"/>
    </row>
    <row r="8" spans="1:38" x14ac:dyDescent="0.25">
      <c r="A8" s="43" t="s">
        <v>420</v>
      </c>
      <c r="B8" s="36"/>
      <c r="C8" s="36"/>
      <c r="D8" s="36"/>
      <c r="E8" s="36"/>
      <c r="F8" s="36"/>
      <c r="G8" s="36"/>
      <c r="H8" s="36"/>
      <c r="I8" s="36"/>
      <c r="J8" s="36"/>
      <c r="K8" s="38"/>
      <c r="L8" s="38"/>
      <c r="M8" s="44"/>
      <c r="N8" s="43" t="s">
        <v>1291</v>
      </c>
      <c r="O8" s="36"/>
      <c r="P8" s="36"/>
      <c r="Q8" s="36"/>
      <c r="R8" s="36"/>
      <c r="S8" s="36"/>
      <c r="T8" s="36"/>
      <c r="U8" s="36"/>
      <c r="V8" s="36"/>
      <c r="W8" s="36"/>
      <c r="X8" s="36"/>
      <c r="Y8" s="36"/>
      <c r="Z8" s="209">
        <v>6.05</v>
      </c>
      <c r="AA8" s="793"/>
      <c r="AB8" s="794"/>
      <c r="AC8" s="794"/>
      <c r="AD8" s="794"/>
      <c r="AE8" s="794"/>
      <c r="AF8" s="794"/>
      <c r="AG8" s="794"/>
      <c r="AH8" s="794"/>
      <c r="AI8" s="794"/>
      <c r="AJ8" s="794"/>
      <c r="AK8" s="794"/>
    </row>
    <row r="9" spans="1:38" x14ac:dyDescent="0.25">
      <c r="A9" s="43" t="s">
        <v>420</v>
      </c>
      <c r="B9" s="36"/>
      <c r="C9" s="36"/>
      <c r="D9" s="36"/>
      <c r="E9" s="36"/>
      <c r="F9" s="36"/>
      <c r="G9" s="36"/>
      <c r="H9" s="36"/>
      <c r="I9" s="36"/>
      <c r="J9" s="36"/>
      <c r="K9" s="38"/>
      <c r="L9" s="38"/>
      <c r="M9" s="44"/>
      <c r="N9" s="43" t="s">
        <v>1059</v>
      </c>
      <c r="O9" s="36"/>
      <c r="P9" s="36"/>
      <c r="Q9" s="36"/>
      <c r="R9" s="36"/>
      <c r="S9" s="36"/>
      <c r="T9" s="36"/>
      <c r="U9" s="36"/>
      <c r="V9" s="36"/>
      <c r="W9" s="36"/>
      <c r="X9" s="36"/>
      <c r="Y9" s="36"/>
      <c r="Z9" s="42"/>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209"/>
      <c r="AA12" s="793"/>
      <c r="AB12" s="794"/>
      <c r="AC12" s="794"/>
      <c r="AD12" s="794"/>
      <c r="AE12" s="794"/>
      <c r="AF12" s="794"/>
      <c r="AG12" s="794"/>
      <c r="AH12" s="794"/>
      <c r="AI12" s="794"/>
      <c r="AJ12" s="794"/>
      <c r="AK12" s="794"/>
    </row>
    <row r="13" spans="1:38" x14ac:dyDescent="0.25">
      <c r="A13" s="43" t="s">
        <v>420</v>
      </c>
      <c r="B13" s="45"/>
      <c r="C13" s="45"/>
      <c r="D13" s="45"/>
      <c r="E13" s="45"/>
      <c r="F13" s="45"/>
      <c r="G13" s="45"/>
      <c r="H13" s="45"/>
      <c r="I13" s="45"/>
      <c r="J13" s="45"/>
      <c r="K13" s="38"/>
      <c r="L13" s="38"/>
      <c r="M13" s="46">
        <f>SUM(M7:M12)</f>
        <v>0</v>
      </c>
      <c r="N13" s="52" t="s">
        <v>420</v>
      </c>
      <c r="O13" s="45"/>
      <c r="P13" s="45"/>
      <c r="Q13" s="45"/>
      <c r="R13" s="45"/>
      <c r="S13" s="45"/>
      <c r="T13" s="45"/>
      <c r="U13" s="45"/>
      <c r="V13" s="45"/>
      <c r="W13" s="45"/>
      <c r="X13" s="45"/>
      <c r="Y13" s="45"/>
      <c r="Z13" s="205">
        <f>SUM(Z7:Z12)</f>
        <v>6.05</v>
      </c>
      <c r="AA13" s="177"/>
      <c r="AB13" s="177"/>
      <c r="AC13" s="177"/>
      <c r="AD13" s="177"/>
      <c r="AE13" s="177"/>
      <c r="AF13" s="177"/>
      <c r="AG13" s="177"/>
      <c r="AH13" s="177"/>
      <c r="AI13" s="177"/>
      <c r="AJ13" s="177"/>
      <c r="AK13" s="177"/>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44676</v>
      </c>
      <c r="X14" s="770"/>
      <c r="Y14" s="770"/>
      <c r="Z14" s="771"/>
      <c r="AA14" s="177" t="s">
        <v>709</v>
      </c>
      <c r="AB14" s="177"/>
      <c r="AC14" s="177"/>
      <c r="AD14" s="177"/>
      <c r="AE14" s="177"/>
      <c r="AF14" s="177"/>
      <c r="AG14" s="177"/>
      <c r="AH14" s="177"/>
      <c r="AI14" s="177"/>
      <c r="AJ14" s="177"/>
      <c r="AK14" s="177"/>
      <c r="AL14" t="s">
        <v>1292</v>
      </c>
    </row>
    <row r="15" spans="1:38" ht="15.75" thickTop="1" x14ac:dyDescent="0.25">
      <c r="A15" s="37" t="s">
        <v>855</v>
      </c>
      <c r="B15" s="36"/>
      <c r="C15" s="36"/>
      <c r="D15" s="36"/>
      <c r="E15" s="36"/>
      <c r="F15" s="36"/>
      <c r="G15" s="36"/>
      <c r="H15" s="36"/>
      <c r="I15" s="36"/>
      <c r="J15" s="36"/>
      <c r="K15" s="38"/>
      <c r="L15" s="38"/>
      <c r="M15" s="39" t="str">
        <f>"("&amp;LEFT(AA14,1)&amp;")"</f>
        <v>(A)</v>
      </c>
      <c r="N15" s="40" t="str">
        <f>'1'!N7</f>
        <v>Afternoon Workout</v>
      </c>
      <c r="O15" s="36"/>
      <c r="P15" s="36"/>
      <c r="Q15" s="36"/>
      <c r="R15" s="36"/>
      <c r="S15" s="36"/>
      <c r="T15" s="36"/>
      <c r="U15" s="36"/>
      <c r="V15" s="41"/>
      <c r="W15" s="36"/>
      <c r="X15" s="36"/>
      <c r="Y15" s="36"/>
      <c r="Z15" s="42"/>
      <c r="AA15" s="793" t="s">
        <v>1293</v>
      </c>
      <c r="AB15" s="794"/>
      <c r="AC15" s="794"/>
      <c r="AD15" s="794"/>
      <c r="AE15" s="794"/>
      <c r="AF15" s="794"/>
      <c r="AG15" s="794"/>
      <c r="AH15" s="794"/>
      <c r="AI15" s="794"/>
      <c r="AJ15" s="794"/>
      <c r="AK15" s="794"/>
    </row>
    <row r="16" spans="1:38" x14ac:dyDescent="0.25">
      <c r="A16" s="43" t="s">
        <v>420</v>
      </c>
      <c r="B16" s="36"/>
      <c r="C16" s="36"/>
      <c r="D16" s="36"/>
      <c r="E16" s="36"/>
      <c r="F16" s="36"/>
      <c r="G16" s="36"/>
      <c r="H16" s="36"/>
      <c r="I16" s="36"/>
      <c r="J16" s="36"/>
      <c r="K16" s="36"/>
      <c r="L16" s="36"/>
      <c r="M16" s="42"/>
      <c r="N16" s="43" t="s">
        <v>1138</v>
      </c>
      <c r="O16" s="36"/>
      <c r="P16" s="36"/>
      <c r="Q16" s="36"/>
      <c r="R16" s="36"/>
      <c r="S16" s="36"/>
      <c r="T16" s="36"/>
      <c r="U16" s="36"/>
      <c r="V16" s="36"/>
      <c r="W16" s="36"/>
      <c r="X16" s="36"/>
      <c r="Y16" s="36"/>
      <c r="Z16" s="42">
        <v>1</v>
      </c>
      <c r="AA16" s="793"/>
      <c r="AB16" s="794"/>
      <c r="AC16" s="794"/>
      <c r="AD16" s="794"/>
      <c r="AE16" s="794"/>
      <c r="AF16" s="794"/>
      <c r="AG16" s="794"/>
      <c r="AH16" s="794"/>
      <c r="AI16" s="794"/>
      <c r="AJ16" s="794"/>
      <c r="AK16" s="794"/>
    </row>
    <row r="17" spans="1:38" x14ac:dyDescent="0.25">
      <c r="A17" s="43" t="s">
        <v>420</v>
      </c>
      <c r="B17" s="36"/>
      <c r="C17" s="36"/>
      <c r="D17" s="36"/>
      <c r="E17" s="36"/>
      <c r="F17" s="36"/>
      <c r="G17" s="36"/>
      <c r="H17" s="36"/>
      <c r="I17" s="36"/>
      <c r="J17" s="36"/>
      <c r="K17" s="36"/>
      <c r="L17" s="36"/>
      <c r="M17" s="42"/>
      <c r="N17" s="43" t="s">
        <v>1294</v>
      </c>
      <c r="O17" s="36"/>
      <c r="P17" s="36"/>
      <c r="Q17" s="36"/>
      <c r="R17" s="36"/>
      <c r="S17" s="36"/>
      <c r="T17" s="36"/>
      <c r="U17" s="36"/>
      <c r="V17" s="36"/>
      <c r="W17" s="36"/>
      <c r="X17" s="36"/>
      <c r="Y17" s="36"/>
      <c r="Z17" s="42">
        <v>1.5</v>
      </c>
      <c r="AA17" s="793"/>
      <c r="AB17" s="794"/>
      <c r="AC17" s="794"/>
      <c r="AD17" s="794"/>
      <c r="AE17" s="794"/>
      <c r="AF17" s="794"/>
      <c r="AG17" s="794"/>
      <c r="AH17" s="794"/>
      <c r="AI17" s="794"/>
      <c r="AJ17" s="794"/>
      <c r="AK17" s="794"/>
    </row>
    <row r="18" spans="1:38" x14ac:dyDescent="0.25">
      <c r="A18" s="43"/>
      <c r="B18" s="36"/>
      <c r="C18" s="36"/>
      <c r="D18" s="36"/>
      <c r="E18" s="36"/>
      <c r="F18" s="36"/>
      <c r="G18" s="36"/>
      <c r="H18" s="36"/>
      <c r="I18" s="36"/>
      <c r="J18" s="36"/>
      <c r="K18" s="36"/>
      <c r="L18" s="36"/>
      <c r="M18" s="42"/>
      <c r="N18" s="43" t="s">
        <v>1295</v>
      </c>
      <c r="O18" s="36"/>
      <c r="P18" s="36"/>
      <c r="Q18" s="36"/>
      <c r="R18" s="36"/>
      <c r="S18" s="36"/>
      <c r="T18" s="36"/>
      <c r="U18" s="36"/>
      <c r="V18" s="36"/>
      <c r="W18" s="36"/>
      <c r="X18" s="36"/>
      <c r="Y18" s="36"/>
      <c r="Z18" s="42"/>
      <c r="AA18" s="793"/>
      <c r="AB18" s="794"/>
      <c r="AC18" s="794"/>
      <c r="AD18" s="794"/>
      <c r="AE18" s="794"/>
      <c r="AF18" s="794"/>
      <c r="AG18" s="794"/>
      <c r="AH18" s="794"/>
      <c r="AI18" s="794"/>
      <c r="AJ18" s="794"/>
      <c r="AK18" s="794"/>
    </row>
    <row r="19" spans="1:38" x14ac:dyDescent="0.25">
      <c r="A19" s="43"/>
      <c r="B19" s="36"/>
      <c r="C19" s="36"/>
      <c r="D19" s="36"/>
      <c r="E19" s="36"/>
      <c r="F19" s="36"/>
      <c r="G19" s="36"/>
      <c r="H19" s="36"/>
      <c r="I19" s="36"/>
      <c r="J19" s="36"/>
      <c r="K19" s="36"/>
      <c r="L19" s="36"/>
      <c r="M19" s="42"/>
      <c r="N19" s="43" t="s">
        <v>1296</v>
      </c>
      <c r="O19" s="36"/>
      <c r="P19" s="36"/>
      <c r="Q19" s="36"/>
      <c r="R19" s="36"/>
      <c r="S19" s="36"/>
      <c r="T19" s="36"/>
      <c r="U19" s="36"/>
      <c r="V19" s="36"/>
      <c r="W19" s="36"/>
      <c r="X19" s="36"/>
      <c r="Y19" s="36"/>
      <c r="Z19" s="42">
        <v>1.5</v>
      </c>
      <c r="AA19" s="793"/>
      <c r="AB19" s="794"/>
      <c r="AC19" s="794"/>
      <c r="AD19" s="794"/>
      <c r="AE19" s="794"/>
      <c r="AF19" s="794"/>
      <c r="AG19" s="794"/>
      <c r="AH19" s="794"/>
      <c r="AI19" s="794"/>
      <c r="AJ19" s="794"/>
      <c r="AK19" s="794"/>
    </row>
    <row r="20" spans="1:38" x14ac:dyDescent="0.25">
      <c r="A20" s="43"/>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38" x14ac:dyDescent="0.25">
      <c r="A21" s="43" t="s">
        <v>420</v>
      </c>
      <c r="B21" s="45"/>
      <c r="C21" s="45"/>
      <c r="D21" s="45"/>
      <c r="E21" s="45"/>
      <c r="F21" s="45"/>
      <c r="G21" s="45"/>
      <c r="H21" s="45"/>
      <c r="I21" s="45"/>
      <c r="J21" s="45"/>
      <c r="K21" s="45"/>
      <c r="L21" s="45"/>
      <c r="M21" s="46">
        <f>SUM(M15:M20)</f>
        <v>0</v>
      </c>
      <c r="N21" s="43" t="s">
        <v>420</v>
      </c>
      <c r="O21" s="45"/>
      <c r="P21" s="45"/>
      <c r="Q21" s="45"/>
      <c r="R21" s="45"/>
      <c r="S21" s="45"/>
      <c r="T21" s="45"/>
      <c r="U21" s="45"/>
      <c r="V21" s="45"/>
      <c r="W21" s="45"/>
      <c r="X21" s="45"/>
      <c r="Y21" s="45"/>
      <c r="Z21" s="46">
        <f>SUM(Z15:Z20)</f>
        <v>4</v>
      </c>
      <c r="AA21" s="177"/>
      <c r="AB21" s="177"/>
      <c r="AC21" s="177"/>
      <c r="AD21" s="177"/>
      <c r="AE21" s="177"/>
      <c r="AF21" s="177"/>
      <c r="AG21" s="177"/>
      <c r="AH21" s="177"/>
      <c r="AI21" s="177"/>
      <c r="AJ21" s="177"/>
      <c r="AK21" s="177"/>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44677</v>
      </c>
      <c r="X22" s="770"/>
      <c r="Y22" s="770"/>
      <c r="Z22" s="771"/>
      <c r="AA22" s="177" t="s">
        <v>648</v>
      </c>
      <c r="AB22" s="177"/>
      <c r="AC22" s="177"/>
      <c r="AD22" s="177"/>
      <c r="AE22" s="177"/>
      <c r="AF22" s="177"/>
      <c r="AG22" s="177"/>
      <c r="AH22" s="177"/>
      <c r="AI22" s="177"/>
      <c r="AJ22" s="177"/>
      <c r="AK22" s="177"/>
      <c r="AL22" t="s">
        <v>1112</v>
      </c>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1297</v>
      </c>
      <c r="AB23" s="794"/>
      <c r="AC23" s="794"/>
      <c r="AD23" s="794"/>
      <c r="AE23" s="794"/>
      <c r="AF23" s="794"/>
      <c r="AG23" s="794"/>
      <c r="AH23" s="794"/>
      <c r="AI23" s="794"/>
      <c r="AJ23" s="794"/>
      <c r="AK23" s="794"/>
    </row>
    <row r="24" spans="1:38" x14ac:dyDescent="0.25">
      <c r="A24" s="43" t="s">
        <v>420</v>
      </c>
      <c r="B24" s="36"/>
      <c r="C24" s="36"/>
      <c r="D24" s="36"/>
      <c r="E24" s="36"/>
      <c r="F24" s="36"/>
      <c r="G24" s="36"/>
      <c r="H24" s="36"/>
      <c r="I24" s="36"/>
      <c r="J24" s="36"/>
      <c r="K24" s="38"/>
      <c r="L24" s="38"/>
      <c r="M24" s="44"/>
      <c r="N24" s="43" t="s">
        <v>1298</v>
      </c>
      <c r="O24" s="36"/>
      <c r="P24" s="36"/>
      <c r="Q24" s="36"/>
      <c r="R24" s="36"/>
      <c r="S24" s="36"/>
      <c r="T24" s="36"/>
      <c r="U24" s="36"/>
      <c r="V24" s="36"/>
      <c r="W24" s="36"/>
      <c r="X24" s="36"/>
      <c r="Y24" s="36"/>
      <c r="Z24" s="42">
        <v>6.2</v>
      </c>
      <c r="AA24" s="793"/>
      <c r="AB24" s="794"/>
      <c r="AC24" s="794"/>
      <c r="AD24" s="794"/>
      <c r="AE24" s="794"/>
      <c r="AF24" s="794"/>
      <c r="AG24" s="794"/>
      <c r="AH24" s="794"/>
      <c r="AI24" s="794"/>
      <c r="AJ24" s="794"/>
      <c r="AK24" s="794"/>
    </row>
    <row r="25" spans="1:38" x14ac:dyDescent="0.25">
      <c r="A25" s="43" t="s">
        <v>420</v>
      </c>
      <c r="B25" s="36"/>
      <c r="C25" s="36"/>
      <c r="D25" s="36"/>
      <c r="E25" s="36"/>
      <c r="F25" s="36"/>
      <c r="G25" s="36"/>
      <c r="H25" s="36"/>
      <c r="I25" s="36"/>
      <c r="J25" s="36"/>
      <c r="K25" s="38"/>
      <c r="L25" s="38"/>
      <c r="M25" s="44"/>
      <c r="N25" s="43" t="s">
        <v>420</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38" x14ac:dyDescent="0.25">
      <c r="A26" s="43"/>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t="s">
        <v>1059</v>
      </c>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46">
        <f>SUM(Z23:Z28)</f>
        <v>6.2</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44678</v>
      </c>
      <c r="X30" s="770"/>
      <c r="Y30" s="770"/>
      <c r="Z30" s="771"/>
      <c r="AA30" s="177" t="s">
        <v>709</v>
      </c>
      <c r="AB30" s="177"/>
      <c r="AC30" s="177"/>
      <c r="AD30" s="177"/>
      <c r="AE30" s="177"/>
      <c r="AF30" s="177"/>
      <c r="AG30" s="177"/>
      <c r="AH30" s="177"/>
      <c r="AI30" s="177"/>
      <c r="AJ30" s="177"/>
      <c r="AK30" s="177"/>
      <c r="AL30" t="s">
        <v>1299</v>
      </c>
    </row>
    <row r="31" spans="1:38" ht="15.75" thickTop="1" x14ac:dyDescent="0.25">
      <c r="A31" s="37" t="s">
        <v>855</v>
      </c>
      <c r="B31" s="36"/>
      <c r="C31" s="36"/>
      <c r="D31" s="36"/>
      <c r="E31" s="36"/>
      <c r="F31" s="36"/>
      <c r="G31" s="36"/>
      <c r="H31" s="36"/>
      <c r="I31" s="36"/>
      <c r="J31" s="36"/>
      <c r="K31" s="38"/>
      <c r="L31" s="38"/>
      <c r="M31" s="39" t="str">
        <f>"("&amp;LEFT(AA30,1)&amp;")"</f>
        <v>(A)</v>
      </c>
      <c r="N31" s="40" t="str">
        <f>'1'!N7</f>
        <v>Afternoon Workout</v>
      </c>
      <c r="O31" s="36"/>
      <c r="P31" s="36"/>
      <c r="Q31" s="36"/>
      <c r="R31" s="36"/>
      <c r="S31" s="36"/>
      <c r="T31" s="36"/>
      <c r="U31" s="36"/>
      <c r="V31" s="41"/>
      <c r="W31" s="36"/>
      <c r="X31" s="36"/>
      <c r="Y31" s="36"/>
      <c r="Z31" s="42"/>
      <c r="AA31" s="793" t="s">
        <v>1300</v>
      </c>
      <c r="AB31" s="794"/>
      <c r="AC31" s="794"/>
      <c r="AD31" s="794"/>
      <c r="AE31" s="794"/>
      <c r="AF31" s="794"/>
      <c r="AG31" s="794"/>
      <c r="AH31" s="794"/>
      <c r="AI31" s="794"/>
      <c r="AJ31" s="794"/>
      <c r="AK31" s="794"/>
    </row>
    <row r="32" spans="1:38" x14ac:dyDescent="0.25">
      <c r="A32" s="43" t="s">
        <v>1138</v>
      </c>
      <c r="B32" s="36"/>
      <c r="C32" s="36"/>
      <c r="D32" s="36"/>
      <c r="E32" s="36"/>
      <c r="F32" s="36"/>
      <c r="G32" s="36"/>
      <c r="H32" s="36"/>
      <c r="I32" s="36"/>
      <c r="J32" s="36"/>
      <c r="K32" s="36"/>
      <c r="L32" s="36"/>
      <c r="M32" s="42">
        <v>1.1000000000000001</v>
      </c>
      <c r="AA32" s="793"/>
      <c r="AB32" s="794"/>
      <c r="AC32" s="794"/>
      <c r="AD32" s="794"/>
      <c r="AE32" s="794"/>
      <c r="AF32" s="794"/>
      <c r="AG32" s="794"/>
      <c r="AH32" s="794"/>
      <c r="AI32" s="794"/>
      <c r="AJ32" s="794"/>
      <c r="AK32" s="794"/>
    </row>
    <row r="33" spans="1:38" x14ac:dyDescent="0.25">
      <c r="A33" s="43" t="s">
        <v>1301</v>
      </c>
      <c r="B33" s="36"/>
      <c r="C33" s="36"/>
      <c r="D33" s="36"/>
      <c r="E33" s="36"/>
      <c r="F33" s="36"/>
      <c r="G33" s="36"/>
      <c r="H33" s="36"/>
      <c r="I33" s="36"/>
      <c r="J33" s="36"/>
      <c r="K33" s="36"/>
      <c r="L33" s="36"/>
      <c r="M33" s="42">
        <v>1.3</v>
      </c>
      <c r="AA33" s="793"/>
      <c r="AB33" s="794"/>
      <c r="AC33" s="794"/>
      <c r="AD33" s="794"/>
      <c r="AE33" s="794"/>
      <c r="AF33" s="794"/>
      <c r="AG33" s="794"/>
      <c r="AH33" s="794"/>
      <c r="AI33" s="794"/>
      <c r="AJ33" s="794"/>
      <c r="AK33" s="794"/>
    </row>
    <row r="34" spans="1:38" x14ac:dyDescent="0.25">
      <c r="A34" s="43" t="s">
        <v>1302</v>
      </c>
      <c r="B34" s="36"/>
      <c r="C34" s="36"/>
      <c r="D34" s="36"/>
      <c r="E34" s="36"/>
      <c r="F34" s="36"/>
      <c r="G34" s="36"/>
      <c r="H34" s="36"/>
      <c r="I34" s="36"/>
      <c r="J34" s="36"/>
      <c r="K34" s="36"/>
      <c r="L34" s="36"/>
      <c r="M34" s="42">
        <v>0.1</v>
      </c>
      <c r="AA34" s="793"/>
      <c r="AB34" s="794"/>
      <c r="AC34" s="794"/>
      <c r="AD34" s="794"/>
      <c r="AE34" s="794"/>
      <c r="AF34" s="794"/>
      <c r="AG34" s="794"/>
      <c r="AH34" s="794"/>
      <c r="AI34" s="794"/>
      <c r="AJ34" s="794"/>
      <c r="AK34" s="794"/>
    </row>
    <row r="35" spans="1:38" x14ac:dyDescent="0.25">
      <c r="A35" s="43" t="s">
        <v>1296</v>
      </c>
      <c r="B35" s="36"/>
      <c r="C35" s="36"/>
      <c r="D35" s="36"/>
      <c r="E35" s="36"/>
      <c r="F35" s="36"/>
      <c r="G35" s="36"/>
      <c r="H35" s="36"/>
      <c r="I35" s="36"/>
      <c r="J35" s="36"/>
      <c r="K35" s="36"/>
      <c r="L35" s="36"/>
      <c r="M35" s="42">
        <v>1</v>
      </c>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3.5000000000000004</v>
      </c>
      <c r="N37" s="43" t="s">
        <v>420</v>
      </c>
      <c r="O37" s="45"/>
      <c r="P37" s="45"/>
      <c r="Q37" s="45"/>
      <c r="R37" s="45"/>
      <c r="S37" s="45"/>
      <c r="T37" s="45"/>
      <c r="U37" s="45"/>
      <c r="V37" s="45"/>
      <c r="W37" s="45"/>
      <c r="X37" s="45"/>
      <c r="Y37" s="45"/>
      <c r="Z37" s="46">
        <f>SUM(Z31:Z36)</f>
        <v>0</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44679</v>
      </c>
      <c r="X38" s="770"/>
      <c r="Y38" s="770"/>
      <c r="Z38" s="771"/>
      <c r="AA38" s="177" t="s">
        <v>648</v>
      </c>
      <c r="AB38" s="177"/>
      <c r="AC38" s="177"/>
      <c r="AD38" s="177"/>
      <c r="AE38" s="177"/>
      <c r="AF38" s="177"/>
      <c r="AG38" s="177"/>
      <c r="AH38" s="177"/>
      <c r="AI38" s="177"/>
      <c r="AJ38" s="177"/>
      <c r="AK38" s="177"/>
      <c r="AL38" t="s">
        <v>1303</v>
      </c>
    </row>
    <row r="39" spans="1:38"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t="s">
        <v>1304</v>
      </c>
      <c r="AB39" s="794"/>
      <c r="AC39" s="794"/>
      <c r="AD39" s="794"/>
      <c r="AE39" s="794"/>
      <c r="AF39" s="794"/>
      <c r="AG39" s="794"/>
      <c r="AH39" s="794"/>
      <c r="AI39" s="794"/>
      <c r="AJ39" s="794"/>
      <c r="AK39" s="794"/>
    </row>
    <row r="40" spans="1:38" x14ac:dyDescent="0.25">
      <c r="A40" s="43"/>
      <c r="B40" s="36"/>
      <c r="C40" s="36"/>
      <c r="D40" s="36"/>
      <c r="E40" s="36"/>
      <c r="F40" s="36"/>
      <c r="G40" s="36"/>
      <c r="H40" s="36"/>
      <c r="I40" s="36"/>
      <c r="J40" s="36"/>
      <c r="K40" s="38"/>
      <c r="L40" s="38"/>
      <c r="M40" s="44"/>
      <c r="N40" s="43" t="s">
        <v>1194</v>
      </c>
      <c r="O40" s="36"/>
      <c r="P40" s="36"/>
      <c r="Q40" s="36"/>
      <c r="R40" s="36"/>
      <c r="S40" s="36"/>
      <c r="T40" s="36"/>
      <c r="U40" s="36"/>
      <c r="V40" s="36"/>
      <c r="W40" s="36"/>
      <c r="X40" s="36"/>
      <c r="Y40" s="36"/>
      <c r="Z40" s="209">
        <v>6.25</v>
      </c>
      <c r="AA40" s="793"/>
      <c r="AB40" s="794"/>
      <c r="AC40" s="794"/>
      <c r="AD40" s="794"/>
      <c r="AE40" s="794"/>
      <c r="AF40" s="794"/>
      <c r="AG40" s="794"/>
      <c r="AH40" s="794"/>
      <c r="AI40" s="794"/>
      <c r="AJ40" s="794"/>
      <c r="AK40" s="794"/>
    </row>
    <row r="41" spans="1:38" x14ac:dyDescent="0.25">
      <c r="A41" s="43"/>
      <c r="B41" s="36"/>
      <c r="C41" s="36"/>
      <c r="D41" s="36"/>
      <c r="E41" s="36"/>
      <c r="F41" s="36"/>
      <c r="G41" s="36"/>
      <c r="H41" s="36"/>
      <c r="I41" s="36"/>
      <c r="J41" s="36"/>
      <c r="K41" s="38"/>
      <c r="L41" s="38"/>
      <c r="M41" s="44"/>
      <c r="N41" s="43" t="s">
        <v>1059</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0</v>
      </c>
      <c r="N45" s="52" t="s">
        <v>420</v>
      </c>
      <c r="O45" s="45"/>
      <c r="P45" s="45"/>
      <c r="Q45" s="45"/>
      <c r="R45" s="45"/>
      <c r="S45" s="45"/>
      <c r="T45" s="45"/>
      <c r="U45" s="45"/>
      <c r="V45" s="45"/>
      <c r="W45" s="45"/>
      <c r="X45" s="45"/>
      <c r="Y45" s="45"/>
      <c r="Z45" s="205">
        <f>SUM(Z39:Z44)</f>
        <v>6.25</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44680</v>
      </c>
      <c r="X46" s="770"/>
      <c r="Y46" s="770"/>
      <c r="Z46" s="771"/>
      <c r="AA46" s="177" t="s">
        <v>699</v>
      </c>
      <c r="AB46" s="177"/>
      <c r="AC46" s="177"/>
      <c r="AD46" s="177"/>
      <c r="AE46" s="177"/>
      <c r="AF46" s="177"/>
      <c r="AG46" s="177"/>
      <c r="AH46" s="177"/>
      <c r="AI46" s="177"/>
      <c r="AJ46" s="177"/>
      <c r="AK46" s="177"/>
      <c r="AL46" t="s">
        <v>1305</v>
      </c>
    </row>
    <row r="47" spans="1:38" ht="15.75" thickTop="1" x14ac:dyDescent="0.25">
      <c r="A47" s="22" t="str">
        <f>+A39</f>
        <v>Morning Workout</v>
      </c>
      <c r="B47" s="23"/>
      <c r="C47" s="23"/>
      <c r="D47" s="23"/>
      <c r="E47" s="23"/>
      <c r="F47" s="23"/>
      <c r="G47" s="23"/>
      <c r="H47" s="23"/>
      <c r="I47" s="23"/>
      <c r="J47" s="23"/>
      <c r="M47" s="24" t="str">
        <f>"("&amp;LEFT(AA46,1)&amp;")"</f>
        <v>(P)</v>
      </c>
      <c r="N47" s="22" t="str">
        <f>+N39</f>
        <v>Afternoon Workout</v>
      </c>
      <c r="O47" s="23"/>
      <c r="P47" s="23"/>
      <c r="Q47" s="23"/>
      <c r="R47" s="23"/>
      <c r="S47" s="23"/>
      <c r="T47" s="23"/>
      <c r="U47" s="23"/>
      <c r="V47" s="25"/>
      <c r="W47" s="23"/>
      <c r="X47" s="23"/>
      <c r="Y47" s="23"/>
      <c r="Z47" s="48"/>
      <c r="AA47" s="793" t="s">
        <v>1306</v>
      </c>
      <c r="AB47" s="794"/>
      <c r="AC47" s="794"/>
      <c r="AD47" s="794"/>
      <c r="AE47" s="794"/>
      <c r="AF47" s="794"/>
      <c r="AG47" s="794"/>
      <c r="AH47" s="794"/>
      <c r="AI47" s="794"/>
      <c r="AJ47" s="794"/>
      <c r="AK47" s="794"/>
    </row>
    <row r="48" spans="1:38" x14ac:dyDescent="0.25">
      <c r="A48" s="43" t="s">
        <v>1307</v>
      </c>
      <c r="B48" s="23"/>
      <c r="C48" s="23"/>
      <c r="D48" s="23"/>
      <c r="E48" s="23"/>
      <c r="F48" s="23"/>
      <c r="G48" s="23"/>
      <c r="H48" s="23"/>
      <c r="I48" s="23"/>
      <c r="J48" s="23"/>
      <c r="M48" s="216">
        <v>3.75</v>
      </c>
      <c r="N48" s="43" t="s">
        <v>420</v>
      </c>
      <c r="O48" s="36"/>
      <c r="P48" s="36"/>
      <c r="Q48" s="36"/>
      <c r="R48" s="36"/>
      <c r="S48" s="36"/>
      <c r="T48" s="36"/>
      <c r="U48" s="36"/>
      <c r="V48" s="36"/>
      <c r="W48" s="36"/>
      <c r="X48" s="36"/>
      <c r="Y48" s="36"/>
      <c r="Z48" s="42"/>
      <c r="AA48" s="793"/>
      <c r="AB48" s="794"/>
      <c r="AC48" s="794"/>
      <c r="AD48" s="794"/>
      <c r="AE48" s="794"/>
      <c r="AF48" s="794"/>
      <c r="AG48" s="794"/>
      <c r="AH48" s="794"/>
      <c r="AI48" s="794"/>
      <c r="AJ48" s="794"/>
      <c r="AK48" s="794"/>
    </row>
    <row r="49" spans="1:38" x14ac:dyDescent="0.25">
      <c r="A49" s="43" t="s">
        <v>1308</v>
      </c>
      <c r="B49" s="23"/>
      <c r="C49" s="23"/>
      <c r="D49" s="23"/>
      <c r="E49" s="23"/>
      <c r="F49" s="23"/>
      <c r="G49" s="23"/>
      <c r="H49" s="23"/>
      <c r="I49" s="23"/>
      <c r="J49" s="23"/>
      <c r="M49" s="27">
        <v>0.5</v>
      </c>
      <c r="N49" s="43" t="s">
        <v>420</v>
      </c>
      <c r="O49" s="36"/>
      <c r="P49" s="36"/>
      <c r="Q49" s="36"/>
      <c r="R49" s="36"/>
      <c r="S49" s="36"/>
      <c r="T49" s="36"/>
      <c r="U49" s="36"/>
      <c r="V49" s="36"/>
      <c r="W49" s="36"/>
      <c r="X49" s="36"/>
      <c r="Y49" s="36"/>
      <c r="Z49" s="42"/>
      <c r="AA49" s="793"/>
      <c r="AB49" s="794"/>
      <c r="AC49" s="794"/>
      <c r="AD49" s="794"/>
      <c r="AE49" s="794"/>
      <c r="AF49" s="794"/>
      <c r="AG49" s="794"/>
      <c r="AH49" s="794"/>
      <c r="AI49" s="794"/>
      <c r="AJ49" s="794"/>
      <c r="AK49" s="794"/>
    </row>
    <row r="50" spans="1:38" x14ac:dyDescent="0.25">
      <c r="A50" s="43" t="s">
        <v>1309</v>
      </c>
      <c r="B50" s="23"/>
      <c r="C50" s="23"/>
      <c r="D50" s="23"/>
      <c r="E50" s="23"/>
      <c r="F50" s="23"/>
      <c r="G50" s="23"/>
      <c r="H50" s="23"/>
      <c r="I50" s="23"/>
      <c r="J50" s="23"/>
      <c r="M50" s="216">
        <v>0.25</v>
      </c>
      <c r="N50" s="43"/>
      <c r="O50" s="23"/>
      <c r="P50" s="23"/>
      <c r="Q50" s="23"/>
      <c r="R50" s="23"/>
      <c r="S50" s="23"/>
      <c r="T50" s="23"/>
      <c r="U50" s="23"/>
      <c r="V50" s="23"/>
      <c r="W50" s="23"/>
      <c r="Z50" s="26"/>
      <c r="AA50" s="793"/>
      <c r="AB50" s="794"/>
      <c r="AC50" s="794"/>
      <c r="AD50" s="794"/>
      <c r="AE50" s="794"/>
      <c r="AF50" s="794"/>
      <c r="AG50" s="794"/>
      <c r="AH50" s="794"/>
      <c r="AI50" s="794"/>
      <c r="AJ50" s="794"/>
      <c r="AK50" s="794"/>
    </row>
    <row r="51" spans="1:38" x14ac:dyDescent="0.25">
      <c r="A51" s="43" t="s">
        <v>1296</v>
      </c>
      <c r="B51" s="23"/>
      <c r="C51" s="23"/>
      <c r="D51" s="23"/>
      <c r="E51" s="23"/>
      <c r="F51" s="23"/>
      <c r="G51" s="23"/>
      <c r="H51" s="23"/>
      <c r="I51" s="23"/>
      <c r="J51" s="23"/>
      <c r="M51" s="27">
        <v>0.5</v>
      </c>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5</v>
      </c>
      <c r="N53" s="52" t="s">
        <v>420</v>
      </c>
      <c r="O53" s="28"/>
      <c r="P53" s="28"/>
      <c r="Q53" s="28"/>
      <c r="R53" s="28"/>
      <c r="S53" s="28"/>
      <c r="T53" s="28"/>
      <c r="U53" s="28"/>
      <c r="V53" s="28"/>
      <c r="W53" s="28"/>
      <c r="Z53" s="29">
        <f>SUM(Z47:Z52)</f>
        <v>0</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44681</v>
      </c>
      <c r="X54" s="770"/>
      <c r="Y54" s="770"/>
      <c r="Z54" s="771"/>
      <c r="AA54" s="187" t="s">
        <v>808</v>
      </c>
      <c r="AB54" s="177"/>
      <c r="AC54" s="177"/>
      <c r="AD54" s="177"/>
      <c r="AE54" s="177"/>
      <c r="AF54" s="177"/>
      <c r="AG54" s="177"/>
      <c r="AH54" s="177"/>
      <c r="AI54" s="177"/>
      <c r="AJ54" s="177"/>
      <c r="AK54" s="177"/>
      <c r="AL54" t="s">
        <v>1310</v>
      </c>
    </row>
    <row r="55" spans="1:38" ht="15.75" thickTop="1" x14ac:dyDescent="0.25">
      <c r="A55" s="22" t="str">
        <f>+A47</f>
        <v>Morning Workout</v>
      </c>
      <c r="B55" s="23"/>
      <c r="C55" s="23"/>
      <c r="D55" s="23"/>
      <c r="E55" s="23"/>
      <c r="F55" s="23"/>
      <c r="G55" s="23"/>
      <c r="H55" s="23"/>
      <c r="I55" s="23"/>
      <c r="J55" s="23"/>
      <c r="M55" s="24" t="str">
        <f>"("&amp;LEFT(AA54,1)&amp;")"</f>
        <v>(B)</v>
      </c>
      <c r="N55" s="22" t="str">
        <f>+N47</f>
        <v>Afternoon Workout</v>
      </c>
      <c r="O55" s="23"/>
      <c r="P55" s="23"/>
      <c r="Q55" s="23"/>
      <c r="R55" s="23"/>
      <c r="S55" s="23"/>
      <c r="T55" s="23"/>
      <c r="U55" s="23"/>
      <c r="V55" s="25"/>
      <c r="W55" s="23"/>
      <c r="X55" s="23"/>
      <c r="Y55" s="23"/>
      <c r="Z55" s="48"/>
      <c r="AA55" s="793"/>
      <c r="AB55" s="794"/>
      <c r="AC55" s="794"/>
      <c r="AD55" s="794"/>
      <c r="AE55" s="794"/>
      <c r="AF55" s="794"/>
      <c r="AG55" s="794"/>
      <c r="AH55" s="794"/>
      <c r="AI55" s="794"/>
      <c r="AJ55" s="794"/>
      <c r="AK55" s="794"/>
    </row>
    <row r="56" spans="1:38" x14ac:dyDescent="0.25">
      <c r="A56" s="43" t="s">
        <v>420</v>
      </c>
      <c r="B56" s="23"/>
      <c r="C56" s="23"/>
      <c r="D56" s="23"/>
      <c r="E56" s="23"/>
      <c r="F56" s="23"/>
      <c r="G56" s="23"/>
      <c r="H56" s="23"/>
      <c r="I56" s="23"/>
      <c r="J56" s="23"/>
      <c r="M56" s="27"/>
      <c r="N56" s="43" t="s">
        <v>1138</v>
      </c>
      <c r="O56" s="23"/>
      <c r="P56" s="23"/>
      <c r="Q56" s="23"/>
      <c r="R56" s="23"/>
      <c r="S56" s="23"/>
      <c r="T56" s="23"/>
      <c r="U56" s="23"/>
      <c r="V56" s="23"/>
      <c r="W56" s="23"/>
      <c r="Z56" s="26">
        <v>1.5</v>
      </c>
      <c r="AA56" s="793"/>
      <c r="AB56" s="794"/>
      <c r="AC56" s="794"/>
      <c r="AD56" s="794"/>
      <c r="AE56" s="794"/>
      <c r="AF56" s="794"/>
      <c r="AG56" s="794"/>
      <c r="AH56" s="794"/>
      <c r="AI56" s="794"/>
      <c r="AJ56" s="794"/>
      <c r="AK56" s="794"/>
    </row>
    <row r="57" spans="1:38" x14ac:dyDescent="0.25">
      <c r="A57" s="43" t="s">
        <v>420</v>
      </c>
      <c r="B57" s="23"/>
      <c r="C57" s="23"/>
      <c r="D57" s="23"/>
      <c r="E57" s="23"/>
      <c r="F57" s="23"/>
      <c r="G57" s="23"/>
      <c r="H57" s="23"/>
      <c r="I57" s="23"/>
      <c r="J57" s="23"/>
      <c r="M57" s="27"/>
      <c r="N57" s="43" t="s">
        <v>1311</v>
      </c>
      <c r="O57" s="23"/>
      <c r="P57" s="23"/>
      <c r="Q57" s="23"/>
      <c r="R57" s="23"/>
      <c r="S57" s="23"/>
      <c r="T57" s="23"/>
      <c r="U57" s="23"/>
      <c r="V57" s="23"/>
      <c r="W57" s="23"/>
      <c r="Z57" s="26">
        <v>0.5</v>
      </c>
      <c r="AA57" s="793"/>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t="s">
        <v>1312</v>
      </c>
      <c r="O58" s="23"/>
      <c r="P58" s="23"/>
      <c r="Q58" s="23"/>
      <c r="R58" s="23"/>
      <c r="S58" s="23"/>
      <c r="T58" s="23"/>
      <c r="U58" s="23"/>
      <c r="V58" s="23"/>
      <c r="W58" s="23"/>
      <c r="Z58" s="26">
        <v>3.1</v>
      </c>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t="s">
        <v>920</v>
      </c>
      <c r="O59" s="23"/>
      <c r="P59" s="23"/>
      <c r="Q59" s="23"/>
      <c r="R59" s="23"/>
      <c r="S59" s="23"/>
      <c r="T59" s="23"/>
      <c r="U59" s="23"/>
      <c r="V59" s="23"/>
      <c r="W59" s="23"/>
      <c r="Z59" s="26">
        <v>1</v>
      </c>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0</v>
      </c>
      <c r="N61" s="52" t="s">
        <v>420</v>
      </c>
      <c r="O61" s="28"/>
      <c r="P61" s="28"/>
      <c r="Q61" s="28"/>
      <c r="R61" s="28"/>
      <c r="S61" s="28"/>
      <c r="T61" s="28"/>
      <c r="U61" s="28"/>
      <c r="V61" s="28"/>
      <c r="W61" s="28"/>
      <c r="X61" s="33"/>
      <c r="Y61" s="33"/>
      <c r="Z61" s="29">
        <f>SUM(Z55:Z60)</f>
        <v>6.1</v>
      </c>
      <c r="AA61" s="177"/>
      <c r="AB61" s="177"/>
      <c r="AC61" s="177"/>
      <c r="AD61" s="177"/>
      <c r="AE61" s="177"/>
      <c r="AF61" s="177"/>
      <c r="AG61" s="177"/>
      <c r="AH61" s="177"/>
      <c r="AI61" s="177"/>
      <c r="AJ61" s="177"/>
      <c r="AK61" s="177"/>
    </row>
  </sheetData>
  <mergeCells count="28">
    <mergeCell ref="AA47:AK52"/>
    <mergeCell ref="AA55:AK60"/>
    <mergeCell ref="AA7:AK12"/>
    <mergeCell ref="AA15:AK20"/>
    <mergeCell ref="AA23:AK28"/>
    <mergeCell ref="AA31:AK36"/>
    <mergeCell ref="AA39:AK44"/>
    <mergeCell ref="A4:Z4"/>
    <mergeCell ref="A1:Z1"/>
    <mergeCell ref="A2:Z2"/>
    <mergeCell ref="A3:F3"/>
    <mergeCell ref="H3:M3"/>
    <mergeCell ref="N3:Z3"/>
    <mergeCell ref="A5:Z5"/>
    <mergeCell ref="A6:V6"/>
    <mergeCell ref="W6:Z6"/>
    <mergeCell ref="A14:V14"/>
    <mergeCell ref="W14:Z14"/>
    <mergeCell ref="A22:V22"/>
    <mergeCell ref="W22:Z22"/>
    <mergeCell ref="A54:V54"/>
    <mergeCell ref="W54:Z54"/>
    <mergeCell ref="A30:V30"/>
    <mergeCell ref="W30:Z30"/>
    <mergeCell ref="A38:V38"/>
    <mergeCell ref="W38:Z38"/>
    <mergeCell ref="A46:V46"/>
    <mergeCell ref="W46:Z46"/>
  </mergeCells>
  <hyperlinks>
    <hyperlink ref="AA1" location="'Reference Page'!A1" display="Home" xr:uid="{00000000-0004-0000-1500-000000000000}"/>
  </hyperlinks>
  <printOptions horizontalCentered="1" verticalCentered="1"/>
  <pageMargins left="0.3" right="0.3" top="0.5" bottom="0.25" header="0.3" footer="0.3"/>
  <pageSetup scale="87"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tabColor theme="5" tint="0.59999389629810485"/>
    <pageSetUpPr fitToPage="1"/>
  </sheetPr>
  <dimension ref="A1:AL61"/>
  <sheetViews>
    <sheetView showGridLines="0" topLeftCell="N1" workbookViewId="0">
      <pane ySplit="5" topLeftCell="A45" activePane="bottomLeft" state="frozen"/>
      <selection activeCell="A6" sqref="A6:AA61"/>
      <selection pane="bottomLeft" activeCell="AM61" sqref="AM61"/>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36.5703125" bestFit="1" customWidth="1"/>
    <col min="15" max="25" width="1" customWidth="1"/>
    <col min="26" max="26" width="5.5703125" style="31" customWidth="1"/>
    <col min="27" max="27" width="16.42578125" bestFit="1" customWidth="1"/>
    <col min="28" max="35" width="1" customWidth="1"/>
  </cols>
  <sheetData>
    <row r="1" spans="1:38"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90" t="s">
        <v>850</v>
      </c>
    </row>
    <row r="2" spans="1:38" x14ac:dyDescent="0.25">
      <c r="A2" s="780" t="s">
        <v>443</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38" x14ac:dyDescent="0.25">
      <c r="A3" s="798">
        <f>+'Reference Page'!$A$24</f>
        <v>44710</v>
      </c>
      <c r="B3" s="784"/>
      <c r="C3" s="784"/>
      <c r="D3" s="784"/>
      <c r="E3" s="784"/>
      <c r="F3" s="784"/>
      <c r="G3" s="21" t="s">
        <v>330</v>
      </c>
      <c r="H3" s="785">
        <f>+A3+6</f>
        <v>44716</v>
      </c>
      <c r="I3" s="785"/>
      <c r="J3" s="785"/>
      <c r="K3" s="785"/>
      <c r="L3" s="785"/>
      <c r="M3" s="786"/>
      <c r="N3" s="787" t="s">
        <v>852</v>
      </c>
      <c r="O3" s="788"/>
      <c r="P3" s="788"/>
      <c r="Q3" s="788"/>
      <c r="R3" s="788"/>
      <c r="S3" s="788"/>
      <c r="T3" s="788"/>
      <c r="U3" s="788"/>
      <c r="V3" s="788"/>
      <c r="W3" s="788"/>
      <c r="X3" s="788"/>
      <c r="Y3" s="788"/>
      <c r="Z3" s="789"/>
    </row>
    <row r="4" spans="1:38" x14ac:dyDescent="0.25">
      <c r="A4" s="816" t="str">
        <f>'Reference Page'!H23</f>
        <v>SUMMER</v>
      </c>
      <c r="B4" s="817"/>
      <c r="C4" s="817"/>
      <c r="D4" s="817"/>
      <c r="E4" s="817"/>
      <c r="F4" s="817"/>
      <c r="G4" s="817"/>
      <c r="H4" s="817"/>
      <c r="I4" s="817"/>
      <c r="J4" s="817"/>
      <c r="K4" s="817"/>
      <c r="L4" s="817"/>
      <c r="M4" s="817"/>
      <c r="N4" s="817"/>
      <c r="O4" s="817"/>
      <c r="P4" s="817"/>
      <c r="Q4" s="817"/>
      <c r="R4" s="817"/>
      <c r="S4" s="817"/>
      <c r="T4" s="817"/>
      <c r="U4" s="817"/>
      <c r="V4" s="817"/>
      <c r="W4" s="817"/>
      <c r="X4" s="817"/>
      <c r="Y4" s="817"/>
      <c r="Z4" s="818"/>
      <c r="AA4" s="3"/>
      <c r="AB4" s="3"/>
      <c r="AC4" s="3"/>
      <c r="AD4" s="3"/>
      <c r="AE4" s="3"/>
      <c r="AF4" s="3"/>
      <c r="AG4" s="3"/>
      <c r="AH4" s="3"/>
      <c r="AI4" s="3"/>
      <c r="AJ4" s="3"/>
      <c r="AK4" s="3"/>
    </row>
    <row r="5" spans="1:38" x14ac:dyDescent="0.25">
      <c r="A5" s="813" t="str">
        <f>'Reference Page'!F23</f>
        <v>Base</v>
      </c>
      <c r="B5" s="814"/>
      <c r="C5" s="814"/>
      <c r="D5" s="814"/>
      <c r="E5" s="814"/>
      <c r="F5" s="814"/>
      <c r="G5" s="814"/>
      <c r="H5" s="814"/>
      <c r="I5" s="814"/>
      <c r="J5" s="814"/>
      <c r="K5" s="814"/>
      <c r="L5" s="814"/>
      <c r="M5" s="814"/>
      <c r="N5" s="814"/>
      <c r="O5" s="814"/>
      <c r="P5" s="814"/>
      <c r="Q5" s="814"/>
      <c r="R5" s="814"/>
      <c r="S5" s="814"/>
      <c r="T5" s="814"/>
      <c r="U5" s="814"/>
      <c r="V5" s="814"/>
      <c r="W5" s="814"/>
      <c r="X5" s="814"/>
      <c r="Y5" s="814"/>
      <c r="Z5" s="815"/>
      <c r="AA5" s="3"/>
      <c r="AB5" s="3"/>
      <c r="AC5" s="3"/>
      <c r="AD5" s="3"/>
      <c r="AE5" s="3"/>
      <c r="AF5" s="3"/>
      <c r="AG5" s="3"/>
      <c r="AH5" s="3"/>
      <c r="AI5" s="3"/>
      <c r="AJ5" s="3"/>
      <c r="AK5" s="3"/>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44710</v>
      </c>
      <c r="X6" s="772"/>
      <c r="Y6" s="772"/>
      <c r="Z6" s="772"/>
      <c r="AA6" s="177" t="s">
        <v>648</v>
      </c>
      <c r="AB6" s="177"/>
      <c r="AC6" s="177"/>
      <c r="AD6" s="177"/>
      <c r="AE6" s="177"/>
      <c r="AF6" s="177"/>
      <c r="AG6" s="177"/>
      <c r="AH6" s="177"/>
      <c r="AI6" s="177"/>
      <c r="AJ6" s="177"/>
      <c r="AK6" s="177"/>
      <c r="AL6" t="s">
        <v>1382</v>
      </c>
    </row>
    <row r="7" spans="1:38" ht="15.75" thickTop="1" x14ac:dyDescent="0.25">
      <c r="A7" s="37" t="s">
        <v>855</v>
      </c>
      <c r="B7" s="36"/>
      <c r="C7" s="36"/>
      <c r="D7" s="36"/>
      <c r="E7" s="36"/>
      <c r="F7" s="36"/>
      <c r="G7" s="36"/>
      <c r="H7" s="36"/>
      <c r="I7" s="36"/>
      <c r="J7" s="36"/>
      <c r="K7" s="38"/>
      <c r="L7" s="38"/>
      <c r="M7" s="39" t="str">
        <f>"("&amp;LEFT(AA6,1)&amp;")"</f>
        <v>(E)</v>
      </c>
      <c r="N7" s="40" t="str">
        <f>'1'!N7</f>
        <v>Afternoon Workout</v>
      </c>
      <c r="O7" s="36"/>
      <c r="P7" s="36"/>
      <c r="Q7" s="36"/>
      <c r="R7" s="36"/>
      <c r="S7" s="36"/>
      <c r="T7" s="36"/>
      <c r="U7" s="36"/>
      <c r="V7" s="41"/>
      <c r="W7" s="36"/>
      <c r="X7" s="36"/>
      <c r="Y7" s="36"/>
      <c r="Z7" s="42"/>
      <c r="AA7" s="793" t="s">
        <v>1383</v>
      </c>
      <c r="AB7" s="794"/>
      <c r="AC7" s="794"/>
      <c r="AD7" s="794"/>
      <c r="AE7" s="794"/>
      <c r="AF7" s="794"/>
      <c r="AG7" s="794"/>
      <c r="AH7" s="794"/>
      <c r="AI7" s="794"/>
      <c r="AJ7" s="794"/>
      <c r="AK7" s="794"/>
    </row>
    <row r="8" spans="1:38" x14ac:dyDescent="0.25">
      <c r="A8" s="43" t="s">
        <v>420</v>
      </c>
      <c r="B8" s="36"/>
      <c r="C8" s="36"/>
      <c r="D8" s="36"/>
      <c r="E8" s="36"/>
      <c r="F8" s="36"/>
      <c r="G8" s="36"/>
      <c r="H8" s="36"/>
      <c r="I8" s="36"/>
      <c r="J8" s="36"/>
      <c r="K8" s="38"/>
      <c r="L8" s="38"/>
      <c r="M8" s="44"/>
      <c r="N8" s="43" t="s">
        <v>871</v>
      </c>
      <c r="O8" s="36"/>
      <c r="P8" s="36"/>
      <c r="Q8" s="36"/>
      <c r="R8" s="36"/>
      <c r="S8" s="36"/>
      <c r="T8" s="36"/>
      <c r="U8" s="36"/>
      <c r="V8" s="36"/>
      <c r="W8" s="36"/>
      <c r="X8" s="36"/>
      <c r="Y8" s="36"/>
      <c r="Z8" s="209">
        <v>6.55</v>
      </c>
      <c r="AA8" s="793"/>
      <c r="AB8" s="794"/>
      <c r="AC8" s="794"/>
      <c r="AD8" s="794"/>
      <c r="AE8" s="794"/>
      <c r="AF8" s="794"/>
      <c r="AG8" s="794"/>
      <c r="AH8" s="794"/>
      <c r="AI8" s="794"/>
      <c r="AJ8" s="794"/>
      <c r="AK8" s="794"/>
    </row>
    <row r="9" spans="1:38" x14ac:dyDescent="0.25">
      <c r="A9" s="43" t="s">
        <v>420</v>
      </c>
      <c r="B9" s="36"/>
      <c r="C9" s="36"/>
      <c r="D9" s="36"/>
      <c r="E9" s="36"/>
      <c r="F9" s="36"/>
      <c r="G9" s="36"/>
      <c r="H9" s="36"/>
      <c r="I9" s="36"/>
      <c r="J9" s="36"/>
      <c r="K9" s="38"/>
      <c r="L9" s="38"/>
      <c r="M9" s="44"/>
      <c r="N9" s="43" t="s">
        <v>420</v>
      </c>
      <c r="O9" s="36"/>
      <c r="P9" s="36"/>
      <c r="Q9" s="36"/>
      <c r="R9" s="36"/>
      <c r="S9" s="36"/>
      <c r="T9" s="36"/>
      <c r="U9" s="36"/>
      <c r="V9" s="36"/>
      <c r="W9" s="36"/>
      <c r="X9" s="36"/>
      <c r="Y9" s="36"/>
      <c r="Z9" s="42"/>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8" x14ac:dyDescent="0.25">
      <c r="A13" s="43" t="s">
        <v>420</v>
      </c>
      <c r="B13" s="45"/>
      <c r="C13" s="45"/>
      <c r="D13" s="45"/>
      <c r="E13" s="45"/>
      <c r="F13" s="45"/>
      <c r="G13" s="45"/>
      <c r="H13" s="45"/>
      <c r="I13" s="45"/>
      <c r="J13" s="45"/>
      <c r="K13" s="38"/>
      <c r="L13" s="38"/>
      <c r="M13" s="46">
        <f>SUM(M7:M12)</f>
        <v>0</v>
      </c>
      <c r="N13" s="52" t="s">
        <v>420</v>
      </c>
      <c r="O13" s="45"/>
      <c r="P13" s="45"/>
      <c r="Q13" s="45"/>
      <c r="R13" s="45"/>
      <c r="S13" s="45"/>
      <c r="T13" s="45"/>
      <c r="U13" s="45"/>
      <c r="V13" s="45"/>
      <c r="W13" s="45"/>
      <c r="X13" s="45"/>
      <c r="Y13" s="45"/>
      <c r="Z13" s="205">
        <f>SUM(Z7:Z12)</f>
        <v>6.55</v>
      </c>
      <c r="AA13" s="177"/>
      <c r="AB13" s="177"/>
      <c r="AC13" s="177"/>
      <c r="AD13" s="177"/>
      <c r="AE13" s="177"/>
      <c r="AF13" s="177"/>
      <c r="AG13" s="177"/>
      <c r="AH13" s="177"/>
      <c r="AI13" s="177"/>
      <c r="AJ13" s="177"/>
      <c r="AK13" s="177"/>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44711</v>
      </c>
      <c r="X14" s="770"/>
      <c r="Y14" s="770"/>
      <c r="Z14" s="771"/>
      <c r="AA14" s="177" t="s">
        <v>648</v>
      </c>
      <c r="AB14" s="177"/>
      <c r="AC14" s="177"/>
      <c r="AD14" s="177"/>
      <c r="AE14" s="177"/>
      <c r="AF14" s="177"/>
      <c r="AG14" s="177"/>
      <c r="AH14" s="177"/>
      <c r="AI14" s="177"/>
      <c r="AJ14" s="177"/>
      <c r="AK14" s="177"/>
      <c r="AL14" t="s">
        <v>1384</v>
      </c>
    </row>
    <row r="15" spans="1:38" ht="15.75" thickTop="1" x14ac:dyDescent="0.25">
      <c r="A15" s="37" t="s">
        <v>855</v>
      </c>
      <c r="B15" s="36"/>
      <c r="C15" s="36"/>
      <c r="D15" s="36"/>
      <c r="E15" s="36"/>
      <c r="F15" s="36"/>
      <c r="G15" s="36"/>
      <c r="H15" s="36"/>
      <c r="I15" s="36"/>
      <c r="J15" s="36"/>
      <c r="K15" s="38"/>
      <c r="L15" s="38"/>
      <c r="M15" s="39" t="str">
        <f>"("&amp;LEFT(AA14,1)&amp;")"</f>
        <v>(E)</v>
      </c>
      <c r="N15" s="40" t="str">
        <f>'1'!N7</f>
        <v>Afternoon Workout</v>
      </c>
      <c r="O15" s="36"/>
      <c r="P15" s="36"/>
      <c r="Q15" s="36"/>
      <c r="R15" s="36"/>
      <c r="S15" s="36"/>
      <c r="T15" s="36"/>
      <c r="U15" s="36"/>
      <c r="V15" s="41"/>
      <c r="W15" s="36"/>
      <c r="X15" s="36"/>
      <c r="Y15" s="36"/>
      <c r="Z15" s="42"/>
      <c r="AA15" s="793" t="s">
        <v>1385</v>
      </c>
      <c r="AB15" s="794"/>
      <c r="AC15" s="794"/>
      <c r="AD15" s="794"/>
      <c r="AE15" s="794"/>
      <c r="AF15" s="794"/>
      <c r="AG15" s="794"/>
      <c r="AH15" s="794"/>
      <c r="AI15" s="794"/>
      <c r="AJ15" s="794"/>
      <c r="AK15" s="794"/>
    </row>
    <row r="16" spans="1:38" x14ac:dyDescent="0.25">
      <c r="A16" s="43" t="s">
        <v>871</v>
      </c>
      <c r="B16" s="36"/>
      <c r="C16" s="36"/>
      <c r="D16" s="36"/>
      <c r="E16" s="36"/>
      <c r="F16" s="36"/>
      <c r="G16" s="36"/>
      <c r="H16" s="36"/>
      <c r="I16" s="36"/>
      <c r="J16" s="36"/>
      <c r="K16" s="36"/>
      <c r="L16" s="36"/>
      <c r="M16" s="42">
        <v>6.3</v>
      </c>
      <c r="N16" s="43" t="s">
        <v>420</v>
      </c>
      <c r="O16" s="36"/>
      <c r="P16" s="36"/>
      <c r="Q16" s="36"/>
      <c r="R16" s="36"/>
      <c r="S16" s="36"/>
      <c r="T16" s="36"/>
      <c r="U16" s="36"/>
      <c r="V16" s="36"/>
      <c r="W16" s="36"/>
      <c r="X16" s="36"/>
      <c r="Y16" s="36"/>
      <c r="Z16" s="42"/>
      <c r="AA16" s="793"/>
      <c r="AB16" s="794"/>
      <c r="AC16" s="794"/>
      <c r="AD16" s="794"/>
      <c r="AE16" s="794"/>
      <c r="AF16" s="794"/>
      <c r="AG16" s="794"/>
      <c r="AH16" s="794"/>
      <c r="AI16" s="794"/>
      <c r="AJ16" s="794"/>
      <c r="AK16" s="794"/>
    </row>
    <row r="17" spans="1:38" x14ac:dyDescent="0.25">
      <c r="A17" s="43" t="s">
        <v>420</v>
      </c>
      <c r="B17" s="36"/>
      <c r="C17" s="36"/>
      <c r="D17" s="36"/>
      <c r="E17" s="36"/>
      <c r="F17" s="36"/>
      <c r="G17" s="36"/>
      <c r="H17" s="36"/>
      <c r="I17" s="36"/>
      <c r="J17" s="36"/>
      <c r="K17" s="36"/>
      <c r="L17" s="36"/>
      <c r="M17" s="42"/>
      <c r="N17" s="43" t="s">
        <v>420</v>
      </c>
      <c r="O17" s="36"/>
      <c r="P17" s="36"/>
      <c r="Q17" s="36"/>
      <c r="R17" s="36"/>
      <c r="S17" s="36"/>
      <c r="T17" s="36"/>
      <c r="U17" s="36"/>
      <c r="V17" s="36"/>
      <c r="W17" s="36"/>
      <c r="X17" s="36"/>
      <c r="Y17" s="36"/>
      <c r="Z17" s="42"/>
      <c r="AA17" s="793"/>
      <c r="AB17" s="794"/>
      <c r="AC17" s="794"/>
      <c r="AD17" s="794"/>
      <c r="AE17" s="794"/>
      <c r="AF17" s="794"/>
      <c r="AG17" s="794"/>
      <c r="AH17" s="794"/>
      <c r="AI17" s="794"/>
      <c r="AJ17" s="794"/>
      <c r="AK17" s="794"/>
    </row>
    <row r="18" spans="1:38" x14ac:dyDescent="0.25">
      <c r="A18" s="43"/>
      <c r="B18" s="36"/>
      <c r="C18" s="36"/>
      <c r="D18" s="36"/>
      <c r="E18" s="36"/>
      <c r="F18" s="36"/>
      <c r="G18" s="36"/>
      <c r="H18" s="36"/>
      <c r="I18" s="36"/>
      <c r="J18" s="36"/>
      <c r="K18" s="36"/>
      <c r="L18" s="36"/>
      <c r="M18" s="42"/>
      <c r="N18" s="43"/>
      <c r="O18" s="36"/>
      <c r="P18" s="36"/>
      <c r="Q18" s="36"/>
      <c r="R18" s="36"/>
      <c r="S18" s="36"/>
      <c r="T18" s="36"/>
      <c r="U18" s="36"/>
      <c r="V18" s="36"/>
      <c r="W18" s="36"/>
      <c r="X18" s="36"/>
      <c r="Y18" s="36"/>
      <c r="Z18" s="42"/>
      <c r="AA18" s="793"/>
      <c r="AB18" s="794"/>
      <c r="AC18" s="794"/>
      <c r="AD18" s="794"/>
      <c r="AE18" s="794"/>
      <c r="AF18" s="794"/>
      <c r="AG18" s="794"/>
      <c r="AH18" s="794"/>
      <c r="AI18" s="794"/>
      <c r="AJ18" s="794"/>
      <c r="AK18" s="794"/>
    </row>
    <row r="19" spans="1:38" x14ac:dyDescent="0.25">
      <c r="A19" s="43"/>
      <c r="B19" s="36"/>
      <c r="C19" s="36"/>
      <c r="D19" s="36"/>
      <c r="E19" s="36"/>
      <c r="F19" s="36"/>
      <c r="G19" s="36"/>
      <c r="H19" s="36"/>
      <c r="I19" s="36"/>
      <c r="J19" s="36"/>
      <c r="K19" s="36"/>
      <c r="L19" s="36"/>
      <c r="M19" s="42"/>
      <c r="N19" s="43"/>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38" x14ac:dyDescent="0.25">
      <c r="A20" s="43"/>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38" x14ac:dyDescent="0.25">
      <c r="A21" s="43" t="s">
        <v>420</v>
      </c>
      <c r="B21" s="45"/>
      <c r="C21" s="45"/>
      <c r="D21" s="45"/>
      <c r="E21" s="45"/>
      <c r="F21" s="45"/>
      <c r="G21" s="45"/>
      <c r="H21" s="45"/>
      <c r="I21" s="45"/>
      <c r="J21" s="45"/>
      <c r="K21" s="45"/>
      <c r="L21" s="45"/>
      <c r="M21" s="46">
        <f>SUM(M15:M20)</f>
        <v>6.3</v>
      </c>
      <c r="N21" s="43" t="s">
        <v>420</v>
      </c>
      <c r="O21" s="45"/>
      <c r="P21" s="45"/>
      <c r="Q21" s="45"/>
      <c r="R21" s="45"/>
      <c r="S21" s="45"/>
      <c r="T21" s="45"/>
      <c r="U21" s="45"/>
      <c r="V21" s="45"/>
      <c r="W21" s="45"/>
      <c r="X21" s="45"/>
      <c r="Y21" s="45"/>
      <c r="Z21" s="46">
        <f>SUM(Z15:Z20)</f>
        <v>0</v>
      </c>
      <c r="AA21" s="177"/>
      <c r="AB21" s="177"/>
      <c r="AC21" s="177"/>
      <c r="AD21" s="177"/>
      <c r="AE21" s="177"/>
      <c r="AF21" s="177"/>
      <c r="AG21" s="177"/>
      <c r="AH21" s="177"/>
      <c r="AI21" s="177"/>
      <c r="AJ21" s="177"/>
      <c r="AK21" s="177"/>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44712</v>
      </c>
      <c r="X22" s="770"/>
      <c r="Y22" s="770"/>
      <c r="Z22" s="771"/>
      <c r="AA22" s="177" t="s">
        <v>648</v>
      </c>
      <c r="AB22" s="177"/>
      <c r="AC22" s="177"/>
      <c r="AD22" s="177"/>
      <c r="AE22" s="177"/>
      <c r="AF22" s="177"/>
      <c r="AG22" s="177"/>
      <c r="AH22" s="177"/>
      <c r="AI22" s="177"/>
      <c r="AJ22" s="177"/>
      <c r="AK22" s="177"/>
      <c r="AL22" t="s">
        <v>1386</v>
      </c>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1387</v>
      </c>
      <c r="AB23" s="794"/>
      <c r="AC23" s="794"/>
      <c r="AD23" s="794"/>
      <c r="AE23" s="794"/>
      <c r="AF23" s="794"/>
      <c r="AG23" s="794"/>
      <c r="AH23" s="794"/>
      <c r="AI23" s="794"/>
      <c r="AJ23" s="794"/>
      <c r="AK23" s="794"/>
    </row>
    <row r="24" spans="1:38" x14ac:dyDescent="0.25">
      <c r="A24" s="43" t="s">
        <v>420</v>
      </c>
      <c r="B24" s="36"/>
      <c r="C24" s="36"/>
      <c r="D24" s="36"/>
      <c r="E24" s="36"/>
      <c r="F24" s="36"/>
      <c r="G24" s="36"/>
      <c r="H24" s="36"/>
      <c r="I24" s="36"/>
      <c r="J24" s="36"/>
      <c r="K24" s="38"/>
      <c r="L24" s="38"/>
      <c r="M24" s="44"/>
      <c r="N24" s="43" t="s">
        <v>1145</v>
      </c>
      <c r="O24" s="36"/>
      <c r="P24" s="36"/>
      <c r="Q24" s="36"/>
      <c r="R24" s="36"/>
      <c r="S24" s="36"/>
      <c r="T24" s="36"/>
      <c r="U24" s="36"/>
      <c r="V24" s="36"/>
      <c r="W24" s="36"/>
      <c r="X24" s="36"/>
      <c r="Y24" s="36"/>
      <c r="Z24" s="209">
        <v>5.55</v>
      </c>
      <c r="AA24" s="793"/>
      <c r="AB24" s="794"/>
      <c r="AC24" s="794"/>
      <c r="AD24" s="794"/>
      <c r="AE24" s="794"/>
      <c r="AF24" s="794"/>
      <c r="AG24" s="794"/>
      <c r="AH24" s="794"/>
      <c r="AI24" s="794"/>
      <c r="AJ24" s="794"/>
      <c r="AK24" s="794"/>
    </row>
    <row r="25" spans="1:38" x14ac:dyDescent="0.25">
      <c r="A25" s="43" t="s">
        <v>420</v>
      </c>
      <c r="B25" s="36"/>
      <c r="C25" s="36"/>
      <c r="D25" s="36"/>
      <c r="E25" s="36"/>
      <c r="F25" s="36"/>
      <c r="G25" s="36"/>
      <c r="H25" s="36"/>
      <c r="I25" s="36"/>
      <c r="J25" s="36"/>
      <c r="K25" s="38"/>
      <c r="L25" s="38"/>
      <c r="M25" s="44"/>
      <c r="N25" s="43" t="s">
        <v>420</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38" x14ac:dyDescent="0.25">
      <c r="A26" s="43"/>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205">
        <f>SUM(Z23:Z28)</f>
        <v>5.55</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44713</v>
      </c>
      <c r="X30" s="770"/>
      <c r="Y30" s="770"/>
      <c r="Z30" s="771"/>
      <c r="AA30" s="177" t="s">
        <v>648</v>
      </c>
      <c r="AB30" s="177"/>
      <c r="AC30" s="177"/>
      <c r="AD30" s="177"/>
      <c r="AE30" s="177"/>
      <c r="AF30" s="177"/>
      <c r="AG30" s="177"/>
      <c r="AH30" s="177"/>
      <c r="AI30" s="177"/>
      <c r="AJ30" s="177"/>
      <c r="AK30" s="177"/>
      <c r="AL30" t="s">
        <v>1388</v>
      </c>
    </row>
    <row r="31" spans="1:38" ht="15.75" thickTop="1" x14ac:dyDescent="0.25">
      <c r="A31" s="37" t="s">
        <v>855</v>
      </c>
      <c r="B31" s="36"/>
      <c r="C31" s="36"/>
      <c r="D31" s="36"/>
      <c r="E31" s="36"/>
      <c r="F31" s="36"/>
      <c r="G31" s="36"/>
      <c r="H31" s="36"/>
      <c r="I31" s="36"/>
      <c r="J31" s="36"/>
      <c r="K31" s="38"/>
      <c r="L31" s="38"/>
      <c r="M31" s="39" t="str">
        <f>"("&amp;LEFT(AA30,1)&amp;")"</f>
        <v>(E)</v>
      </c>
      <c r="N31" s="40" t="str">
        <f>'1'!N7</f>
        <v>Afternoon Workout</v>
      </c>
      <c r="O31" s="36"/>
      <c r="P31" s="36"/>
      <c r="Q31" s="36"/>
      <c r="R31" s="36"/>
      <c r="S31" s="36"/>
      <c r="T31" s="36"/>
      <c r="U31" s="36"/>
      <c r="V31" s="41"/>
      <c r="W31" s="36"/>
      <c r="X31" s="36"/>
      <c r="Y31" s="36"/>
      <c r="Z31" s="42"/>
      <c r="AA31" s="793" t="s">
        <v>1389</v>
      </c>
      <c r="AB31" s="794"/>
      <c r="AC31" s="794"/>
      <c r="AD31" s="794"/>
      <c r="AE31" s="794"/>
      <c r="AF31" s="794"/>
      <c r="AG31" s="794"/>
      <c r="AH31" s="794"/>
      <c r="AI31" s="794"/>
      <c r="AJ31" s="794"/>
      <c r="AK31" s="794"/>
    </row>
    <row r="32" spans="1:38" x14ac:dyDescent="0.25">
      <c r="A32" s="43" t="s">
        <v>988</v>
      </c>
      <c r="B32" s="36"/>
      <c r="C32" s="36"/>
      <c r="D32" s="36"/>
      <c r="E32" s="36"/>
      <c r="F32" s="36"/>
      <c r="G32" s="36"/>
      <c r="H32" s="36"/>
      <c r="I32" s="36"/>
      <c r="J32" s="36"/>
      <c r="K32" s="38"/>
      <c r="L32" s="38"/>
      <c r="M32" s="44">
        <v>8</v>
      </c>
      <c r="N32" s="43" t="s">
        <v>962</v>
      </c>
      <c r="O32" s="36"/>
      <c r="P32" s="36"/>
      <c r="Q32" s="36"/>
      <c r="R32" s="36"/>
      <c r="S32" s="36"/>
      <c r="T32" s="36"/>
      <c r="U32" s="36"/>
      <c r="V32" s="36"/>
      <c r="W32" s="36"/>
      <c r="X32" s="36"/>
      <c r="Y32" s="36"/>
      <c r="Z32" s="42"/>
      <c r="AA32" s="793"/>
      <c r="AB32" s="794"/>
      <c r="AC32" s="794"/>
      <c r="AD32" s="794"/>
      <c r="AE32" s="794"/>
      <c r="AF32" s="794"/>
      <c r="AG32" s="794"/>
      <c r="AH32" s="794"/>
      <c r="AI32" s="794"/>
      <c r="AJ32" s="794"/>
      <c r="AK32" s="794"/>
    </row>
    <row r="33" spans="1:38" x14ac:dyDescent="0.25">
      <c r="A33" s="43" t="s">
        <v>420</v>
      </c>
      <c r="B33" s="36"/>
      <c r="C33" s="36"/>
      <c r="D33" s="36"/>
      <c r="E33" s="36"/>
      <c r="F33" s="36"/>
      <c r="G33" s="36"/>
      <c r="H33" s="36"/>
      <c r="I33" s="36"/>
      <c r="J33" s="36"/>
      <c r="K33" s="38"/>
      <c r="L33" s="38"/>
      <c r="M33" s="44"/>
      <c r="N33" s="43" t="s">
        <v>420</v>
      </c>
      <c r="O33" s="36"/>
      <c r="P33" s="36"/>
      <c r="Q33" s="36"/>
      <c r="R33" s="36"/>
      <c r="S33" s="36"/>
      <c r="T33" s="36"/>
      <c r="U33" s="36"/>
      <c r="V33" s="36"/>
      <c r="W33" s="36"/>
      <c r="X33" s="36"/>
      <c r="Y33" s="36"/>
      <c r="Z33" s="42"/>
      <c r="AA33" s="793"/>
      <c r="AB33" s="794"/>
      <c r="AC33" s="794"/>
      <c r="AD33" s="794"/>
      <c r="AE33" s="794"/>
      <c r="AF33" s="794"/>
      <c r="AG33" s="794"/>
      <c r="AH33" s="794"/>
      <c r="AI33" s="794"/>
      <c r="AJ33" s="794"/>
      <c r="AK33" s="794"/>
    </row>
    <row r="34" spans="1:38" x14ac:dyDescent="0.25">
      <c r="A34" s="43"/>
      <c r="B34" s="36"/>
      <c r="C34" s="36"/>
      <c r="D34" s="36"/>
      <c r="E34" s="36"/>
      <c r="F34" s="36"/>
      <c r="G34" s="36"/>
      <c r="H34" s="36"/>
      <c r="I34" s="36"/>
      <c r="J34" s="36"/>
      <c r="K34" s="38"/>
      <c r="L34" s="38"/>
      <c r="M34" s="44"/>
      <c r="N34" s="43"/>
      <c r="O34" s="36"/>
      <c r="P34" s="36"/>
      <c r="Q34" s="36"/>
      <c r="R34" s="36"/>
      <c r="S34" s="36"/>
      <c r="T34" s="36"/>
      <c r="U34" s="36"/>
      <c r="V34" s="36"/>
      <c r="W34" s="36"/>
      <c r="X34" s="36"/>
      <c r="Y34" s="36"/>
      <c r="Z34" s="42"/>
      <c r="AA34" s="793"/>
      <c r="AB34" s="794"/>
      <c r="AC34" s="794"/>
      <c r="AD34" s="794"/>
      <c r="AE34" s="794"/>
      <c r="AF34" s="794"/>
      <c r="AG34" s="794"/>
      <c r="AH34" s="794"/>
      <c r="AI34" s="794"/>
      <c r="AJ34" s="794"/>
      <c r="AK34" s="794"/>
    </row>
    <row r="35" spans="1:38" x14ac:dyDescent="0.25">
      <c r="A35" s="43"/>
      <c r="B35" s="36"/>
      <c r="C35" s="36"/>
      <c r="D35" s="36"/>
      <c r="E35" s="36"/>
      <c r="F35" s="36"/>
      <c r="G35" s="36"/>
      <c r="H35" s="36"/>
      <c r="I35" s="36"/>
      <c r="J35" s="36"/>
      <c r="K35" s="38"/>
      <c r="L35" s="38"/>
      <c r="M35" s="44"/>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8</v>
      </c>
      <c r="N37" s="43" t="s">
        <v>420</v>
      </c>
      <c r="O37" s="45"/>
      <c r="P37" s="45"/>
      <c r="Q37" s="45"/>
      <c r="R37" s="45"/>
      <c r="S37" s="45"/>
      <c r="T37" s="45"/>
      <c r="U37" s="45"/>
      <c r="V37" s="45"/>
      <c r="W37" s="45"/>
      <c r="X37" s="45"/>
      <c r="Y37" s="45"/>
      <c r="Z37" s="46">
        <f>SUM(Z31:Z36)</f>
        <v>0</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44714</v>
      </c>
      <c r="X38" s="770"/>
      <c r="Y38" s="770"/>
      <c r="Z38" s="771"/>
      <c r="AA38" s="177" t="s">
        <v>648</v>
      </c>
      <c r="AB38" s="177"/>
      <c r="AC38" s="177"/>
      <c r="AD38" s="177"/>
      <c r="AE38" s="177"/>
      <c r="AF38" s="177"/>
      <c r="AG38" s="177"/>
      <c r="AH38" s="177"/>
      <c r="AI38" s="177"/>
      <c r="AJ38" s="177"/>
      <c r="AK38" s="177"/>
      <c r="AL38" t="s">
        <v>1390</v>
      </c>
    </row>
    <row r="39" spans="1:38"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t="s">
        <v>1391</v>
      </c>
      <c r="AB39" s="794"/>
      <c r="AC39" s="794"/>
      <c r="AD39" s="794"/>
      <c r="AE39" s="794"/>
      <c r="AF39" s="794"/>
      <c r="AG39" s="794"/>
      <c r="AH39" s="794"/>
      <c r="AI39" s="794"/>
      <c r="AJ39" s="794"/>
      <c r="AK39" s="794"/>
    </row>
    <row r="40" spans="1:38" x14ac:dyDescent="0.25">
      <c r="A40" s="43" t="s">
        <v>1194</v>
      </c>
      <c r="B40" s="36"/>
      <c r="C40" s="36"/>
      <c r="D40" s="36"/>
      <c r="E40" s="36"/>
      <c r="F40" s="36"/>
      <c r="G40" s="36"/>
      <c r="H40" s="36"/>
      <c r="I40" s="36"/>
      <c r="J40" s="36"/>
      <c r="K40" s="38"/>
      <c r="L40" s="38"/>
      <c r="M40" s="44">
        <v>6.5</v>
      </c>
      <c r="N40" s="43" t="s">
        <v>962</v>
      </c>
      <c r="O40" s="36"/>
      <c r="P40" s="36"/>
      <c r="Q40" s="36"/>
      <c r="R40" s="36"/>
      <c r="S40" s="36"/>
      <c r="T40" s="36"/>
      <c r="U40" s="36"/>
      <c r="V40" s="36"/>
      <c r="W40" s="36"/>
      <c r="X40" s="36"/>
      <c r="Y40" s="36"/>
      <c r="Z40" s="42"/>
      <c r="AA40" s="793"/>
      <c r="AB40" s="794"/>
      <c r="AC40" s="794"/>
      <c r="AD40" s="794"/>
      <c r="AE40" s="794"/>
      <c r="AF40" s="794"/>
      <c r="AG40" s="794"/>
      <c r="AH40" s="794"/>
      <c r="AI40" s="794"/>
      <c r="AJ40" s="794"/>
      <c r="AK40" s="794"/>
    </row>
    <row r="41" spans="1:38" x14ac:dyDescent="0.25">
      <c r="A41" s="43"/>
      <c r="B41" s="36"/>
      <c r="C41" s="36"/>
      <c r="D41" s="36"/>
      <c r="E41" s="36"/>
      <c r="F41" s="36"/>
      <c r="G41" s="36"/>
      <c r="H41" s="36"/>
      <c r="I41" s="36"/>
      <c r="J41" s="36"/>
      <c r="K41" s="38"/>
      <c r="L41" s="38"/>
      <c r="M41" s="44"/>
      <c r="N41" s="43" t="s">
        <v>420</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6.5</v>
      </c>
      <c r="N45" s="52" t="s">
        <v>420</v>
      </c>
      <c r="O45" s="45"/>
      <c r="P45" s="45"/>
      <c r="Q45" s="45"/>
      <c r="R45" s="45"/>
      <c r="S45" s="45"/>
      <c r="T45" s="45"/>
      <c r="U45" s="45"/>
      <c r="V45" s="45"/>
      <c r="W45" s="45"/>
      <c r="X45" s="45"/>
      <c r="Y45" s="45"/>
      <c r="Z45" s="46">
        <f>SUM(Z39:Z44)</f>
        <v>0</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44715</v>
      </c>
      <c r="X46" s="770"/>
      <c r="Y46" s="770"/>
      <c r="Z46" s="771"/>
      <c r="AA46" s="177" t="s">
        <v>648</v>
      </c>
      <c r="AB46" s="177"/>
      <c r="AC46" s="177"/>
      <c r="AD46" s="177"/>
      <c r="AE46" s="177"/>
      <c r="AF46" s="177"/>
      <c r="AG46" s="177"/>
      <c r="AH46" s="177"/>
      <c r="AI46" s="177"/>
      <c r="AJ46" s="177"/>
      <c r="AK46" s="177"/>
      <c r="AL46" t="s">
        <v>1392</v>
      </c>
    </row>
    <row r="47" spans="1:38" ht="15.75" thickTop="1" x14ac:dyDescent="0.25">
      <c r="A47" s="22" t="str">
        <f>+A39</f>
        <v>Morning Workout</v>
      </c>
      <c r="B47" s="23"/>
      <c r="C47" s="23"/>
      <c r="D47" s="23"/>
      <c r="E47" s="23"/>
      <c r="F47" s="23"/>
      <c r="G47" s="23"/>
      <c r="H47" s="23"/>
      <c r="I47" s="23"/>
      <c r="J47" s="23"/>
      <c r="M47" s="24" t="str">
        <f>"("&amp;LEFT(AA46,1)&amp;")"</f>
        <v>(E)</v>
      </c>
      <c r="N47" s="22" t="str">
        <f>+N39</f>
        <v>Afternoon Workout</v>
      </c>
      <c r="O47" s="23"/>
      <c r="P47" s="23"/>
      <c r="Q47" s="23"/>
      <c r="R47" s="23"/>
      <c r="S47" s="23"/>
      <c r="T47" s="23"/>
      <c r="U47" s="23"/>
      <c r="V47" s="25"/>
      <c r="W47" s="23"/>
      <c r="X47" s="23"/>
      <c r="Y47" s="23"/>
      <c r="Z47" s="48"/>
      <c r="AA47" s="793" t="s">
        <v>1393</v>
      </c>
      <c r="AB47" s="794"/>
      <c r="AC47" s="794"/>
      <c r="AD47" s="794"/>
      <c r="AE47" s="794"/>
      <c r="AF47" s="794"/>
      <c r="AG47" s="794"/>
      <c r="AH47" s="794"/>
      <c r="AI47" s="794"/>
      <c r="AJ47" s="794"/>
      <c r="AK47" s="794"/>
    </row>
    <row r="48" spans="1:38" x14ac:dyDescent="0.25">
      <c r="A48" s="43" t="s">
        <v>871</v>
      </c>
      <c r="B48" s="23"/>
      <c r="C48" s="23"/>
      <c r="D48" s="23"/>
      <c r="E48" s="23"/>
      <c r="F48" s="23"/>
      <c r="G48" s="23"/>
      <c r="H48" s="23"/>
      <c r="I48" s="23"/>
      <c r="J48" s="23"/>
      <c r="M48" s="27">
        <v>6</v>
      </c>
      <c r="N48" s="43" t="s">
        <v>420</v>
      </c>
      <c r="O48" s="36"/>
      <c r="P48" s="36"/>
      <c r="Q48" s="36"/>
      <c r="R48" s="36"/>
      <c r="S48" s="36"/>
      <c r="T48" s="36"/>
      <c r="U48" s="36"/>
      <c r="V48" s="36"/>
      <c r="W48" s="36"/>
      <c r="X48" s="36"/>
      <c r="Y48" s="36"/>
      <c r="Z48" s="42"/>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420</v>
      </c>
      <c r="O49" s="36"/>
      <c r="P49" s="36"/>
      <c r="Q49" s="36"/>
      <c r="R49" s="36"/>
      <c r="S49" s="36"/>
      <c r="T49" s="36"/>
      <c r="U49" s="36"/>
      <c r="V49" s="36"/>
      <c r="W49" s="36"/>
      <c r="X49" s="36"/>
      <c r="Y49" s="36"/>
      <c r="Z49" s="42"/>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c r="O50" s="23"/>
      <c r="P50" s="23"/>
      <c r="Q50" s="23"/>
      <c r="R50" s="23"/>
      <c r="S50" s="23"/>
      <c r="T50" s="23"/>
      <c r="U50" s="23"/>
      <c r="V50" s="23"/>
      <c r="W50" s="23"/>
      <c r="Z50" s="26"/>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6</v>
      </c>
      <c r="N53" s="52" t="s">
        <v>420</v>
      </c>
      <c r="O53" s="28"/>
      <c r="P53" s="28"/>
      <c r="Q53" s="28"/>
      <c r="R53" s="28"/>
      <c r="S53" s="28"/>
      <c r="T53" s="28"/>
      <c r="U53" s="28"/>
      <c r="V53" s="28"/>
      <c r="W53" s="28"/>
      <c r="Z53" s="29">
        <f>SUM(Z47:Z52)</f>
        <v>0</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44716</v>
      </c>
      <c r="X54" s="770"/>
      <c r="Y54" s="770"/>
      <c r="Z54" s="771"/>
      <c r="AA54" s="177" t="s">
        <v>648</v>
      </c>
      <c r="AB54" s="177"/>
      <c r="AC54" s="177"/>
      <c r="AD54" s="177"/>
      <c r="AE54" s="177"/>
      <c r="AF54" s="177"/>
      <c r="AG54" s="177"/>
      <c r="AH54" s="177"/>
      <c r="AI54" s="177"/>
      <c r="AJ54" s="177"/>
      <c r="AK54" s="177"/>
      <c r="AL54" t="s">
        <v>1394</v>
      </c>
    </row>
    <row r="55" spans="1:38" ht="15.75" thickTop="1" x14ac:dyDescent="0.25">
      <c r="A55" s="22" t="str">
        <f>+A47</f>
        <v>Morning Workout</v>
      </c>
      <c r="B55" s="23"/>
      <c r="C55" s="23"/>
      <c r="D55" s="23"/>
      <c r="E55" s="23"/>
      <c r="F55" s="23"/>
      <c r="G55" s="23"/>
      <c r="H55" s="23"/>
      <c r="I55" s="23"/>
      <c r="J55" s="23"/>
      <c r="M55" s="24" t="str">
        <f>"("&amp;LEFT(AA54,1)&amp;")"</f>
        <v>(E)</v>
      </c>
      <c r="N55" s="22" t="str">
        <f>+N47</f>
        <v>Afternoon Workout</v>
      </c>
      <c r="O55" s="23"/>
      <c r="P55" s="23"/>
      <c r="Q55" s="23"/>
      <c r="R55" s="23"/>
      <c r="S55" s="23"/>
      <c r="T55" s="23"/>
      <c r="U55" s="23"/>
      <c r="V55" s="25"/>
      <c r="W55" s="23"/>
      <c r="X55" s="23"/>
      <c r="Y55" s="23"/>
      <c r="Z55" s="48"/>
      <c r="AA55" s="793" t="s">
        <v>1395</v>
      </c>
      <c r="AB55" s="794"/>
      <c r="AC55" s="794"/>
      <c r="AD55" s="794"/>
      <c r="AE55" s="794"/>
      <c r="AF55" s="794"/>
      <c r="AG55" s="794"/>
      <c r="AH55" s="794"/>
      <c r="AI55" s="794"/>
      <c r="AJ55" s="794"/>
      <c r="AK55" s="794"/>
    </row>
    <row r="56" spans="1:38" x14ac:dyDescent="0.25">
      <c r="A56" s="43" t="s">
        <v>1396</v>
      </c>
      <c r="B56" s="23"/>
      <c r="C56" s="23"/>
      <c r="D56" s="23"/>
      <c r="E56" s="23"/>
      <c r="F56" s="23"/>
      <c r="G56" s="23"/>
      <c r="H56" s="23"/>
      <c r="I56" s="23"/>
      <c r="J56" s="23"/>
      <c r="M56" s="27"/>
      <c r="N56" s="43" t="s">
        <v>884</v>
      </c>
      <c r="O56" s="23"/>
      <c r="P56" s="23"/>
      <c r="Q56" s="23"/>
      <c r="R56" s="23"/>
      <c r="S56" s="23"/>
      <c r="T56" s="23"/>
      <c r="U56" s="23"/>
      <c r="V56" s="23"/>
      <c r="W56" s="23"/>
      <c r="Z56" s="224">
        <v>8.75</v>
      </c>
      <c r="AA56" s="793"/>
      <c r="AB56" s="794"/>
      <c r="AC56" s="794"/>
      <c r="AD56" s="794"/>
      <c r="AE56" s="794"/>
      <c r="AF56" s="794"/>
      <c r="AG56" s="794"/>
      <c r="AH56" s="794"/>
      <c r="AI56" s="794"/>
      <c r="AJ56" s="794"/>
      <c r="AK56" s="794"/>
    </row>
    <row r="57" spans="1:38" x14ac:dyDescent="0.25">
      <c r="A57" s="43" t="s">
        <v>420</v>
      </c>
      <c r="B57" s="23"/>
      <c r="C57" s="23"/>
      <c r="D57" s="23"/>
      <c r="E57" s="23"/>
      <c r="F57" s="23"/>
      <c r="G57" s="23"/>
      <c r="H57" s="23"/>
      <c r="I57" s="23"/>
      <c r="J57" s="23"/>
      <c r="M57" s="27"/>
      <c r="N57" s="43" t="s">
        <v>1059</v>
      </c>
      <c r="O57" s="23"/>
      <c r="P57" s="23"/>
      <c r="Q57" s="23"/>
      <c r="R57" s="23"/>
      <c r="S57" s="23"/>
      <c r="T57" s="23"/>
      <c r="U57" s="23"/>
      <c r="V57" s="23"/>
      <c r="W57" s="23"/>
      <c r="Z57" s="26"/>
      <c r="AA57" s="793"/>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c r="O58" s="23"/>
      <c r="P58" s="23"/>
      <c r="Q58" s="23"/>
      <c r="R58" s="23"/>
      <c r="S58" s="23"/>
      <c r="T58" s="23"/>
      <c r="U58" s="23"/>
      <c r="V58" s="23"/>
      <c r="W58" s="23"/>
      <c r="Z58" s="26"/>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c r="O59" s="23"/>
      <c r="P59" s="23"/>
      <c r="Q59" s="23"/>
      <c r="R59" s="23"/>
      <c r="S59" s="23"/>
      <c r="T59" s="23"/>
      <c r="U59" s="23"/>
      <c r="V59" s="23"/>
      <c r="W59" s="23"/>
      <c r="Z59" s="26"/>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0</v>
      </c>
      <c r="N61" s="52" t="s">
        <v>420</v>
      </c>
      <c r="O61" s="28"/>
      <c r="P61" s="28"/>
      <c r="Q61" s="28"/>
      <c r="R61" s="28"/>
      <c r="S61" s="28"/>
      <c r="T61" s="28"/>
      <c r="U61" s="28"/>
      <c r="V61" s="28"/>
      <c r="W61" s="28"/>
      <c r="X61" s="33"/>
      <c r="Y61" s="33"/>
      <c r="Z61" s="182">
        <f>SUM(Z55:Z60)</f>
        <v>8.75</v>
      </c>
      <c r="AA61" s="177"/>
      <c r="AB61" s="177"/>
      <c r="AC61" s="177"/>
      <c r="AD61" s="177"/>
      <c r="AE61" s="177"/>
      <c r="AF61" s="177"/>
      <c r="AG61" s="177"/>
      <c r="AH61" s="177"/>
      <c r="AI61" s="177"/>
      <c r="AJ61" s="177"/>
      <c r="AK61" s="177"/>
    </row>
  </sheetData>
  <mergeCells count="28">
    <mergeCell ref="AA47:AK52"/>
    <mergeCell ref="AA55:AK60"/>
    <mergeCell ref="AA7:AK12"/>
    <mergeCell ref="AA15:AK20"/>
    <mergeCell ref="AA23:AK28"/>
    <mergeCell ref="AA31:AK36"/>
    <mergeCell ref="AA39:AK44"/>
    <mergeCell ref="A5:Z5"/>
    <mergeCell ref="A54:V54"/>
    <mergeCell ref="W54:Z54"/>
    <mergeCell ref="A4:Z4"/>
    <mergeCell ref="A1:Z1"/>
    <mergeCell ref="A2:Z2"/>
    <mergeCell ref="A3:F3"/>
    <mergeCell ref="H3:M3"/>
    <mergeCell ref="N3:Z3"/>
    <mergeCell ref="A6:V6"/>
    <mergeCell ref="W6:Z6"/>
    <mergeCell ref="A38:V38"/>
    <mergeCell ref="W38:Z38"/>
    <mergeCell ref="A46:V46"/>
    <mergeCell ref="W46:Z46"/>
    <mergeCell ref="A14:V14"/>
    <mergeCell ref="W14:Z14"/>
    <mergeCell ref="A22:V22"/>
    <mergeCell ref="W22:Z22"/>
    <mergeCell ref="A30:V30"/>
    <mergeCell ref="W30:Z30"/>
  </mergeCells>
  <hyperlinks>
    <hyperlink ref="AA1" location="'Reference Page'!A1" display="Home" xr:uid="{00000000-0004-0000-1A00-000000000000}"/>
  </hyperlinks>
  <printOptions horizontalCentered="1" verticalCentered="1"/>
  <pageMargins left="0.3" right="0.3" top="0.5" bottom="0.25" header="0.3" footer="0.3"/>
  <pageSetup scale="87"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1">
    <tabColor theme="8" tint="0.59999389629810485"/>
    <pageSetUpPr fitToPage="1"/>
  </sheetPr>
  <dimension ref="A1:AL64"/>
  <sheetViews>
    <sheetView showGridLines="0" topLeftCell="C1" workbookViewId="0">
      <pane ySplit="5" topLeftCell="A42" activePane="bottomLeft" state="frozen"/>
      <selection activeCell="AO32" sqref="AO32"/>
      <selection pane="bottomLeft" activeCell="AM71" sqref="AM71"/>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36.5703125" bestFit="1" customWidth="1"/>
    <col min="15" max="25" width="1" customWidth="1"/>
    <col min="26" max="26" width="5.5703125" style="31" customWidth="1"/>
    <col min="27" max="27" width="16.42578125" bestFit="1" customWidth="1"/>
    <col min="28" max="35" width="1" customWidth="1"/>
  </cols>
  <sheetData>
    <row r="1" spans="1:38"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90" t="s">
        <v>850</v>
      </c>
    </row>
    <row r="2" spans="1:38" x14ac:dyDescent="0.25">
      <c r="A2" s="780" t="s">
        <v>438</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38" x14ac:dyDescent="0.25">
      <c r="A3" s="798">
        <f>+'Reference Page'!$A$20</f>
        <v>44682</v>
      </c>
      <c r="B3" s="784"/>
      <c r="C3" s="784"/>
      <c r="D3" s="784"/>
      <c r="E3" s="784"/>
      <c r="F3" s="784"/>
      <c r="G3" s="21" t="s">
        <v>330</v>
      </c>
      <c r="H3" s="785">
        <f>+A3+6</f>
        <v>44688</v>
      </c>
      <c r="I3" s="785"/>
      <c r="J3" s="785"/>
      <c r="K3" s="785"/>
      <c r="L3" s="785"/>
      <c r="M3" s="786"/>
      <c r="N3" s="787" t="s">
        <v>852</v>
      </c>
      <c r="O3" s="788"/>
      <c r="P3" s="788"/>
      <c r="Q3" s="788"/>
      <c r="R3" s="788"/>
      <c r="S3" s="788"/>
      <c r="T3" s="788"/>
      <c r="U3" s="788"/>
      <c r="V3" s="788"/>
      <c r="W3" s="788"/>
      <c r="X3" s="788"/>
      <c r="Y3" s="788"/>
      <c r="Z3" s="789"/>
    </row>
    <row r="4" spans="1:38" x14ac:dyDescent="0.25">
      <c r="A4" s="804" t="str">
        <f>'Reference Page'!$H$11</f>
        <v>OUTDOOR</v>
      </c>
      <c r="B4" s="805"/>
      <c r="C4" s="805"/>
      <c r="D4" s="805"/>
      <c r="E4" s="805"/>
      <c r="F4" s="805"/>
      <c r="G4" s="805"/>
      <c r="H4" s="805"/>
      <c r="I4" s="805"/>
      <c r="J4" s="805"/>
      <c r="K4" s="805"/>
      <c r="L4" s="805"/>
      <c r="M4" s="805"/>
      <c r="N4" s="805"/>
      <c r="O4" s="805"/>
      <c r="P4" s="805"/>
      <c r="Q4" s="805"/>
      <c r="R4" s="805"/>
      <c r="S4" s="805"/>
      <c r="T4" s="805"/>
      <c r="U4" s="805"/>
      <c r="V4" s="805"/>
      <c r="W4" s="805"/>
      <c r="X4" s="805"/>
      <c r="Y4" s="805"/>
      <c r="Z4" s="806"/>
    </row>
    <row r="5" spans="1:38" x14ac:dyDescent="0.25">
      <c r="A5" s="807" t="str">
        <f>'Reference Page'!$F$15</f>
        <v xml:space="preserve">  Sharpening</v>
      </c>
      <c r="B5" s="808"/>
      <c r="C5" s="808"/>
      <c r="D5" s="808"/>
      <c r="E5" s="808"/>
      <c r="F5" s="808"/>
      <c r="G5" s="808"/>
      <c r="H5" s="808"/>
      <c r="I5" s="808"/>
      <c r="J5" s="808"/>
      <c r="K5" s="808"/>
      <c r="L5" s="808"/>
      <c r="M5" s="808"/>
      <c r="N5" s="808"/>
      <c r="O5" s="808"/>
      <c r="P5" s="808"/>
      <c r="Q5" s="808"/>
      <c r="R5" s="808"/>
      <c r="S5" s="808"/>
      <c r="T5" s="808"/>
      <c r="U5" s="808"/>
      <c r="V5" s="808"/>
      <c r="W5" s="808"/>
      <c r="X5" s="808"/>
      <c r="Y5" s="808"/>
      <c r="Z5" s="809"/>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44682</v>
      </c>
      <c r="X6" s="772"/>
      <c r="Y6" s="772"/>
      <c r="Z6" s="772"/>
      <c r="AA6" s="177" t="s">
        <v>648</v>
      </c>
      <c r="AB6" s="177"/>
      <c r="AC6" s="177"/>
      <c r="AD6" s="177"/>
      <c r="AE6" s="177"/>
      <c r="AF6" s="177"/>
      <c r="AG6" s="177"/>
      <c r="AH6" s="177"/>
      <c r="AI6" s="177"/>
      <c r="AJ6" s="177"/>
      <c r="AK6" s="177"/>
      <c r="AL6" t="s">
        <v>1313</v>
      </c>
    </row>
    <row r="7" spans="1:38" ht="15.75" thickTop="1" x14ac:dyDescent="0.25">
      <c r="A7" s="37" t="s">
        <v>855</v>
      </c>
      <c r="B7" s="36"/>
      <c r="C7" s="36"/>
      <c r="D7" s="36"/>
      <c r="E7" s="36"/>
      <c r="F7" s="36"/>
      <c r="G7" s="36"/>
      <c r="H7" s="36"/>
      <c r="I7" s="36"/>
      <c r="J7" s="36"/>
      <c r="K7" s="38"/>
      <c r="L7" s="38"/>
      <c r="M7" s="39" t="str">
        <f>"("&amp;LEFT(AA6,1)&amp;")"</f>
        <v>(E)</v>
      </c>
      <c r="N7" s="40" t="str">
        <f>'1'!N7</f>
        <v>Afternoon Workout</v>
      </c>
      <c r="O7" s="36"/>
      <c r="P7" s="36"/>
      <c r="Q7" s="36"/>
      <c r="R7" s="36"/>
      <c r="S7" s="36"/>
      <c r="T7" s="36"/>
      <c r="U7" s="36"/>
      <c r="V7" s="41"/>
      <c r="W7" s="36"/>
      <c r="X7" s="36"/>
      <c r="Y7" s="36"/>
      <c r="Z7" s="42"/>
      <c r="AA7" s="793" t="s">
        <v>1314</v>
      </c>
      <c r="AB7" s="794"/>
      <c r="AC7" s="794"/>
      <c r="AD7" s="794"/>
      <c r="AE7" s="794"/>
      <c r="AF7" s="794"/>
      <c r="AG7" s="794"/>
      <c r="AH7" s="794"/>
      <c r="AI7" s="794"/>
      <c r="AJ7" s="794"/>
      <c r="AK7" s="794"/>
    </row>
    <row r="8" spans="1:38" x14ac:dyDescent="0.25">
      <c r="A8" s="43" t="s">
        <v>420</v>
      </c>
      <c r="B8" s="36"/>
      <c r="C8" s="36"/>
      <c r="D8" s="36"/>
      <c r="E8" s="36"/>
      <c r="F8" s="36"/>
      <c r="G8" s="36"/>
      <c r="H8" s="36"/>
      <c r="I8" s="36"/>
      <c r="J8" s="36"/>
      <c r="K8" s="38"/>
      <c r="L8" s="38"/>
      <c r="M8" s="44"/>
      <c r="N8" s="43" t="s">
        <v>871</v>
      </c>
      <c r="O8" s="36"/>
      <c r="P8" s="36"/>
      <c r="Q8" s="36"/>
      <c r="R8" s="36"/>
      <c r="S8" s="36"/>
      <c r="T8" s="36"/>
      <c r="U8" s="36"/>
      <c r="V8" s="36"/>
      <c r="W8" s="36"/>
      <c r="X8" s="36"/>
      <c r="Y8" s="36"/>
      <c r="Z8" s="42">
        <v>6.1</v>
      </c>
      <c r="AA8" s="793"/>
      <c r="AB8" s="794"/>
      <c r="AC8" s="794"/>
      <c r="AD8" s="794"/>
      <c r="AE8" s="794"/>
      <c r="AF8" s="794"/>
      <c r="AG8" s="794"/>
      <c r="AH8" s="794"/>
      <c r="AI8" s="794"/>
      <c r="AJ8" s="794"/>
      <c r="AK8" s="794"/>
    </row>
    <row r="9" spans="1:38" x14ac:dyDescent="0.25">
      <c r="A9" s="43" t="s">
        <v>420</v>
      </c>
      <c r="B9" s="36"/>
      <c r="C9" s="36"/>
      <c r="D9" s="36"/>
      <c r="E9" s="36"/>
      <c r="F9" s="36"/>
      <c r="G9" s="36"/>
      <c r="H9" s="36"/>
      <c r="I9" s="36"/>
      <c r="J9" s="36"/>
      <c r="K9" s="38"/>
      <c r="L9" s="38"/>
      <c r="M9" s="44"/>
      <c r="N9" s="43" t="s">
        <v>1059</v>
      </c>
      <c r="O9" s="36"/>
      <c r="P9" s="36"/>
      <c r="Q9" s="36"/>
      <c r="R9" s="36"/>
      <c r="S9" s="36"/>
      <c r="T9" s="36"/>
      <c r="U9" s="36"/>
      <c r="V9" s="36"/>
      <c r="W9" s="36"/>
      <c r="X9" s="36"/>
      <c r="Y9" s="36"/>
      <c r="Z9" s="42"/>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8" x14ac:dyDescent="0.25">
      <c r="A13" s="43" t="s">
        <v>420</v>
      </c>
      <c r="B13" s="45"/>
      <c r="C13" s="45"/>
      <c r="D13" s="45"/>
      <c r="E13" s="45"/>
      <c r="F13" s="45"/>
      <c r="G13" s="45"/>
      <c r="H13" s="45"/>
      <c r="I13" s="45"/>
      <c r="J13" s="45"/>
      <c r="K13" s="38"/>
      <c r="L13" s="38"/>
      <c r="M13" s="46">
        <f>SUM(M7:M12)</f>
        <v>0</v>
      </c>
      <c r="N13" s="52" t="s">
        <v>420</v>
      </c>
      <c r="O13" s="45"/>
      <c r="P13" s="45"/>
      <c r="Q13" s="45"/>
      <c r="R13" s="45"/>
      <c r="S13" s="45"/>
      <c r="T13" s="45"/>
      <c r="U13" s="45"/>
      <c r="V13" s="45"/>
      <c r="W13" s="45"/>
      <c r="X13" s="45"/>
      <c r="Y13" s="45"/>
      <c r="Z13" s="46">
        <f>SUM(Z7:Z12)</f>
        <v>6.1</v>
      </c>
      <c r="AA13" s="177"/>
      <c r="AB13" s="177"/>
      <c r="AC13" s="177"/>
      <c r="AD13" s="177"/>
      <c r="AE13" s="177"/>
      <c r="AF13" s="177"/>
      <c r="AG13" s="177"/>
      <c r="AH13" s="177"/>
      <c r="AI13" s="177"/>
      <c r="AJ13" s="177"/>
      <c r="AK13" s="177"/>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44683</v>
      </c>
      <c r="X14" s="770"/>
      <c r="Y14" s="770"/>
      <c r="Z14" s="771"/>
      <c r="AA14" s="177" t="s">
        <v>669</v>
      </c>
      <c r="AB14" s="177"/>
      <c r="AC14" s="177"/>
      <c r="AD14" s="177"/>
      <c r="AE14" s="177"/>
      <c r="AF14" s="177"/>
      <c r="AG14" s="177"/>
      <c r="AH14" s="177"/>
      <c r="AI14" s="177"/>
      <c r="AJ14" s="177"/>
      <c r="AK14" s="177"/>
      <c r="AL14" t="s">
        <v>1315</v>
      </c>
    </row>
    <row r="15" spans="1:38" ht="15.75" thickTop="1" x14ac:dyDescent="0.25">
      <c r="A15" s="37" t="s">
        <v>855</v>
      </c>
      <c r="B15" s="36"/>
      <c r="C15" s="36"/>
      <c r="D15" s="36"/>
      <c r="E15" s="36"/>
      <c r="F15" s="36"/>
      <c r="G15" s="36"/>
      <c r="H15" s="36"/>
      <c r="I15" s="36"/>
      <c r="J15" s="36"/>
      <c r="K15" s="38"/>
      <c r="L15" s="38"/>
      <c r="M15" s="39" t="str">
        <f>"("&amp;LEFT(AA14,1)&amp;")"</f>
        <v>(L)</v>
      </c>
      <c r="N15" s="40" t="str">
        <f>'1'!N7</f>
        <v>Afternoon Workout</v>
      </c>
      <c r="O15" s="36"/>
      <c r="P15" s="36"/>
      <c r="Q15" s="36"/>
      <c r="R15" s="36"/>
      <c r="S15" s="36"/>
      <c r="T15" s="36"/>
      <c r="U15" s="36"/>
      <c r="V15" s="41"/>
      <c r="W15" s="36"/>
      <c r="X15" s="36"/>
      <c r="Y15" s="36"/>
      <c r="Z15" s="42"/>
      <c r="AA15" s="793" t="s">
        <v>1316</v>
      </c>
      <c r="AB15" s="794"/>
      <c r="AC15" s="794"/>
      <c r="AD15" s="794"/>
      <c r="AE15" s="794"/>
      <c r="AF15" s="794"/>
      <c r="AG15" s="794"/>
      <c r="AH15" s="794"/>
      <c r="AI15" s="794"/>
      <c r="AJ15" s="794"/>
      <c r="AK15" s="794"/>
    </row>
    <row r="16" spans="1:38" x14ac:dyDescent="0.25">
      <c r="A16" s="43" t="s">
        <v>918</v>
      </c>
      <c r="B16" s="36"/>
      <c r="C16" s="36"/>
      <c r="D16" s="36"/>
      <c r="E16" s="36"/>
      <c r="F16" s="36"/>
      <c r="G16" s="36"/>
      <c r="H16" s="36"/>
      <c r="I16" s="36"/>
      <c r="J16" s="36"/>
      <c r="K16" s="36"/>
      <c r="L16" s="36"/>
      <c r="M16" s="42">
        <v>1</v>
      </c>
      <c r="N16" s="43"/>
      <c r="O16" s="36"/>
      <c r="P16" s="36"/>
      <c r="Q16" s="36"/>
      <c r="R16" s="36"/>
      <c r="S16" s="36"/>
      <c r="T16" s="36"/>
      <c r="U16" s="36"/>
      <c r="V16" s="36"/>
      <c r="W16" s="36"/>
      <c r="X16" s="36"/>
      <c r="Y16" s="36"/>
      <c r="Z16" s="42"/>
      <c r="AA16" s="793"/>
      <c r="AB16" s="794"/>
      <c r="AC16" s="794"/>
      <c r="AD16" s="794"/>
      <c r="AE16" s="794"/>
      <c r="AF16" s="794"/>
      <c r="AG16" s="794"/>
      <c r="AH16" s="794"/>
      <c r="AI16" s="794"/>
      <c r="AJ16" s="794"/>
      <c r="AK16" s="794"/>
    </row>
    <row r="17" spans="1:38" x14ac:dyDescent="0.25">
      <c r="A17" s="43" t="s">
        <v>1317</v>
      </c>
      <c r="B17" s="36"/>
      <c r="C17" s="36"/>
      <c r="D17" s="36"/>
      <c r="E17" s="36"/>
      <c r="F17" s="36"/>
      <c r="G17" s="36"/>
      <c r="H17" s="36"/>
      <c r="I17" s="36"/>
      <c r="J17" s="36"/>
      <c r="K17" s="36"/>
      <c r="L17" s="36"/>
      <c r="M17" s="42">
        <v>3</v>
      </c>
      <c r="N17" s="43" t="s">
        <v>420</v>
      </c>
      <c r="O17" s="36"/>
      <c r="P17" s="36"/>
      <c r="Q17" s="36"/>
      <c r="R17" s="36"/>
      <c r="S17" s="36"/>
      <c r="T17" s="36"/>
      <c r="U17" s="36"/>
      <c r="V17" s="36"/>
      <c r="W17" s="36"/>
      <c r="X17" s="36"/>
      <c r="Y17" s="36"/>
      <c r="Z17" s="42"/>
      <c r="AA17" s="793"/>
      <c r="AB17" s="794"/>
      <c r="AC17" s="794"/>
      <c r="AD17" s="794"/>
      <c r="AE17" s="794"/>
      <c r="AF17" s="794"/>
      <c r="AG17" s="794"/>
      <c r="AH17" s="794"/>
      <c r="AI17" s="794"/>
      <c r="AJ17" s="794"/>
      <c r="AK17" s="794"/>
    </row>
    <row r="18" spans="1:38" x14ac:dyDescent="0.25">
      <c r="A18" s="43" t="s">
        <v>1318</v>
      </c>
      <c r="B18" s="36"/>
      <c r="C18" s="36"/>
      <c r="D18" s="36"/>
      <c r="E18" s="36"/>
      <c r="F18" s="36"/>
      <c r="G18" s="36"/>
      <c r="H18" s="36"/>
      <c r="I18" s="36"/>
      <c r="J18" s="36"/>
      <c r="K18" s="36"/>
      <c r="L18" s="36"/>
      <c r="M18" s="42">
        <v>0.5</v>
      </c>
      <c r="N18" s="43"/>
      <c r="O18" s="36"/>
      <c r="P18" s="36"/>
      <c r="Q18" s="36"/>
      <c r="R18" s="36"/>
      <c r="S18" s="36"/>
      <c r="T18" s="36"/>
      <c r="U18" s="36"/>
      <c r="V18" s="36"/>
      <c r="W18" s="36"/>
      <c r="X18" s="36"/>
      <c r="Y18" s="36"/>
      <c r="Z18" s="42"/>
      <c r="AA18" s="793"/>
      <c r="AB18" s="794"/>
      <c r="AC18" s="794"/>
      <c r="AD18" s="794"/>
      <c r="AE18" s="794"/>
      <c r="AF18" s="794"/>
      <c r="AG18" s="794"/>
      <c r="AH18" s="794"/>
      <c r="AI18" s="794"/>
      <c r="AJ18" s="794"/>
      <c r="AK18" s="794"/>
    </row>
    <row r="19" spans="1:38" x14ac:dyDescent="0.25">
      <c r="A19" s="43" t="s">
        <v>920</v>
      </c>
      <c r="B19" s="36"/>
      <c r="C19" s="36"/>
      <c r="D19" s="36"/>
      <c r="E19" s="36"/>
      <c r="F19" s="36"/>
      <c r="G19" s="36"/>
      <c r="H19" s="36"/>
      <c r="I19" s="36"/>
      <c r="J19" s="36"/>
      <c r="K19" s="36"/>
      <c r="L19" s="36"/>
      <c r="M19" s="42">
        <v>0.6</v>
      </c>
      <c r="N19" s="43"/>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38" x14ac:dyDescent="0.25">
      <c r="A20" s="43" t="s">
        <v>1319</v>
      </c>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38" x14ac:dyDescent="0.25">
      <c r="A21" s="43" t="s">
        <v>1198</v>
      </c>
      <c r="B21" s="45"/>
      <c r="C21" s="45"/>
      <c r="D21" s="45"/>
      <c r="E21" s="45"/>
      <c r="F21" s="45"/>
      <c r="G21" s="45"/>
      <c r="H21" s="45"/>
      <c r="I21" s="45"/>
      <c r="J21" s="45"/>
      <c r="K21" s="45"/>
      <c r="L21" s="45"/>
      <c r="M21" s="46">
        <f>SUM(M15:M20)</f>
        <v>5.0999999999999996</v>
      </c>
      <c r="N21" s="43" t="s">
        <v>420</v>
      </c>
      <c r="O21" s="45"/>
      <c r="P21" s="45"/>
      <c r="Q21" s="45"/>
      <c r="R21" s="45"/>
      <c r="S21" s="45"/>
      <c r="T21" s="45"/>
      <c r="U21" s="45"/>
      <c r="V21" s="45"/>
      <c r="W21" s="45"/>
      <c r="X21" s="45"/>
      <c r="Y21" s="45"/>
      <c r="Z21" s="46">
        <f>SUM(Z15:Z20)</f>
        <v>0</v>
      </c>
      <c r="AA21" s="177"/>
      <c r="AB21" s="177"/>
      <c r="AC21" s="177"/>
      <c r="AD21" s="177"/>
      <c r="AE21" s="177"/>
      <c r="AF21" s="177"/>
      <c r="AG21" s="177"/>
      <c r="AH21" s="177"/>
      <c r="AI21" s="177"/>
      <c r="AJ21" s="177"/>
      <c r="AK21" s="177"/>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44684</v>
      </c>
      <c r="X22" s="770"/>
      <c r="Y22" s="770"/>
      <c r="Z22" s="771"/>
      <c r="AA22" s="177" t="s">
        <v>648</v>
      </c>
      <c r="AB22" s="177"/>
      <c r="AC22" s="177"/>
      <c r="AD22" s="177"/>
      <c r="AE22" s="177"/>
      <c r="AF22" s="177"/>
      <c r="AG22" s="177"/>
      <c r="AH22" s="177"/>
      <c r="AI22" s="177"/>
      <c r="AJ22" s="177"/>
      <c r="AK22" s="177"/>
      <c r="AL22" t="s">
        <v>916</v>
      </c>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1320</v>
      </c>
      <c r="AB23" s="794"/>
      <c r="AC23" s="794"/>
      <c r="AD23" s="794"/>
      <c r="AE23" s="794"/>
      <c r="AF23" s="794"/>
      <c r="AG23" s="794"/>
      <c r="AH23" s="794"/>
      <c r="AI23" s="794"/>
      <c r="AJ23" s="794"/>
      <c r="AK23" s="794"/>
    </row>
    <row r="24" spans="1:38" x14ac:dyDescent="0.25">
      <c r="A24" s="43" t="s">
        <v>420</v>
      </c>
      <c r="B24" s="36"/>
      <c r="C24" s="36"/>
      <c r="D24" s="36"/>
      <c r="E24" s="36"/>
      <c r="F24" s="36"/>
      <c r="G24" s="36"/>
      <c r="H24" s="36"/>
      <c r="I24" s="36"/>
      <c r="J24" s="36"/>
      <c r="K24" s="38"/>
      <c r="L24" s="38"/>
      <c r="M24" s="44"/>
      <c r="N24" s="43" t="s">
        <v>858</v>
      </c>
      <c r="O24" s="36"/>
      <c r="P24" s="36"/>
      <c r="Q24" s="36"/>
      <c r="R24" s="36"/>
      <c r="S24" s="36"/>
      <c r="T24" s="36"/>
      <c r="U24" s="36"/>
      <c r="V24" s="36"/>
      <c r="W24" s="36"/>
      <c r="X24" s="36"/>
      <c r="Y24" s="36"/>
      <c r="Z24" s="42">
        <v>6</v>
      </c>
      <c r="AA24" s="793"/>
      <c r="AB24" s="794"/>
      <c r="AC24" s="794"/>
      <c r="AD24" s="794"/>
      <c r="AE24" s="794"/>
      <c r="AF24" s="794"/>
      <c r="AG24" s="794"/>
      <c r="AH24" s="794"/>
      <c r="AI24" s="794"/>
      <c r="AJ24" s="794"/>
      <c r="AK24" s="794"/>
    </row>
    <row r="25" spans="1:38" x14ac:dyDescent="0.25">
      <c r="A25" s="43" t="s">
        <v>420</v>
      </c>
      <c r="B25" s="36"/>
      <c r="C25" s="36"/>
      <c r="D25" s="36"/>
      <c r="E25" s="36"/>
      <c r="F25" s="36"/>
      <c r="G25" s="36"/>
      <c r="H25" s="36"/>
      <c r="I25" s="36"/>
      <c r="J25" s="36"/>
      <c r="K25" s="38"/>
      <c r="L25" s="38"/>
      <c r="M25" s="44"/>
      <c r="N25" s="43" t="s">
        <v>1059</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38" x14ac:dyDescent="0.25">
      <c r="A26" s="43"/>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46">
        <f>SUM(Z23:Z28)</f>
        <v>6</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44685</v>
      </c>
      <c r="X30" s="770"/>
      <c r="Y30" s="770"/>
      <c r="Z30" s="771"/>
      <c r="AA30" s="177" t="s">
        <v>648</v>
      </c>
      <c r="AB30" s="177"/>
      <c r="AC30" s="177"/>
      <c r="AD30" s="177"/>
      <c r="AE30" s="177"/>
      <c r="AF30" s="177"/>
      <c r="AG30" s="177"/>
      <c r="AH30" s="177"/>
      <c r="AI30" s="177"/>
      <c r="AJ30" s="177"/>
      <c r="AK30" s="177"/>
      <c r="AL30" t="s">
        <v>1321</v>
      </c>
    </row>
    <row r="31" spans="1:38" ht="15.75" thickTop="1" x14ac:dyDescent="0.25">
      <c r="A31" s="37" t="s">
        <v>855</v>
      </c>
      <c r="B31" s="36"/>
      <c r="C31" s="36"/>
      <c r="D31" s="36"/>
      <c r="E31" s="36"/>
      <c r="F31" s="36"/>
      <c r="G31" s="36"/>
      <c r="H31" s="36"/>
      <c r="I31" s="36"/>
      <c r="J31" s="36"/>
      <c r="K31" s="38"/>
      <c r="L31" s="38"/>
      <c r="M31" s="39" t="str">
        <f>"("&amp;LEFT(AA30,1)&amp;")"</f>
        <v>(E)</v>
      </c>
      <c r="N31" s="40" t="str">
        <f>'1'!N7</f>
        <v>Afternoon Workout</v>
      </c>
      <c r="O31" s="36"/>
      <c r="P31" s="36"/>
      <c r="Q31" s="36"/>
      <c r="R31" s="36"/>
      <c r="S31" s="36"/>
      <c r="T31" s="36"/>
      <c r="U31" s="36"/>
      <c r="V31" s="41"/>
      <c r="W31" s="36"/>
      <c r="X31" s="36"/>
      <c r="Y31" s="36"/>
      <c r="Z31" s="42"/>
      <c r="AA31" s="793" t="s">
        <v>1322</v>
      </c>
      <c r="AB31" s="794"/>
      <c r="AC31" s="794"/>
      <c r="AD31" s="794"/>
      <c r="AE31" s="794"/>
      <c r="AF31" s="794"/>
      <c r="AG31" s="794"/>
      <c r="AH31" s="794"/>
      <c r="AI31" s="794"/>
      <c r="AJ31" s="794"/>
      <c r="AK31" s="794"/>
    </row>
    <row r="32" spans="1:38" x14ac:dyDescent="0.25">
      <c r="A32" s="43" t="s">
        <v>420</v>
      </c>
      <c r="B32" s="36"/>
      <c r="C32" s="36"/>
      <c r="D32" s="36"/>
      <c r="E32" s="36"/>
      <c r="F32" s="36"/>
      <c r="G32" s="36"/>
      <c r="H32" s="36"/>
      <c r="I32" s="36"/>
      <c r="J32" s="36"/>
      <c r="K32" s="38"/>
      <c r="L32" s="38"/>
      <c r="M32" s="44"/>
      <c r="N32" s="43" t="s">
        <v>1286</v>
      </c>
      <c r="O32" s="36"/>
      <c r="P32" s="36"/>
      <c r="Q32" s="36"/>
      <c r="R32" s="36"/>
      <c r="S32" s="36"/>
      <c r="T32" s="36"/>
      <c r="U32" s="36"/>
      <c r="V32" s="36"/>
      <c r="W32" s="36"/>
      <c r="X32" s="36"/>
      <c r="Y32" s="36"/>
      <c r="Z32" s="42">
        <v>3.5</v>
      </c>
      <c r="AA32" s="793"/>
      <c r="AB32" s="794"/>
      <c r="AC32" s="794"/>
      <c r="AD32" s="794"/>
      <c r="AE32" s="794"/>
      <c r="AF32" s="794"/>
      <c r="AG32" s="794"/>
      <c r="AH32" s="794"/>
      <c r="AI32" s="794"/>
      <c r="AJ32" s="794"/>
      <c r="AK32" s="794"/>
    </row>
    <row r="33" spans="1:38" x14ac:dyDescent="0.25">
      <c r="A33" s="43" t="s">
        <v>420</v>
      </c>
      <c r="B33" s="36"/>
      <c r="C33" s="36"/>
      <c r="D33" s="36"/>
      <c r="E33" s="36"/>
      <c r="F33" s="36"/>
      <c r="G33" s="36"/>
      <c r="H33" s="36"/>
      <c r="I33" s="36"/>
      <c r="J33" s="36"/>
      <c r="K33" s="38"/>
      <c r="L33" s="38"/>
      <c r="M33" s="44"/>
      <c r="N33" s="43" t="s">
        <v>1059</v>
      </c>
      <c r="O33" s="36"/>
      <c r="P33" s="36"/>
      <c r="Q33" s="36"/>
      <c r="R33" s="36"/>
      <c r="S33" s="36"/>
      <c r="T33" s="36"/>
      <c r="U33" s="36"/>
      <c r="V33" s="36"/>
      <c r="W33" s="36"/>
      <c r="X33" s="36"/>
      <c r="Y33" s="36"/>
      <c r="Z33" s="42"/>
      <c r="AA33" s="793"/>
      <c r="AB33" s="794"/>
      <c r="AC33" s="794"/>
      <c r="AD33" s="794"/>
      <c r="AE33" s="794"/>
      <c r="AF33" s="794"/>
      <c r="AG33" s="794"/>
      <c r="AH33" s="794"/>
      <c r="AI33" s="794"/>
      <c r="AJ33" s="794"/>
      <c r="AK33" s="794"/>
    </row>
    <row r="34" spans="1:38" x14ac:dyDescent="0.25">
      <c r="A34" s="43"/>
      <c r="B34" s="36"/>
      <c r="C34" s="36"/>
      <c r="D34" s="36"/>
      <c r="E34" s="36"/>
      <c r="F34" s="36"/>
      <c r="G34" s="36"/>
      <c r="H34" s="36"/>
      <c r="I34" s="36"/>
      <c r="J34" s="36"/>
      <c r="K34" s="38"/>
      <c r="L34" s="38"/>
      <c r="M34" s="44"/>
      <c r="N34" s="43"/>
      <c r="O34" s="36"/>
      <c r="P34" s="36"/>
      <c r="Q34" s="36"/>
      <c r="R34" s="36"/>
      <c r="S34" s="36"/>
      <c r="T34" s="36"/>
      <c r="U34" s="36"/>
      <c r="V34" s="36"/>
      <c r="W34" s="36"/>
      <c r="X34" s="36"/>
      <c r="Y34" s="36"/>
      <c r="Z34" s="42"/>
      <c r="AA34" s="793"/>
      <c r="AB34" s="794"/>
      <c r="AC34" s="794"/>
      <c r="AD34" s="794"/>
      <c r="AE34" s="794"/>
      <c r="AF34" s="794"/>
      <c r="AG34" s="794"/>
      <c r="AH34" s="794"/>
      <c r="AI34" s="794"/>
      <c r="AJ34" s="794"/>
      <c r="AK34" s="794"/>
    </row>
    <row r="35" spans="1:38" x14ac:dyDescent="0.25">
      <c r="A35" s="43"/>
      <c r="B35" s="36"/>
      <c r="C35" s="36"/>
      <c r="D35" s="36"/>
      <c r="E35" s="36"/>
      <c r="F35" s="36"/>
      <c r="G35" s="36"/>
      <c r="H35" s="36"/>
      <c r="I35" s="36"/>
      <c r="J35" s="36"/>
      <c r="K35" s="38"/>
      <c r="L35" s="38"/>
      <c r="M35" s="44"/>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0</v>
      </c>
      <c r="N37" s="43" t="s">
        <v>420</v>
      </c>
      <c r="O37" s="45"/>
      <c r="P37" s="45"/>
      <c r="Q37" s="45"/>
      <c r="R37" s="45"/>
      <c r="S37" s="45"/>
      <c r="T37" s="45"/>
      <c r="U37" s="45"/>
      <c r="V37" s="45"/>
      <c r="W37" s="45"/>
      <c r="X37" s="45"/>
      <c r="Y37" s="45"/>
      <c r="Z37" s="46">
        <f>SUM(Z31:Z36)</f>
        <v>3.5</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44686</v>
      </c>
      <c r="X38" s="770"/>
      <c r="Y38" s="770"/>
      <c r="Z38" s="771"/>
      <c r="AA38" s="177" t="s">
        <v>1323</v>
      </c>
      <c r="AB38" s="177"/>
      <c r="AC38" s="177"/>
      <c r="AD38" s="177"/>
      <c r="AE38" s="177"/>
      <c r="AF38" s="177"/>
      <c r="AG38" s="177"/>
      <c r="AH38" s="177"/>
      <c r="AI38" s="177"/>
      <c r="AJ38" s="177"/>
      <c r="AK38" s="177"/>
      <c r="AL38" t="s">
        <v>1324</v>
      </c>
    </row>
    <row r="39" spans="1:38" ht="15.75" thickTop="1" x14ac:dyDescent="0.25">
      <c r="A39" s="37" t="s">
        <v>855</v>
      </c>
      <c r="B39" s="36"/>
      <c r="C39" s="36"/>
      <c r="D39" s="36"/>
      <c r="E39" s="36"/>
      <c r="F39" s="36"/>
      <c r="G39" s="36"/>
      <c r="H39" s="36"/>
      <c r="I39" s="36"/>
      <c r="J39" s="36"/>
      <c r="K39" s="38"/>
      <c r="L39" s="38"/>
      <c r="M39" s="39" t="str">
        <f>"("&amp;LEFT(AA38,1)&amp;")"</f>
        <v>(S)</v>
      </c>
      <c r="N39" s="40" t="str">
        <f>'1'!N7</f>
        <v>Afternoon Workout</v>
      </c>
      <c r="O39" s="36"/>
      <c r="P39" s="36"/>
      <c r="Q39" s="36"/>
      <c r="R39" s="36"/>
      <c r="S39" s="36"/>
      <c r="T39" s="36"/>
      <c r="U39" s="36"/>
      <c r="V39" s="41"/>
      <c r="W39" s="36"/>
      <c r="X39" s="36"/>
      <c r="Y39" s="36"/>
      <c r="Z39" s="42"/>
      <c r="AA39" s="793" t="s">
        <v>1325</v>
      </c>
      <c r="AB39" s="794"/>
      <c r="AC39" s="794"/>
      <c r="AD39" s="794"/>
      <c r="AE39" s="794"/>
      <c r="AF39" s="794"/>
      <c r="AG39" s="794"/>
      <c r="AH39" s="794"/>
      <c r="AI39" s="794"/>
      <c r="AJ39" s="794"/>
      <c r="AK39" s="794"/>
    </row>
    <row r="40" spans="1:38" x14ac:dyDescent="0.25">
      <c r="A40" s="43" t="s">
        <v>1138</v>
      </c>
      <c r="B40" s="36"/>
      <c r="C40" s="36"/>
      <c r="D40" s="36"/>
      <c r="E40" s="36"/>
      <c r="F40" s="36"/>
      <c r="G40" s="36"/>
      <c r="H40" s="36"/>
      <c r="I40" s="36"/>
      <c r="J40" s="36"/>
      <c r="K40" s="38"/>
      <c r="L40" s="38"/>
      <c r="M40" s="44">
        <v>1</v>
      </c>
      <c r="N40" s="43" t="s">
        <v>420</v>
      </c>
      <c r="O40" s="36"/>
      <c r="P40" s="36"/>
      <c r="Q40" s="36"/>
      <c r="R40" s="36"/>
      <c r="S40" s="36"/>
      <c r="T40" s="36"/>
      <c r="U40" s="36"/>
      <c r="V40" s="36"/>
      <c r="W40" s="36"/>
      <c r="X40" s="36"/>
      <c r="Y40" s="36"/>
      <c r="Z40" s="42"/>
      <c r="AA40" s="793"/>
      <c r="AB40" s="794"/>
      <c r="AC40" s="794"/>
      <c r="AD40" s="794"/>
      <c r="AE40" s="794"/>
      <c r="AF40" s="794"/>
      <c r="AG40" s="794"/>
      <c r="AH40" s="794"/>
      <c r="AI40" s="794"/>
      <c r="AJ40" s="794"/>
      <c r="AK40" s="794"/>
    </row>
    <row r="41" spans="1:38" x14ac:dyDescent="0.25">
      <c r="A41" s="43" t="s">
        <v>1326</v>
      </c>
      <c r="B41" s="36"/>
      <c r="C41" s="36"/>
      <c r="D41" s="36"/>
      <c r="E41" s="36"/>
      <c r="F41" s="36"/>
      <c r="G41" s="36"/>
      <c r="H41" s="36"/>
      <c r="I41" s="36"/>
      <c r="J41" s="36"/>
      <c r="K41" s="38"/>
      <c r="L41" s="38"/>
      <c r="M41" s="44">
        <v>1.5</v>
      </c>
      <c r="N41" s="43" t="s">
        <v>420</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t="s">
        <v>920</v>
      </c>
      <c r="B42" s="36"/>
      <c r="C42" s="36"/>
      <c r="D42" s="36"/>
      <c r="E42" s="36"/>
      <c r="F42" s="36"/>
      <c r="G42" s="36"/>
      <c r="H42" s="36"/>
      <c r="I42" s="36"/>
      <c r="J42" s="36"/>
      <c r="K42" s="38"/>
      <c r="L42" s="38"/>
      <c r="M42" s="44">
        <v>1</v>
      </c>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t="s">
        <v>1198</v>
      </c>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3.5</v>
      </c>
      <c r="N45" s="52" t="s">
        <v>420</v>
      </c>
      <c r="O45" s="45"/>
      <c r="P45" s="45"/>
      <c r="Q45" s="45"/>
      <c r="R45" s="45"/>
      <c r="S45" s="45"/>
      <c r="T45" s="45"/>
      <c r="U45" s="45"/>
      <c r="V45" s="45"/>
      <c r="W45" s="45"/>
      <c r="X45" s="45"/>
      <c r="Y45" s="45"/>
      <c r="Z45" s="46">
        <f>SUM(Z39:Z44)</f>
        <v>0</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44687</v>
      </c>
      <c r="X46" s="770"/>
      <c r="Y46" s="770"/>
      <c r="Z46" s="771"/>
      <c r="AA46" s="177" t="s">
        <v>699</v>
      </c>
      <c r="AB46" s="177"/>
      <c r="AC46" s="177"/>
      <c r="AD46" s="177"/>
      <c r="AE46" s="177"/>
      <c r="AF46" s="177"/>
      <c r="AG46" s="177"/>
      <c r="AH46" s="177"/>
      <c r="AI46" s="177"/>
      <c r="AJ46" s="177"/>
      <c r="AK46" s="177"/>
    </row>
    <row r="47" spans="1:38" ht="15.75" thickTop="1" x14ac:dyDescent="0.25">
      <c r="A47" s="22" t="str">
        <f>+A39</f>
        <v>Morning Workout</v>
      </c>
      <c r="B47" s="23"/>
      <c r="C47" s="23"/>
      <c r="D47" s="23"/>
      <c r="E47" s="23"/>
      <c r="F47" s="23"/>
      <c r="G47" s="23"/>
      <c r="H47" s="23"/>
      <c r="I47" s="23"/>
      <c r="J47" s="23"/>
      <c r="M47" s="24" t="str">
        <f>"("&amp;LEFT(AA46,1)&amp;")"</f>
        <v>(P)</v>
      </c>
      <c r="N47" s="22" t="str">
        <f>+N39</f>
        <v>Afternoon Workout</v>
      </c>
      <c r="O47" s="23"/>
      <c r="P47" s="23"/>
      <c r="Q47" s="23"/>
      <c r="R47" s="23"/>
      <c r="S47" s="23"/>
      <c r="T47" s="23"/>
      <c r="U47" s="23"/>
      <c r="V47" s="25"/>
      <c r="W47" s="23"/>
      <c r="X47" s="23"/>
      <c r="Y47" s="23"/>
      <c r="Z47" s="48"/>
      <c r="AA47" s="793" t="s">
        <v>1327</v>
      </c>
      <c r="AB47" s="794"/>
      <c r="AC47" s="794"/>
      <c r="AD47" s="794"/>
      <c r="AE47" s="794"/>
      <c r="AF47" s="794"/>
      <c r="AG47" s="794"/>
      <c r="AH47" s="794"/>
      <c r="AI47" s="794"/>
      <c r="AJ47" s="794"/>
      <c r="AK47" s="794"/>
    </row>
    <row r="48" spans="1:38" x14ac:dyDescent="0.25">
      <c r="A48" s="43" t="s">
        <v>420</v>
      </c>
      <c r="B48" s="23"/>
      <c r="C48" s="23"/>
      <c r="D48" s="23"/>
      <c r="E48" s="23"/>
      <c r="F48" s="23"/>
      <c r="G48" s="23"/>
      <c r="H48" s="23"/>
      <c r="I48" s="23"/>
      <c r="J48" s="23"/>
      <c r="M48" s="27"/>
      <c r="N48" s="43" t="s">
        <v>1328</v>
      </c>
      <c r="O48" s="36"/>
      <c r="P48" s="36"/>
      <c r="Q48" s="36"/>
      <c r="R48" s="36"/>
      <c r="S48" s="36"/>
      <c r="T48" s="36"/>
      <c r="U48" s="36"/>
      <c r="V48" s="36"/>
      <c r="W48" s="36"/>
      <c r="X48" s="36"/>
      <c r="Y48" s="36"/>
      <c r="Z48" s="42">
        <v>2.7</v>
      </c>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1329</v>
      </c>
      <c r="O49" s="36"/>
      <c r="P49" s="36"/>
      <c r="Q49" s="36"/>
      <c r="R49" s="36"/>
      <c r="S49" s="36"/>
      <c r="T49" s="36"/>
      <c r="U49" s="36"/>
      <c r="V49" s="36"/>
      <c r="W49" s="36"/>
      <c r="X49" s="36"/>
      <c r="Y49" s="36"/>
      <c r="Z49" s="42">
        <v>0.3</v>
      </c>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t="s">
        <v>1156</v>
      </c>
      <c r="O50" s="23"/>
      <c r="P50" s="23"/>
      <c r="Q50" s="23"/>
      <c r="R50" s="23"/>
      <c r="S50" s="23"/>
      <c r="T50" s="23"/>
      <c r="U50" s="23"/>
      <c r="V50" s="23"/>
      <c r="W50" s="23"/>
      <c r="Z50" s="26">
        <v>0.5</v>
      </c>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0</v>
      </c>
      <c r="N53" s="52" t="s">
        <v>420</v>
      </c>
      <c r="O53" s="28"/>
      <c r="P53" s="28"/>
      <c r="Q53" s="28"/>
      <c r="R53" s="28"/>
      <c r="S53" s="28"/>
      <c r="T53" s="28"/>
      <c r="U53" s="28"/>
      <c r="V53" s="28"/>
      <c r="W53" s="28"/>
      <c r="Z53" s="29">
        <f>SUM(Z47:Z52)</f>
        <v>3.5</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44688</v>
      </c>
      <c r="X54" s="770"/>
      <c r="Y54" s="770"/>
      <c r="Z54" s="771"/>
      <c r="AA54" s="187" t="s">
        <v>1060</v>
      </c>
      <c r="AB54" s="177"/>
      <c r="AC54" s="177"/>
      <c r="AD54" s="177"/>
      <c r="AE54" s="177"/>
      <c r="AF54" s="177"/>
      <c r="AG54" s="177"/>
      <c r="AH54" s="177"/>
      <c r="AI54" s="177"/>
      <c r="AJ54" s="177"/>
      <c r="AK54" s="177"/>
      <c r="AL54" t="s">
        <v>1330</v>
      </c>
    </row>
    <row r="55" spans="1:38" ht="13.5" customHeight="1" thickTop="1" x14ac:dyDescent="0.25">
      <c r="A55" s="22" t="str">
        <f>+A47</f>
        <v>Morning Workout</v>
      </c>
      <c r="B55" s="23"/>
      <c r="C55" s="23"/>
      <c r="D55" s="23"/>
      <c r="E55" s="23"/>
      <c r="F55" s="23"/>
      <c r="G55" s="23"/>
      <c r="H55" s="23"/>
      <c r="I55" s="23"/>
      <c r="J55" s="23"/>
      <c r="M55" s="24" t="str">
        <f>"("&amp;LEFT(AA54,1)&amp;")"</f>
        <v>(K)</v>
      </c>
      <c r="N55" s="22" t="str">
        <f>+N47</f>
        <v>Afternoon Workout</v>
      </c>
      <c r="O55" s="23"/>
      <c r="P55" s="23"/>
      <c r="Q55" s="23"/>
      <c r="R55" s="23"/>
      <c r="S55" s="23"/>
      <c r="T55" s="23"/>
      <c r="U55" s="23"/>
      <c r="V55" s="25"/>
      <c r="W55" s="23"/>
      <c r="X55" s="23"/>
      <c r="Y55" s="23"/>
      <c r="Z55" s="48"/>
      <c r="AA55" s="794" t="s">
        <v>1331</v>
      </c>
      <c r="AB55" s="794"/>
      <c r="AC55" s="794"/>
      <c r="AD55" s="794"/>
      <c r="AE55" s="794"/>
      <c r="AF55" s="794"/>
      <c r="AG55" s="794"/>
      <c r="AH55" s="794"/>
      <c r="AI55" s="794"/>
      <c r="AJ55" s="794"/>
      <c r="AK55" s="794"/>
    </row>
    <row r="56" spans="1:38" x14ac:dyDescent="0.25">
      <c r="A56" s="43" t="s">
        <v>962</v>
      </c>
      <c r="B56" s="23"/>
      <c r="C56" s="23"/>
      <c r="D56" s="23"/>
      <c r="E56" s="23"/>
      <c r="F56" s="23"/>
      <c r="G56" s="23"/>
      <c r="H56" s="23"/>
      <c r="I56" s="23"/>
      <c r="J56" s="23"/>
      <c r="M56" s="27"/>
      <c r="N56" s="43" t="s">
        <v>1332</v>
      </c>
      <c r="O56" s="23"/>
      <c r="P56" s="23"/>
      <c r="Q56" s="23"/>
      <c r="R56" s="23"/>
      <c r="S56" s="23"/>
      <c r="T56" s="23"/>
      <c r="U56" s="23"/>
      <c r="V56" s="23"/>
      <c r="W56" s="23"/>
      <c r="Z56" s="224">
        <v>1.25</v>
      </c>
      <c r="AA56" s="794"/>
      <c r="AB56" s="794"/>
      <c r="AC56" s="794"/>
      <c r="AD56" s="794"/>
      <c r="AE56" s="794"/>
      <c r="AF56" s="794"/>
      <c r="AG56" s="794"/>
      <c r="AH56" s="794"/>
      <c r="AI56" s="794"/>
      <c r="AJ56" s="794"/>
      <c r="AK56" s="794"/>
    </row>
    <row r="57" spans="1:38" x14ac:dyDescent="0.25">
      <c r="A57" s="43" t="s">
        <v>1333</v>
      </c>
      <c r="B57" s="23"/>
      <c r="C57" s="23"/>
      <c r="D57" s="23"/>
      <c r="E57" s="23"/>
      <c r="F57" s="23"/>
      <c r="G57" s="23"/>
      <c r="H57" s="23"/>
      <c r="I57" s="23"/>
      <c r="J57" s="23"/>
      <c r="M57" s="27"/>
      <c r="N57" s="43" t="s">
        <v>1334</v>
      </c>
      <c r="O57" s="23"/>
      <c r="P57" s="23"/>
      <c r="Q57" s="23"/>
      <c r="R57" s="23"/>
      <c r="S57" s="23"/>
      <c r="T57" s="23"/>
      <c r="U57" s="23"/>
      <c r="V57" s="23"/>
      <c r="W57" s="23"/>
      <c r="Z57" s="26">
        <v>0.5</v>
      </c>
      <c r="AA57" s="794"/>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c r="O58" s="23"/>
      <c r="P58" s="23"/>
      <c r="Q58" s="23"/>
      <c r="R58" s="23"/>
      <c r="S58" s="23"/>
      <c r="T58" s="23"/>
      <c r="U58" s="23"/>
      <c r="V58" s="23"/>
      <c r="W58" s="23"/>
      <c r="Z58" s="26"/>
      <c r="AA58" s="794"/>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c r="O59" s="23"/>
      <c r="P59" s="23"/>
      <c r="Q59" s="23"/>
      <c r="R59" s="23"/>
      <c r="S59" s="23"/>
      <c r="T59" s="23"/>
      <c r="U59" s="23"/>
      <c r="V59" s="23"/>
      <c r="W59" s="23"/>
      <c r="Z59" s="26"/>
      <c r="AA59" s="794"/>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4"/>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0</v>
      </c>
      <c r="N61" s="52" t="s">
        <v>420</v>
      </c>
      <c r="O61" s="28"/>
      <c r="P61" s="28"/>
      <c r="Q61" s="28"/>
      <c r="R61" s="28"/>
      <c r="S61" s="28"/>
      <c r="T61" s="28"/>
      <c r="U61" s="28"/>
      <c r="V61" s="28"/>
      <c r="W61" s="28"/>
      <c r="X61" s="33"/>
      <c r="Y61" s="33"/>
      <c r="Z61" s="182">
        <f>SUM(Z55:Z60)</f>
        <v>1.75</v>
      </c>
      <c r="AA61" s="794"/>
      <c r="AB61" s="794"/>
      <c r="AC61" s="794"/>
      <c r="AD61" s="794"/>
      <c r="AE61" s="794"/>
      <c r="AF61" s="794"/>
      <c r="AG61" s="794"/>
      <c r="AH61" s="794"/>
      <c r="AI61" s="794"/>
      <c r="AJ61" s="794"/>
      <c r="AK61" s="794"/>
    </row>
    <row r="62" spans="1:38" x14ac:dyDescent="0.25">
      <c r="AA62" s="794"/>
      <c r="AB62" s="794"/>
      <c r="AC62" s="794"/>
      <c r="AD62" s="794"/>
      <c r="AE62" s="794"/>
      <c r="AF62" s="794"/>
      <c r="AG62" s="794"/>
      <c r="AH62" s="794"/>
      <c r="AI62" s="794"/>
      <c r="AJ62" s="794"/>
      <c r="AK62" s="794"/>
    </row>
    <row r="63" spans="1:38" x14ac:dyDescent="0.25">
      <c r="AA63" s="794"/>
      <c r="AB63" s="794"/>
      <c r="AC63" s="794"/>
      <c r="AD63" s="794"/>
      <c r="AE63" s="794"/>
      <c r="AF63" s="794"/>
      <c r="AG63" s="794"/>
      <c r="AH63" s="794"/>
      <c r="AI63" s="794"/>
      <c r="AJ63" s="794"/>
      <c r="AK63" s="794"/>
    </row>
    <row r="64" spans="1:38" x14ac:dyDescent="0.25">
      <c r="AA64" s="794"/>
      <c r="AB64" s="794"/>
      <c r="AC64" s="794"/>
      <c r="AD64" s="794"/>
      <c r="AE64" s="794"/>
      <c r="AF64" s="794"/>
      <c r="AG64" s="794"/>
      <c r="AH64" s="794"/>
      <c r="AI64" s="794"/>
      <c r="AJ64" s="794"/>
      <c r="AK64" s="794"/>
    </row>
  </sheetData>
  <mergeCells count="28">
    <mergeCell ref="AA55:AK64"/>
    <mergeCell ref="AA47:AK52"/>
    <mergeCell ref="AA7:AK12"/>
    <mergeCell ref="AA15:AK20"/>
    <mergeCell ref="AA23:AK28"/>
    <mergeCell ref="AA31:AK36"/>
    <mergeCell ref="AA39:AK44"/>
    <mergeCell ref="A4:Z4"/>
    <mergeCell ref="A1:Z1"/>
    <mergeCell ref="A2:Z2"/>
    <mergeCell ref="A3:F3"/>
    <mergeCell ref="H3:M3"/>
    <mergeCell ref="N3:Z3"/>
    <mergeCell ref="A5:Z5"/>
    <mergeCell ref="A6:V6"/>
    <mergeCell ref="W6:Z6"/>
    <mergeCell ref="A14:V14"/>
    <mergeCell ref="W14:Z14"/>
    <mergeCell ref="A22:V22"/>
    <mergeCell ref="W22:Z22"/>
    <mergeCell ref="A54:V54"/>
    <mergeCell ref="W54:Z54"/>
    <mergeCell ref="A30:V30"/>
    <mergeCell ref="W30:Z30"/>
    <mergeCell ref="A38:V38"/>
    <mergeCell ref="W38:Z38"/>
    <mergeCell ref="A46:V46"/>
    <mergeCell ref="W46:Z46"/>
  </mergeCells>
  <hyperlinks>
    <hyperlink ref="AA1" location="'Reference Page'!A1" display="Home" xr:uid="{00000000-0004-0000-1600-000000000000}"/>
  </hyperlinks>
  <printOptions horizontalCentered="1" verticalCentered="1"/>
  <pageMargins left="0.3" right="0.3" top="0.5" bottom="0.25" header="0.3" footer="0.3"/>
  <pageSetup scale="87"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3">
    <tabColor theme="0" tint="-0.14999847407452621"/>
    <pageSetUpPr fitToPage="1"/>
  </sheetPr>
  <dimension ref="A1:AL61"/>
  <sheetViews>
    <sheetView showGridLines="0" topLeftCell="N1" workbookViewId="0">
      <pane ySplit="5" topLeftCell="A45" activePane="bottomLeft" state="frozen"/>
      <selection activeCell="AO32" sqref="AO32"/>
      <selection pane="bottomLeft" activeCell="A46" sqref="A46:V46"/>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36.5703125" bestFit="1" customWidth="1"/>
    <col min="15" max="25" width="1" customWidth="1"/>
    <col min="26" max="26" width="5.5703125" style="31" customWidth="1"/>
    <col min="27" max="27" width="16.42578125" bestFit="1" customWidth="1"/>
    <col min="28" max="35" width="1" customWidth="1"/>
  </cols>
  <sheetData>
    <row r="1" spans="1:38"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176" t="s">
        <v>850</v>
      </c>
      <c r="AB1" s="3"/>
      <c r="AC1" s="3"/>
      <c r="AD1" s="3"/>
      <c r="AE1" s="3"/>
      <c r="AF1" s="3"/>
      <c r="AG1" s="3"/>
      <c r="AH1" s="3"/>
      <c r="AI1" s="3"/>
      <c r="AJ1" s="3"/>
      <c r="AK1" s="3"/>
    </row>
    <row r="2" spans="1:38" x14ac:dyDescent="0.25">
      <c r="A2" s="780" t="s">
        <v>440</v>
      </c>
      <c r="B2" s="781"/>
      <c r="C2" s="781"/>
      <c r="D2" s="781"/>
      <c r="E2" s="781"/>
      <c r="F2" s="781"/>
      <c r="G2" s="781"/>
      <c r="H2" s="781"/>
      <c r="I2" s="781"/>
      <c r="J2" s="781"/>
      <c r="K2" s="781"/>
      <c r="L2" s="781"/>
      <c r="M2" s="781"/>
      <c r="N2" s="781"/>
      <c r="O2" s="781"/>
      <c r="P2" s="781"/>
      <c r="Q2" s="781"/>
      <c r="R2" s="781"/>
      <c r="S2" s="781"/>
      <c r="T2" s="781"/>
      <c r="U2" s="781"/>
      <c r="V2" s="781"/>
      <c r="W2" s="781"/>
      <c r="X2" s="781"/>
      <c r="Y2" s="781"/>
      <c r="Z2" s="782"/>
      <c r="AA2" s="3"/>
      <c r="AB2" s="3"/>
      <c r="AC2" s="3"/>
      <c r="AD2" s="3"/>
      <c r="AE2" s="3"/>
      <c r="AF2" s="3"/>
      <c r="AG2" s="3"/>
      <c r="AH2" s="3"/>
      <c r="AI2" s="3"/>
      <c r="AJ2" s="3"/>
      <c r="AK2" s="3"/>
    </row>
    <row r="3" spans="1:38" x14ac:dyDescent="0.25">
      <c r="A3" s="798">
        <f>+'Reference Page'!$A$22</f>
        <v>44696</v>
      </c>
      <c r="B3" s="784"/>
      <c r="C3" s="784"/>
      <c r="D3" s="784"/>
      <c r="E3" s="784"/>
      <c r="F3" s="784"/>
      <c r="G3" s="21" t="s">
        <v>330</v>
      </c>
      <c r="H3" s="785">
        <f>+A3+6</f>
        <v>44702</v>
      </c>
      <c r="I3" s="785"/>
      <c r="J3" s="785"/>
      <c r="K3" s="785"/>
      <c r="L3" s="785"/>
      <c r="M3" s="786"/>
      <c r="N3" s="787" t="s">
        <v>852</v>
      </c>
      <c r="O3" s="788"/>
      <c r="P3" s="788"/>
      <c r="Q3" s="788"/>
      <c r="R3" s="788"/>
      <c r="S3" s="788"/>
      <c r="T3" s="788"/>
      <c r="U3" s="788"/>
      <c r="V3" s="788"/>
      <c r="W3" s="788"/>
      <c r="X3" s="788"/>
      <c r="Y3" s="788"/>
      <c r="Z3" s="789"/>
      <c r="AA3" s="3"/>
      <c r="AB3" s="3"/>
      <c r="AC3" s="3"/>
      <c r="AD3" s="3"/>
      <c r="AE3" s="3"/>
      <c r="AF3" s="3"/>
      <c r="AG3" s="3"/>
      <c r="AH3" s="3"/>
      <c r="AI3" s="3"/>
      <c r="AJ3" s="3"/>
      <c r="AK3" s="3"/>
    </row>
    <row r="4" spans="1:38" x14ac:dyDescent="0.25">
      <c r="A4" s="804" t="str">
        <f>'Reference Page'!H11</f>
        <v>OUTDOOR</v>
      </c>
      <c r="B4" s="805"/>
      <c r="C4" s="805"/>
      <c r="D4" s="805"/>
      <c r="E4" s="805"/>
      <c r="F4" s="805"/>
      <c r="G4" s="805"/>
      <c r="H4" s="805"/>
      <c r="I4" s="805"/>
      <c r="J4" s="805"/>
      <c r="K4" s="805"/>
      <c r="L4" s="805"/>
      <c r="M4" s="805"/>
      <c r="N4" s="805"/>
      <c r="O4" s="805"/>
      <c r="P4" s="805"/>
      <c r="Q4" s="805"/>
      <c r="R4" s="805"/>
      <c r="S4" s="805"/>
      <c r="T4" s="805"/>
      <c r="U4" s="805"/>
      <c r="V4" s="805"/>
      <c r="W4" s="805"/>
      <c r="X4" s="805"/>
      <c r="Y4" s="805"/>
      <c r="Z4" s="806"/>
      <c r="AA4" s="3"/>
      <c r="AB4" s="3"/>
      <c r="AC4" s="3"/>
      <c r="AD4" s="3"/>
      <c r="AE4" s="3"/>
      <c r="AF4" s="3"/>
      <c r="AG4" s="3"/>
      <c r="AH4" s="3"/>
      <c r="AI4" s="3"/>
      <c r="AJ4" s="3"/>
      <c r="AK4" s="3"/>
    </row>
    <row r="5" spans="1:38" x14ac:dyDescent="0.25">
      <c r="A5" s="810" t="str">
        <f>'Reference Page'!F21</f>
        <v>Peak</v>
      </c>
      <c r="B5" s="811"/>
      <c r="C5" s="811"/>
      <c r="D5" s="811"/>
      <c r="E5" s="811"/>
      <c r="F5" s="811"/>
      <c r="G5" s="811"/>
      <c r="H5" s="811"/>
      <c r="I5" s="811"/>
      <c r="J5" s="811"/>
      <c r="K5" s="811"/>
      <c r="L5" s="811"/>
      <c r="M5" s="811"/>
      <c r="N5" s="811"/>
      <c r="O5" s="811"/>
      <c r="P5" s="811"/>
      <c r="Q5" s="811"/>
      <c r="R5" s="811"/>
      <c r="S5" s="811"/>
      <c r="T5" s="811"/>
      <c r="U5" s="811"/>
      <c r="V5" s="811"/>
      <c r="W5" s="811"/>
      <c r="X5" s="811"/>
      <c r="Y5" s="811"/>
      <c r="Z5" s="812"/>
      <c r="AA5" s="3"/>
      <c r="AB5" s="3"/>
      <c r="AC5" s="3"/>
      <c r="AD5" s="3"/>
      <c r="AE5" s="3"/>
      <c r="AF5" s="3"/>
      <c r="AG5" s="3"/>
      <c r="AH5" s="3"/>
      <c r="AI5" s="3"/>
      <c r="AJ5" s="3"/>
      <c r="AK5" s="3"/>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44696</v>
      </c>
      <c r="X6" s="772"/>
      <c r="Y6" s="772"/>
      <c r="Z6" s="772"/>
      <c r="AA6" s="177" t="s">
        <v>345</v>
      </c>
      <c r="AB6" s="177"/>
      <c r="AC6" s="177"/>
      <c r="AD6" s="177"/>
      <c r="AE6" s="177"/>
      <c r="AF6" s="177"/>
      <c r="AG6" s="177"/>
      <c r="AH6" s="177"/>
      <c r="AI6" s="177"/>
      <c r="AJ6" s="177"/>
      <c r="AK6" s="177"/>
      <c r="AL6" t="s">
        <v>1303</v>
      </c>
    </row>
    <row r="7" spans="1:38" ht="15.75" thickTop="1" x14ac:dyDescent="0.25">
      <c r="A7" s="37" t="s">
        <v>855</v>
      </c>
      <c r="B7" s="36"/>
      <c r="C7" s="36"/>
      <c r="D7" s="36"/>
      <c r="E7" s="36"/>
      <c r="F7" s="36"/>
      <c r="G7" s="36"/>
      <c r="H7" s="36"/>
      <c r="I7" s="36"/>
      <c r="J7" s="36"/>
      <c r="K7" s="38"/>
      <c r="L7" s="38"/>
      <c r="M7" s="39" t="str">
        <f>"("&amp;LEFT(AA6,1)&amp;")"</f>
        <v>(O)</v>
      </c>
      <c r="N7" s="40" t="str">
        <f>'1'!N7</f>
        <v>Afternoon Workout</v>
      </c>
      <c r="O7" s="36"/>
      <c r="P7" s="36"/>
      <c r="Q7" s="36"/>
      <c r="R7" s="36"/>
      <c r="S7" s="36"/>
      <c r="T7" s="36"/>
      <c r="U7" s="36"/>
      <c r="V7" s="41"/>
      <c r="W7" s="36"/>
      <c r="X7" s="36"/>
      <c r="Y7" s="36"/>
      <c r="Z7" s="42"/>
      <c r="AA7" s="793" t="s">
        <v>1360</v>
      </c>
      <c r="AB7" s="794"/>
      <c r="AC7" s="794"/>
      <c r="AD7" s="794"/>
      <c r="AE7" s="794"/>
      <c r="AF7" s="794"/>
      <c r="AG7" s="794"/>
      <c r="AH7" s="794"/>
      <c r="AI7" s="794"/>
      <c r="AJ7" s="794"/>
      <c r="AK7" s="794"/>
    </row>
    <row r="8" spans="1:38" x14ac:dyDescent="0.25">
      <c r="A8" s="43" t="s">
        <v>420</v>
      </c>
      <c r="B8" s="36"/>
      <c r="C8" s="36"/>
      <c r="D8" s="36"/>
      <c r="E8" s="36"/>
      <c r="F8" s="36"/>
      <c r="G8" s="36"/>
      <c r="H8" s="36"/>
      <c r="I8" s="36"/>
      <c r="J8" s="36"/>
      <c r="K8" s="38"/>
      <c r="L8" s="38"/>
      <c r="M8" s="44"/>
      <c r="N8" s="43" t="s">
        <v>420</v>
      </c>
      <c r="O8" s="36"/>
      <c r="P8" s="36"/>
      <c r="Q8" s="36"/>
      <c r="R8" s="36"/>
      <c r="S8" s="36"/>
      <c r="T8" s="36"/>
      <c r="U8" s="36"/>
      <c r="V8" s="36"/>
      <c r="W8" s="36"/>
      <c r="X8" s="36"/>
      <c r="Y8" s="36"/>
      <c r="Z8" s="42"/>
      <c r="AA8" s="793"/>
      <c r="AB8" s="794"/>
      <c r="AC8" s="794"/>
      <c r="AD8" s="794"/>
      <c r="AE8" s="794"/>
      <c r="AF8" s="794"/>
      <c r="AG8" s="794"/>
      <c r="AH8" s="794"/>
      <c r="AI8" s="794"/>
      <c r="AJ8" s="794"/>
      <c r="AK8" s="794"/>
    </row>
    <row r="9" spans="1:38" x14ac:dyDescent="0.25">
      <c r="A9" s="43" t="s">
        <v>420</v>
      </c>
      <c r="B9" s="36"/>
      <c r="C9" s="36"/>
      <c r="D9" s="36"/>
      <c r="E9" s="36"/>
      <c r="F9" s="36"/>
      <c r="G9" s="36"/>
      <c r="H9" s="36"/>
      <c r="I9" s="36"/>
      <c r="J9" s="36"/>
      <c r="K9" s="38"/>
      <c r="L9" s="38"/>
      <c r="M9" s="44"/>
      <c r="N9" s="43" t="s">
        <v>420</v>
      </c>
      <c r="O9" s="36"/>
      <c r="P9" s="36"/>
      <c r="Q9" s="36"/>
      <c r="R9" s="36"/>
      <c r="S9" s="36"/>
      <c r="T9" s="36"/>
      <c r="U9" s="36"/>
      <c r="V9" s="36"/>
      <c r="W9" s="36"/>
      <c r="X9" s="36"/>
      <c r="Y9" s="36"/>
      <c r="Z9" s="42"/>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8" x14ac:dyDescent="0.25">
      <c r="A13" s="43" t="s">
        <v>420</v>
      </c>
      <c r="B13" s="45"/>
      <c r="C13" s="45"/>
      <c r="D13" s="45"/>
      <c r="E13" s="45"/>
      <c r="F13" s="45"/>
      <c r="G13" s="45"/>
      <c r="H13" s="45"/>
      <c r="I13" s="45"/>
      <c r="J13" s="45"/>
      <c r="K13" s="38"/>
      <c r="L13" s="38"/>
      <c r="M13" s="46">
        <f>SUM(M7:M12)</f>
        <v>0</v>
      </c>
      <c r="N13" s="52" t="s">
        <v>420</v>
      </c>
      <c r="O13" s="45"/>
      <c r="P13" s="45"/>
      <c r="Q13" s="45"/>
      <c r="R13" s="45"/>
      <c r="S13" s="45"/>
      <c r="T13" s="45"/>
      <c r="U13" s="45"/>
      <c r="V13" s="45"/>
      <c r="W13" s="45"/>
      <c r="X13" s="45"/>
      <c r="Y13" s="45"/>
      <c r="Z13" s="46">
        <f>SUM(Z7:Z12)</f>
        <v>0</v>
      </c>
      <c r="AA13" s="177"/>
      <c r="AB13" s="177"/>
      <c r="AC13" s="177"/>
      <c r="AD13" s="177"/>
      <c r="AE13" s="177"/>
      <c r="AF13" s="177"/>
      <c r="AG13" s="177"/>
      <c r="AH13" s="177"/>
      <c r="AI13" s="177"/>
      <c r="AJ13" s="177"/>
      <c r="AK13" s="177"/>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44697</v>
      </c>
      <c r="X14" s="770"/>
      <c r="Y14" s="770"/>
      <c r="Z14" s="771"/>
      <c r="AA14" s="177" t="s">
        <v>345</v>
      </c>
      <c r="AB14" s="177"/>
      <c r="AC14" s="177"/>
      <c r="AD14" s="177"/>
      <c r="AE14" s="177"/>
      <c r="AF14" s="177"/>
      <c r="AG14" s="177"/>
      <c r="AH14" s="177"/>
      <c r="AI14" s="177"/>
      <c r="AJ14" s="177"/>
      <c r="AK14" s="177"/>
      <c r="AL14" t="s">
        <v>1303</v>
      </c>
    </row>
    <row r="15" spans="1:38" ht="15.75" thickTop="1" x14ac:dyDescent="0.25">
      <c r="A15" s="37" t="s">
        <v>855</v>
      </c>
      <c r="B15" s="36"/>
      <c r="C15" s="36"/>
      <c r="D15" s="36"/>
      <c r="E15" s="36"/>
      <c r="F15" s="36"/>
      <c r="G15" s="36"/>
      <c r="H15" s="36"/>
      <c r="I15" s="36"/>
      <c r="J15" s="36"/>
      <c r="K15" s="38"/>
      <c r="L15" s="38"/>
      <c r="M15" s="39" t="str">
        <f>"("&amp;LEFT(AA14,1)&amp;")"</f>
        <v>(O)</v>
      </c>
      <c r="N15" s="40" t="str">
        <f>'1'!N7</f>
        <v>Afternoon Workout</v>
      </c>
      <c r="O15" s="36"/>
      <c r="P15" s="36"/>
      <c r="Q15" s="36"/>
      <c r="R15" s="36"/>
      <c r="S15" s="36"/>
      <c r="T15" s="36"/>
      <c r="U15" s="36"/>
      <c r="V15" s="41"/>
      <c r="W15" s="36"/>
      <c r="X15" s="36"/>
      <c r="Y15" s="36"/>
      <c r="Z15" s="42"/>
      <c r="AA15" s="793" t="s">
        <v>1361</v>
      </c>
      <c r="AB15" s="794"/>
      <c r="AC15" s="794"/>
      <c r="AD15" s="794"/>
      <c r="AE15" s="794"/>
      <c r="AF15" s="794"/>
      <c r="AG15" s="794"/>
      <c r="AH15" s="794"/>
      <c r="AI15" s="794"/>
      <c r="AJ15" s="794"/>
      <c r="AK15" s="794"/>
    </row>
    <row r="16" spans="1:38" x14ac:dyDescent="0.25">
      <c r="A16" s="43" t="s">
        <v>420</v>
      </c>
      <c r="B16" s="36"/>
      <c r="C16" s="36"/>
      <c r="D16" s="36"/>
      <c r="E16" s="36"/>
      <c r="F16" s="36"/>
      <c r="G16" s="36"/>
      <c r="H16" s="36"/>
      <c r="I16" s="36"/>
      <c r="J16" s="36"/>
      <c r="K16" s="36"/>
      <c r="L16" s="36"/>
      <c r="M16" s="42"/>
      <c r="N16" s="43" t="s">
        <v>420</v>
      </c>
      <c r="O16" s="36"/>
      <c r="P16" s="36"/>
      <c r="Q16" s="36"/>
      <c r="R16" s="36"/>
      <c r="S16" s="36"/>
      <c r="T16" s="36"/>
      <c r="U16" s="36"/>
      <c r="V16" s="36"/>
      <c r="W16" s="36"/>
      <c r="X16" s="36"/>
      <c r="Y16" s="36"/>
      <c r="Z16" s="42"/>
      <c r="AA16" s="793"/>
      <c r="AB16" s="794"/>
      <c r="AC16" s="794"/>
      <c r="AD16" s="794"/>
      <c r="AE16" s="794"/>
      <c r="AF16" s="794"/>
      <c r="AG16" s="794"/>
      <c r="AH16" s="794"/>
      <c r="AI16" s="794"/>
      <c r="AJ16" s="794"/>
      <c r="AK16" s="794"/>
    </row>
    <row r="17" spans="1:38" x14ac:dyDescent="0.25">
      <c r="A17" s="43" t="s">
        <v>420</v>
      </c>
      <c r="B17" s="36"/>
      <c r="C17" s="36"/>
      <c r="D17" s="36"/>
      <c r="E17" s="36"/>
      <c r="F17" s="36"/>
      <c r="G17" s="36"/>
      <c r="H17" s="36"/>
      <c r="I17" s="36"/>
      <c r="J17" s="36"/>
      <c r="K17" s="36"/>
      <c r="L17" s="36"/>
      <c r="M17" s="42"/>
      <c r="N17" s="43" t="s">
        <v>420</v>
      </c>
      <c r="O17" s="36"/>
      <c r="P17" s="36"/>
      <c r="Q17" s="36"/>
      <c r="R17" s="36"/>
      <c r="S17" s="36"/>
      <c r="T17" s="36"/>
      <c r="U17" s="36"/>
      <c r="V17" s="36"/>
      <c r="W17" s="36"/>
      <c r="X17" s="36"/>
      <c r="Y17" s="36"/>
      <c r="Z17" s="42"/>
      <c r="AA17" s="793"/>
      <c r="AB17" s="794"/>
      <c r="AC17" s="794"/>
      <c r="AD17" s="794"/>
      <c r="AE17" s="794"/>
      <c r="AF17" s="794"/>
      <c r="AG17" s="794"/>
      <c r="AH17" s="794"/>
      <c r="AI17" s="794"/>
      <c r="AJ17" s="794"/>
      <c r="AK17" s="794"/>
    </row>
    <row r="18" spans="1:38" x14ac:dyDescent="0.25">
      <c r="A18" s="43"/>
      <c r="B18" s="36"/>
      <c r="C18" s="36"/>
      <c r="D18" s="36"/>
      <c r="E18" s="36"/>
      <c r="F18" s="36"/>
      <c r="G18" s="36"/>
      <c r="H18" s="36"/>
      <c r="I18" s="36"/>
      <c r="J18" s="36"/>
      <c r="K18" s="36"/>
      <c r="L18" s="36"/>
      <c r="M18" s="42"/>
      <c r="N18" s="43"/>
      <c r="O18" s="36"/>
      <c r="P18" s="36"/>
      <c r="Q18" s="36"/>
      <c r="R18" s="36"/>
      <c r="S18" s="36"/>
      <c r="T18" s="36"/>
      <c r="U18" s="36"/>
      <c r="V18" s="36"/>
      <c r="W18" s="36"/>
      <c r="X18" s="36"/>
      <c r="Y18" s="36"/>
      <c r="Z18" s="42"/>
      <c r="AA18" s="793"/>
      <c r="AB18" s="794"/>
      <c r="AC18" s="794"/>
      <c r="AD18" s="794"/>
      <c r="AE18" s="794"/>
      <c r="AF18" s="794"/>
      <c r="AG18" s="794"/>
      <c r="AH18" s="794"/>
      <c r="AI18" s="794"/>
      <c r="AJ18" s="794"/>
      <c r="AK18" s="794"/>
    </row>
    <row r="19" spans="1:38" x14ac:dyDescent="0.25">
      <c r="A19" s="43"/>
      <c r="B19" s="36"/>
      <c r="C19" s="36"/>
      <c r="D19" s="36"/>
      <c r="E19" s="36"/>
      <c r="F19" s="36"/>
      <c r="G19" s="36"/>
      <c r="H19" s="36"/>
      <c r="I19" s="36"/>
      <c r="J19" s="36"/>
      <c r="K19" s="36"/>
      <c r="L19" s="36"/>
      <c r="M19" s="42"/>
      <c r="N19" s="43"/>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38" x14ac:dyDescent="0.25">
      <c r="A20" s="43"/>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38" x14ac:dyDescent="0.25">
      <c r="A21" s="43" t="s">
        <v>420</v>
      </c>
      <c r="B21" s="45"/>
      <c r="C21" s="45"/>
      <c r="D21" s="45"/>
      <c r="E21" s="45"/>
      <c r="F21" s="45"/>
      <c r="G21" s="45"/>
      <c r="H21" s="45"/>
      <c r="I21" s="45"/>
      <c r="J21" s="45"/>
      <c r="K21" s="45"/>
      <c r="L21" s="45"/>
      <c r="M21" s="46">
        <f>SUM(M15:M20)</f>
        <v>0</v>
      </c>
      <c r="N21" s="43" t="s">
        <v>420</v>
      </c>
      <c r="O21" s="45"/>
      <c r="P21" s="45"/>
      <c r="Q21" s="45"/>
      <c r="R21" s="45"/>
      <c r="S21" s="45"/>
      <c r="T21" s="45"/>
      <c r="U21" s="45"/>
      <c r="V21" s="45"/>
      <c r="W21" s="45"/>
      <c r="X21" s="45"/>
      <c r="Y21" s="45"/>
      <c r="Z21" s="46">
        <f>SUM(Z15:Z20)</f>
        <v>0</v>
      </c>
      <c r="AA21" s="177"/>
      <c r="AB21" s="177"/>
      <c r="AC21" s="177"/>
      <c r="AD21" s="177"/>
      <c r="AE21" s="177"/>
      <c r="AF21" s="177"/>
      <c r="AG21" s="177"/>
      <c r="AH21" s="177"/>
      <c r="AI21" s="177"/>
      <c r="AJ21" s="177"/>
      <c r="AK21" s="177"/>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44698</v>
      </c>
      <c r="X22" s="770"/>
      <c r="Y22" s="770"/>
      <c r="Z22" s="771"/>
      <c r="AA22" s="177" t="s">
        <v>345</v>
      </c>
      <c r="AB22" s="177"/>
      <c r="AC22" s="177"/>
      <c r="AD22" s="177"/>
      <c r="AE22" s="177"/>
      <c r="AF22" s="177"/>
      <c r="AG22" s="177"/>
      <c r="AH22" s="177"/>
      <c r="AI22" s="177"/>
      <c r="AJ22" s="177"/>
      <c r="AK22" s="177"/>
      <c r="AL22" t="s">
        <v>1362</v>
      </c>
    </row>
    <row r="23" spans="1:38" ht="15.75" thickTop="1" x14ac:dyDescent="0.25">
      <c r="A23" s="37" t="s">
        <v>855</v>
      </c>
      <c r="B23" s="36"/>
      <c r="C23" s="36"/>
      <c r="D23" s="36"/>
      <c r="E23" s="36"/>
      <c r="F23" s="36"/>
      <c r="G23" s="36"/>
      <c r="H23" s="36"/>
      <c r="I23" s="36"/>
      <c r="J23" s="36"/>
      <c r="K23" s="38"/>
      <c r="L23" s="38"/>
      <c r="M23" s="39" t="str">
        <f>"("&amp;LEFT(AA22,1)&amp;")"</f>
        <v>(O)</v>
      </c>
      <c r="N23" s="40" t="str">
        <f>'1'!N7</f>
        <v>Afternoon Workout</v>
      </c>
      <c r="O23" s="36"/>
      <c r="P23" s="36"/>
      <c r="Q23" s="36"/>
      <c r="R23" s="36"/>
      <c r="S23" s="36"/>
      <c r="T23" s="36"/>
      <c r="U23" s="36"/>
      <c r="V23" s="41"/>
      <c r="W23" s="36"/>
      <c r="X23" s="36"/>
      <c r="Y23" s="36"/>
      <c r="Z23" s="42"/>
      <c r="AA23" s="793"/>
      <c r="AB23" s="794"/>
      <c r="AC23" s="794"/>
      <c r="AD23" s="794"/>
      <c r="AE23" s="794"/>
      <c r="AF23" s="794"/>
      <c r="AG23" s="794"/>
      <c r="AH23" s="794"/>
      <c r="AI23" s="794"/>
      <c r="AJ23" s="794"/>
      <c r="AK23" s="794"/>
    </row>
    <row r="24" spans="1:38" x14ac:dyDescent="0.25">
      <c r="A24" s="43" t="s">
        <v>420</v>
      </c>
      <c r="B24" s="36"/>
      <c r="C24" s="36"/>
      <c r="D24" s="36"/>
      <c r="E24" s="36"/>
      <c r="F24" s="36"/>
      <c r="G24" s="36"/>
      <c r="H24" s="36"/>
      <c r="I24" s="36"/>
      <c r="J24" s="36"/>
      <c r="K24" s="38"/>
      <c r="L24" s="38"/>
      <c r="M24" s="44"/>
      <c r="N24" s="43" t="s">
        <v>420</v>
      </c>
      <c r="O24" s="36"/>
      <c r="P24" s="36"/>
      <c r="Q24" s="36"/>
      <c r="R24" s="36"/>
      <c r="S24" s="36"/>
      <c r="T24" s="36"/>
      <c r="U24" s="36"/>
      <c r="V24" s="36"/>
      <c r="W24" s="36"/>
      <c r="X24" s="36"/>
      <c r="Y24" s="36"/>
      <c r="Z24" s="42"/>
      <c r="AA24" s="793"/>
      <c r="AB24" s="794"/>
      <c r="AC24" s="794"/>
      <c r="AD24" s="794"/>
      <c r="AE24" s="794"/>
      <c r="AF24" s="794"/>
      <c r="AG24" s="794"/>
      <c r="AH24" s="794"/>
      <c r="AI24" s="794"/>
      <c r="AJ24" s="794"/>
      <c r="AK24" s="794"/>
    </row>
    <row r="25" spans="1:38" x14ac:dyDescent="0.25">
      <c r="A25" s="43" t="s">
        <v>420</v>
      </c>
      <c r="B25" s="36"/>
      <c r="C25" s="36"/>
      <c r="D25" s="36"/>
      <c r="E25" s="36"/>
      <c r="F25" s="36"/>
      <c r="G25" s="36"/>
      <c r="H25" s="36"/>
      <c r="I25" s="36"/>
      <c r="J25" s="36"/>
      <c r="K25" s="38"/>
      <c r="L25" s="38"/>
      <c r="M25" s="44"/>
      <c r="N25" s="43" t="s">
        <v>420</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38" x14ac:dyDescent="0.25">
      <c r="A26" s="43"/>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46">
        <f>SUM(Z23:Z28)</f>
        <v>0</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44699</v>
      </c>
      <c r="X30" s="770"/>
      <c r="Y30" s="770"/>
      <c r="Z30" s="771"/>
      <c r="AA30" s="177" t="s">
        <v>345</v>
      </c>
      <c r="AB30" s="177"/>
      <c r="AC30" s="177"/>
      <c r="AD30" s="177"/>
      <c r="AE30" s="177"/>
      <c r="AF30" s="177"/>
      <c r="AG30" s="177"/>
      <c r="AH30" s="177"/>
      <c r="AI30" s="177"/>
      <c r="AJ30" s="177"/>
      <c r="AK30" s="177"/>
      <c r="AL30" t="s">
        <v>1362</v>
      </c>
    </row>
    <row r="31" spans="1:38" ht="15.75" thickTop="1" x14ac:dyDescent="0.25">
      <c r="A31" s="37" t="s">
        <v>855</v>
      </c>
      <c r="B31" s="36"/>
      <c r="C31" s="36"/>
      <c r="D31" s="36"/>
      <c r="E31" s="36"/>
      <c r="F31" s="36"/>
      <c r="G31" s="36"/>
      <c r="H31" s="36"/>
      <c r="I31" s="36"/>
      <c r="J31" s="36"/>
      <c r="K31" s="38"/>
      <c r="L31" s="38"/>
      <c r="M31" s="39" t="str">
        <f>"("&amp;LEFT(AA30,1)&amp;")"</f>
        <v>(O)</v>
      </c>
      <c r="N31" s="40" t="str">
        <f>'1'!N7</f>
        <v>Afternoon Workout</v>
      </c>
      <c r="O31" s="36"/>
      <c r="P31" s="36"/>
      <c r="Q31" s="36"/>
      <c r="R31" s="36"/>
      <c r="S31" s="36"/>
      <c r="T31" s="36"/>
      <c r="U31" s="36"/>
      <c r="V31" s="41"/>
      <c r="W31" s="36"/>
      <c r="X31" s="36"/>
      <c r="Y31" s="36"/>
      <c r="Z31" s="42"/>
      <c r="AA31" s="793" t="s">
        <v>1363</v>
      </c>
      <c r="AB31" s="794"/>
      <c r="AC31" s="794"/>
      <c r="AD31" s="794"/>
      <c r="AE31" s="794"/>
      <c r="AF31" s="794"/>
      <c r="AG31" s="794"/>
      <c r="AH31" s="794"/>
      <c r="AI31" s="794"/>
      <c r="AJ31" s="794"/>
      <c r="AK31" s="794"/>
    </row>
    <row r="32" spans="1:38" x14ac:dyDescent="0.25">
      <c r="A32" s="43" t="s">
        <v>420</v>
      </c>
      <c r="B32" s="36"/>
      <c r="C32" s="36"/>
      <c r="D32" s="36"/>
      <c r="E32" s="36"/>
      <c r="F32" s="36"/>
      <c r="G32" s="36"/>
      <c r="H32" s="36"/>
      <c r="I32" s="36"/>
      <c r="J32" s="36"/>
      <c r="K32" s="38"/>
      <c r="L32" s="38"/>
      <c r="M32" s="44"/>
      <c r="N32" s="43" t="s">
        <v>420</v>
      </c>
      <c r="O32" s="36"/>
      <c r="P32" s="36"/>
      <c r="Q32" s="36"/>
      <c r="R32" s="36"/>
      <c r="S32" s="36"/>
      <c r="T32" s="36"/>
      <c r="U32" s="36"/>
      <c r="V32" s="36"/>
      <c r="W32" s="36"/>
      <c r="X32" s="36"/>
      <c r="Y32" s="36"/>
      <c r="Z32" s="42"/>
      <c r="AA32" s="793"/>
      <c r="AB32" s="794"/>
      <c r="AC32" s="794"/>
      <c r="AD32" s="794"/>
      <c r="AE32" s="794"/>
      <c r="AF32" s="794"/>
      <c r="AG32" s="794"/>
      <c r="AH32" s="794"/>
      <c r="AI32" s="794"/>
      <c r="AJ32" s="794"/>
      <c r="AK32" s="794"/>
    </row>
    <row r="33" spans="1:38" x14ac:dyDescent="0.25">
      <c r="A33" s="43" t="s">
        <v>420</v>
      </c>
      <c r="B33" s="36"/>
      <c r="C33" s="36"/>
      <c r="D33" s="36"/>
      <c r="E33" s="36"/>
      <c r="F33" s="36"/>
      <c r="G33" s="36"/>
      <c r="H33" s="36"/>
      <c r="I33" s="36"/>
      <c r="J33" s="36"/>
      <c r="K33" s="38"/>
      <c r="L33" s="38"/>
      <c r="M33" s="44"/>
      <c r="N33" s="43" t="s">
        <v>420</v>
      </c>
      <c r="O33" s="36"/>
      <c r="P33" s="36"/>
      <c r="Q33" s="36"/>
      <c r="R33" s="36"/>
      <c r="S33" s="36"/>
      <c r="T33" s="36"/>
      <c r="U33" s="36"/>
      <c r="V33" s="36"/>
      <c r="W33" s="36"/>
      <c r="X33" s="36"/>
      <c r="Y33" s="36"/>
      <c r="Z33" s="42"/>
      <c r="AA33" s="793"/>
      <c r="AB33" s="794"/>
      <c r="AC33" s="794"/>
      <c r="AD33" s="794"/>
      <c r="AE33" s="794"/>
      <c r="AF33" s="794"/>
      <c r="AG33" s="794"/>
      <c r="AH33" s="794"/>
      <c r="AI33" s="794"/>
      <c r="AJ33" s="794"/>
      <c r="AK33" s="794"/>
    </row>
    <row r="34" spans="1:38" x14ac:dyDescent="0.25">
      <c r="A34" s="43"/>
      <c r="B34" s="36"/>
      <c r="C34" s="36"/>
      <c r="D34" s="36"/>
      <c r="E34" s="36"/>
      <c r="F34" s="36"/>
      <c r="G34" s="36"/>
      <c r="H34" s="36"/>
      <c r="I34" s="36"/>
      <c r="J34" s="36"/>
      <c r="K34" s="38"/>
      <c r="L34" s="38"/>
      <c r="M34" s="44"/>
      <c r="N34" s="43"/>
      <c r="O34" s="36"/>
      <c r="P34" s="36"/>
      <c r="Q34" s="36"/>
      <c r="R34" s="36"/>
      <c r="S34" s="36"/>
      <c r="T34" s="36"/>
      <c r="U34" s="36"/>
      <c r="V34" s="36"/>
      <c r="W34" s="36"/>
      <c r="X34" s="36"/>
      <c r="Y34" s="36"/>
      <c r="Z34" s="42"/>
      <c r="AA34" s="793"/>
      <c r="AB34" s="794"/>
      <c r="AC34" s="794"/>
      <c r="AD34" s="794"/>
      <c r="AE34" s="794"/>
      <c r="AF34" s="794"/>
      <c r="AG34" s="794"/>
      <c r="AH34" s="794"/>
      <c r="AI34" s="794"/>
      <c r="AJ34" s="794"/>
      <c r="AK34" s="794"/>
    </row>
    <row r="35" spans="1:38" x14ac:dyDescent="0.25">
      <c r="A35" s="43"/>
      <c r="B35" s="36"/>
      <c r="C35" s="36"/>
      <c r="D35" s="36"/>
      <c r="E35" s="36"/>
      <c r="F35" s="36"/>
      <c r="G35" s="36"/>
      <c r="H35" s="36"/>
      <c r="I35" s="36"/>
      <c r="J35" s="36"/>
      <c r="K35" s="38"/>
      <c r="L35" s="38"/>
      <c r="M35" s="44"/>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0</v>
      </c>
      <c r="N37" s="43" t="s">
        <v>420</v>
      </c>
      <c r="O37" s="45"/>
      <c r="P37" s="45"/>
      <c r="Q37" s="45"/>
      <c r="R37" s="45"/>
      <c r="S37" s="45"/>
      <c r="T37" s="45"/>
      <c r="U37" s="45"/>
      <c r="V37" s="45"/>
      <c r="W37" s="45"/>
      <c r="X37" s="45"/>
      <c r="Y37" s="45"/>
      <c r="Z37" s="46">
        <f>SUM(Z31:Z36)</f>
        <v>0</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44700</v>
      </c>
      <c r="X38" s="770"/>
      <c r="Y38" s="770"/>
      <c r="Z38" s="771"/>
      <c r="AA38" s="177" t="s">
        <v>345</v>
      </c>
      <c r="AB38" s="177"/>
      <c r="AC38" s="177"/>
      <c r="AD38" s="177"/>
      <c r="AE38" s="177"/>
      <c r="AF38" s="177"/>
      <c r="AG38" s="177"/>
      <c r="AH38" s="177"/>
      <c r="AI38" s="177"/>
      <c r="AJ38" s="177"/>
      <c r="AK38" s="177"/>
      <c r="AL38" t="s">
        <v>1364</v>
      </c>
    </row>
    <row r="39" spans="1:38" ht="15.75" thickTop="1" x14ac:dyDescent="0.25">
      <c r="A39" s="37" t="s">
        <v>855</v>
      </c>
      <c r="B39" s="36"/>
      <c r="C39" s="36"/>
      <c r="D39" s="36"/>
      <c r="E39" s="36"/>
      <c r="F39" s="36"/>
      <c r="G39" s="36"/>
      <c r="H39" s="36"/>
      <c r="I39" s="36"/>
      <c r="J39" s="36"/>
      <c r="K39" s="38"/>
      <c r="L39" s="38"/>
      <c r="M39" s="39" t="str">
        <f>"("&amp;LEFT(AA38,1)&amp;")"</f>
        <v>(O)</v>
      </c>
      <c r="N39" s="40" t="str">
        <f>'1'!N7</f>
        <v>Afternoon Workout</v>
      </c>
      <c r="O39" s="36"/>
      <c r="P39" s="36"/>
      <c r="Q39" s="36"/>
      <c r="R39" s="36"/>
      <c r="S39" s="36"/>
      <c r="T39" s="36"/>
      <c r="U39" s="36"/>
      <c r="V39" s="41"/>
      <c r="W39" s="36"/>
      <c r="X39" s="36"/>
      <c r="Y39" s="36"/>
      <c r="Z39" s="42"/>
      <c r="AA39" s="793"/>
      <c r="AB39" s="794"/>
      <c r="AC39" s="794"/>
      <c r="AD39" s="794"/>
      <c r="AE39" s="794"/>
      <c r="AF39" s="794"/>
      <c r="AG39" s="794"/>
      <c r="AH39" s="794"/>
      <c r="AI39" s="794"/>
      <c r="AJ39" s="794"/>
      <c r="AK39" s="794"/>
    </row>
    <row r="40" spans="1:38" x14ac:dyDescent="0.25">
      <c r="A40" s="43"/>
      <c r="B40" s="36"/>
      <c r="C40" s="36"/>
      <c r="D40" s="36"/>
      <c r="E40" s="36"/>
      <c r="F40" s="36"/>
      <c r="G40" s="36"/>
      <c r="H40" s="36"/>
      <c r="I40" s="36"/>
      <c r="J40" s="36"/>
      <c r="K40" s="38"/>
      <c r="L40" s="38"/>
      <c r="M40" s="44"/>
      <c r="N40" s="43" t="s">
        <v>420</v>
      </c>
      <c r="O40" s="36"/>
      <c r="P40" s="36"/>
      <c r="Q40" s="36"/>
      <c r="R40" s="36"/>
      <c r="S40" s="36"/>
      <c r="T40" s="36"/>
      <c r="U40" s="36"/>
      <c r="V40" s="36"/>
      <c r="W40" s="36"/>
      <c r="X40" s="36"/>
      <c r="Y40" s="36"/>
      <c r="Z40" s="42"/>
      <c r="AA40" s="793"/>
      <c r="AB40" s="794"/>
      <c r="AC40" s="794"/>
      <c r="AD40" s="794"/>
      <c r="AE40" s="794"/>
      <c r="AF40" s="794"/>
      <c r="AG40" s="794"/>
      <c r="AH40" s="794"/>
      <c r="AI40" s="794"/>
      <c r="AJ40" s="794"/>
      <c r="AK40" s="794"/>
    </row>
    <row r="41" spans="1:38" x14ac:dyDescent="0.25">
      <c r="A41" s="43"/>
      <c r="B41" s="36"/>
      <c r="C41" s="36"/>
      <c r="D41" s="36"/>
      <c r="E41" s="36"/>
      <c r="F41" s="36"/>
      <c r="G41" s="36"/>
      <c r="H41" s="36"/>
      <c r="I41" s="36"/>
      <c r="J41" s="36"/>
      <c r="K41" s="38"/>
      <c r="L41" s="38"/>
      <c r="M41" s="44"/>
      <c r="N41" s="43" t="s">
        <v>420</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0</v>
      </c>
      <c r="N45" s="52" t="s">
        <v>420</v>
      </c>
      <c r="O45" s="45"/>
      <c r="P45" s="45"/>
      <c r="Q45" s="45"/>
      <c r="R45" s="45"/>
      <c r="S45" s="45"/>
      <c r="T45" s="45"/>
      <c r="U45" s="45"/>
      <c r="V45" s="45"/>
      <c r="W45" s="45"/>
      <c r="X45" s="45"/>
      <c r="Y45" s="45"/>
      <c r="Z45" s="46">
        <f>SUM(Z39:Z44)</f>
        <v>0</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44701</v>
      </c>
      <c r="X46" s="770"/>
      <c r="Y46" s="770"/>
      <c r="Z46" s="771"/>
      <c r="AA46" s="177" t="s">
        <v>648</v>
      </c>
      <c r="AB46" s="177"/>
      <c r="AC46" s="177"/>
      <c r="AD46" s="177"/>
      <c r="AE46" s="177"/>
      <c r="AF46" s="177"/>
      <c r="AG46" s="177"/>
      <c r="AH46" s="177"/>
      <c r="AI46" s="177"/>
      <c r="AJ46" s="177"/>
      <c r="AK46" s="177"/>
      <c r="AL46" t="s">
        <v>1365</v>
      </c>
    </row>
    <row r="47" spans="1:38" ht="15.75" thickTop="1" x14ac:dyDescent="0.25">
      <c r="A47" s="22" t="str">
        <f>+A39</f>
        <v>Morning Workout</v>
      </c>
      <c r="B47" s="23"/>
      <c r="C47" s="23"/>
      <c r="D47" s="23"/>
      <c r="E47" s="23"/>
      <c r="F47" s="23"/>
      <c r="G47" s="23"/>
      <c r="H47" s="23"/>
      <c r="I47" s="23"/>
      <c r="J47" s="23"/>
      <c r="M47" s="24" t="str">
        <f>"("&amp;LEFT(AA46,1)&amp;")"</f>
        <v>(E)</v>
      </c>
      <c r="N47" s="22" t="str">
        <f>+N39</f>
        <v>Afternoon Workout</v>
      </c>
      <c r="O47" s="23"/>
      <c r="P47" s="23"/>
      <c r="Q47" s="23"/>
      <c r="R47" s="23"/>
      <c r="S47" s="23"/>
      <c r="T47" s="23"/>
      <c r="U47" s="23"/>
      <c r="V47" s="25"/>
      <c r="W47" s="23"/>
      <c r="X47" s="23"/>
      <c r="Y47" s="23"/>
      <c r="Z47" s="48"/>
      <c r="AA47" s="793" t="s">
        <v>1366</v>
      </c>
      <c r="AB47" s="794"/>
      <c r="AC47" s="794"/>
      <c r="AD47" s="794"/>
      <c r="AE47" s="794"/>
      <c r="AF47" s="794"/>
      <c r="AG47" s="794"/>
      <c r="AH47" s="794"/>
      <c r="AI47" s="794"/>
      <c r="AJ47" s="794"/>
      <c r="AK47" s="794"/>
    </row>
    <row r="48" spans="1:38" x14ac:dyDescent="0.25">
      <c r="A48" s="43" t="s">
        <v>1342</v>
      </c>
      <c r="B48" s="23"/>
      <c r="C48" s="23"/>
      <c r="D48" s="23"/>
      <c r="E48" s="23"/>
      <c r="F48" s="23"/>
      <c r="G48" s="23"/>
      <c r="H48" s="23"/>
      <c r="I48" s="23"/>
      <c r="J48" s="23"/>
      <c r="M48" s="216">
        <v>4.1500000000000004</v>
      </c>
      <c r="N48" s="43"/>
      <c r="O48" s="36"/>
      <c r="P48" s="36"/>
      <c r="Q48" s="36"/>
      <c r="R48" s="36"/>
      <c r="S48" s="36"/>
      <c r="T48" s="36"/>
      <c r="U48" s="36"/>
      <c r="V48" s="36"/>
      <c r="W48" s="36"/>
      <c r="X48" s="36"/>
      <c r="Y48" s="36"/>
      <c r="Z48" s="42"/>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420</v>
      </c>
      <c r="O49" s="36"/>
      <c r="P49" s="36"/>
      <c r="Q49" s="36"/>
      <c r="R49" s="36"/>
      <c r="S49" s="36"/>
      <c r="T49" s="36"/>
      <c r="U49" s="36"/>
      <c r="V49" s="36"/>
      <c r="W49" s="36"/>
      <c r="X49" s="36"/>
      <c r="Y49" s="36"/>
      <c r="Z49" s="42"/>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c r="O50" s="23"/>
      <c r="P50" s="23"/>
      <c r="Q50" s="23"/>
      <c r="R50" s="23"/>
      <c r="S50" s="23"/>
      <c r="T50" s="23"/>
      <c r="U50" s="23"/>
      <c r="V50" s="23"/>
      <c r="W50" s="23"/>
      <c r="Z50" s="26"/>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182">
        <f>SUM(M47:M52)</f>
        <v>4.1500000000000004</v>
      </c>
      <c r="N53" s="52" t="s">
        <v>420</v>
      </c>
      <c r="O53" s="28"/>
      <c r="P53" s="28"/>
      <c r="Q53" s="28"/>
      <c r="R53" s="28"/>
      <c r="S53" s="28"/>
      <c r="T53" s="28"/>
      <c r="U53" s="28"/>
      <c r="V53" s="28"/>
      <c r="W53" s="28"/>
      <c r="Z53" s="29">
        <f>SUM(Z47:Z52)</f>
        <v>0</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44702</v>
      </c>
      <c r="X54" s="770"/>
      <c r="Y54" s="770"/>
      <c r="Z54" s="771"/>
      <c r="AA54" s="177" t="s">
        <v>648</v>
      </c>
      <c r="AB54" s="177"/>
      <c r="AC54" s="177"/>
      <c r="AD54" s="177"/>
      <c r="AE54" s="177"/>
      <c r="AF54" s="177"/>
      <c r="AG54" s="177"/>
      <c r="AH54" s="177"/>
      <c r="AI54" s="177"/>
      <c r="AJ54" s="177"/>
      <c r="AK54" s="177"/>
      <c r="AL54" t="s">
        <v>1367</v>
      </c>
    </row>
    <row r="55" spans="1:38" ht="15.75" thickTop="1" x14ac:dyDescent="0.25">
      <c r="A55" s="22" t="str">
        <f>+A47</f>
        <v>Morning Workout</v>
      </c>
      <c r="B55" s="23"/>
      <c r="C55" s="23"/>
      <c r="D55" s="23"/>
      <c r="E55" s="23"/>
      <c r="F55" s="23"/>
      <c r="G55" s="23"/>
      <c r="H55" s="23"/>
      <c r="I55" s="23"/>
      <c r="J55" s="23"/>
      <c r="M55" s="24" t="str">
        <f>"("&amp;LEFT(AA54,1)&amp;")"</f>
        <v>(E)</v>
      </c>
      <c r="N55" s="22" t="str">
        <f>+N47</f>
        <v>Afternoon Workout</v>
      </c>
      <c r="O55" s="23"/>
      <c r="P55" s="23"/>
      <c r="Q55" s="23"/>
      <c r="R55" s="23"/>
      <c r="S55" s="23"/>
      <c r="T55" s="23"/>
      <c r="U55" s="23"/>
      <c r="V55" s="25"/>
      <c r="W55" s="23"/>
      <c r="X55" s="23"/>
      <c r="Y55" s="23"/>
      <c r="Z55" s="48"/>
      <c r="AA55" s="793" t="s">
        <v>1368</v>
      </c>
      <c r="AB55" s="794"/>
      <c r="AC55" s="794"/>
      <c r="AD55" s="794"/>
      <c r="AE55" s="794"/>
      <c r="AF55" s="794"/>
      <c r="AG55" s="794"/>
      <c r="AH55" s="794"/>
      <c r="AI55" s="794"/>
      <c r="AJ55" s="794"/>
      <c r="AK55" s="794"/>
    </row>
    <row r="56" spans="1:38" x14ac:dyDescent="0.25">
      <c r="A56" s="43" t="s">
        <v>420</v>
      </c>
      <c r="B56" s="23"/>
      <c r="C56" s="23"/>
      <c r="D56" s="23"/>
      <c r="E56" s="23"/>
      <c r="F56" s="23"/>
      <c r="G56" s="23"/>
      <c r="H56" s="23"/>
      <c r="I56" s="23"/>
      <c r="J56" s="23"/>
      <c r="M56" s="27"/>
      <c r="N56" s="43" t="s">
        <v>1369</v>
      </c>
      <c r="O56" s="23"/>
      <c r="P56" s="23"/>
      <c r="Q56" s="23"/>
      <c r="R56" s="23"/>
      <c r="S56" s="23"/>
      <c r="T56" s="23"/>
      <c r="U56" s="23"/>
      <c r="V56" s="23"/>
      <c r="W56" s="23"/>
      <c r="Z56" s="26">
        <v>7.3</v>
      </c>
      <c r="AA56" s="793"/>
      <c r="AB56" s="794"/>
      <c r="AC56" s="794"/>
      <c r="AD56" s="794"/>
      <c r="AE56" s="794"/>
      <c r="AF56" s="794"/>
      <c r="AG56" s="794"/>
      <c r="AH56" s="794"/>
      <c r="AI56" s="794"/>
      <c r="AJ56" s="794"/>
      <c r="AK56" s="794"/>
    </row>
    <row r="57" spans="1:38" x14ac:dyDescent="0.25">
      <c r="A57" s="43" t="s">
        <v>420</v>
      </c>
      <c r="B57" s="23"/>
      <c r="C57" s="23"/>
      <c r="D57" s="23"/>
      <c r="E57" s="23"/>
      <c r="F57" s="23"/>
      <c r="G57" s="23"/>
      <c r="H57" s="23"/>
      <c r="I57" s="23"/>
      <c r="J57" s="23"/>
      <c r="M57" s="27"/>
      <c r="N57" s="43" t="s">
        <v>420</v>
      </c>
      <c r="O57" s="23"/>
      <c r="P57" s="23"/>
      <c r="Q57" s="23"/>
      <c r="R57" s="23"/>
      <c r="S57" s="23"/>
      <c r="T57" s="23"/>
      <c r="U57" s="23"/>
      <c r="V57" s="23"/>
      <c r="W57" s="23"/>
      <c r="Z57" s="26"/>
      <c r="AA57" s="793"/>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c r="O58" s="23"/>
      <c r="P58" s="23"/>
      <c r="Q58" s="23"/>
      <c r="R58" s="23"/>
      <c r="S58" s="23"/>
      <c r="T58" s="23"/>
      <c r="U58" s="23"/>
      <c r="V58" s="23"/>
      <c r="W58" s="23"/>
      <c r="Z58" s="26"/>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c r="O59" s="23"/>
      <c r="P59" s="23"/>
      <c r="Q59" s="23"/>
      <c r="R59" s="23"/>
      <c r="S59" s="23"/>
      <c r="T59" s="23"/>
      <c r="U59" s="23"/>
      <c r="V59" s="23"/>
      <c r="W59" s="23"/>
      <c r="Z59" s="26"/>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0</v>
      </c>
      <c r="N61" s="52" t="s">
        <v>420</v>
      </c>
      <c r="O61" s="28"/>
      <c r="P61" s="28"/>
      <c r="Q61" s="28"/>
      <c r="R61" s="28"/>
      <c r="S61" s="28"/>
      <c r="T61" s="28"/>
      <c r="U61" s="28"/>
      <c r="V61" s="28"/>
      <c r="W61" s="28"/>
      <c r="X61" s="33"/>
      <c r="Y61" s="33"/>
      <c r="Z61" s="29">
        <f>SUM(Z55:Z60)</f>
        <v>7.3</v>
      </c>
      <c r="AA61" s="92"/>
      <c r="AB61" s="92"/>
      <c r="AC61" s="92"/>
      <c r="AD61" s="92"/>
      <c r="AE61" s="92"/>
      <c r="AF61" s="92"/>
      <c r="AG61" s="92"/>
      <c r="AH61" s="92"/>
      <c r="AI61" s="92"/>
      <c r="AJ61" s="92"/>
      <c r="AK61" s="92"/>
    </row>
  </sheetData>
  <mergeCells count="28">
    <mergeCell ref="AA47:AK52"/>
    <mergeCell ref="AA55:AK60"/>
    <mergeCell ref="AA7:AK12"/>
    <mergeCell ref="AA15:AK20"/>
    <mergeCell ref="AA23:AK28"/>
    <mergeCell ref="AA31:AK36"/>
    <mergeCell ref="AA39:AK44"/>
    <mergeCell ref="A4:Z4"/>
    <mergeCell ref="A1:Z1"/>
    <mergeCell ref="A2:Z2"/>
    <mergeCell ref="A3:F3"/>
    <mergeCell ref="H3:M3"/>
    <mergeCell ref="N3:Z3"/>
    <mergeCell ref="A5:Z5"/>
    <mergeCell ref="A6:V6"/>
    <mergeCell ref="W6:Z6"/>
    <mergeCell ref="A14:V14"/>
    <mergeCell ref="W14:Z14"/>
    <mergeCell ref="A22:V22"/>
    <mergeCell ref="W22:Z22"/>
    <mergeCell ref="A54:V54"/>
    <mergeCell ref="W54:Z54"/>
    <mergeCell ref="A30:V30"/>
    <mergeCell ref="W30:Z30"/>
    <mergeCell ref="A38:V38"/>
    <mergeCell ref="W38:Z38"/>
    <mergeCell ref="A46:V46"/>
    <mergeCell ref="W46:Z46"/>
  </mergeCells>
  <hyperlinks>
    <hyperlink ref="AA1" location="'Reference Page'!A1" display="Home" xr:uid="{00000000-0004-0000-1800-000000000000}"/>
  </hyperlinks>
  <printOptions horizontalCentered="1" verticalCentered="1"/>
  <pageMargins left="0.3" right="0.3" top="0.5" bottom="0.25" header="0.3" footer="0.3"/>
  <pageSetup scale="87"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tabColor theme="5" tint="0.59999389629810485"/>
    <pageSetUpPr fitToPage="1"/>
  </sheetPr>
  <dimension ref="A1:AL62"/>
  <sheetViews>
    <sheetView showGridLines="0" topLeftCell="N1" workbookViewId="0">
      <pane ySplit="5" topLeftCell="A40" activePane="bottomLeft" state="frozen"/>
      <selection activeCell="A6" sqref="A6:AA61"/>
      <selection pane="bottomLeft" activeCell="AA55" sqref="AA55:AK60"/>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36.5703125" bestFit="1" customWidth="1"/>
    <col min="15" max="25" width="1" customWidth="1"/>
    <col min="26" max="26" width="5.5703125" style="31" customWidth="1"/>
    <col min="27" max="27" width="16.42578125" bestFit="1" customWidth="1"/>
    <col min="28" max="35" width="1" customWidth="1"/>
  </cols>
  <sheetData>
    <row r="1" spans="1:38"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90" t="s">
        <v>850</v>
      </c>
    </row>
    <row r="2" spans="1:38" x14ac:dyDescent="0.25">
      <c r="A2" s="780" t="s">
        <v>441</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38" x14ac:dyDescent="0.25">
      <c r="A3" s="798">
        <f>+'Reference Page'!$A$23</f>
        <v>44703</v>
      </c>
      <c r="B3" s="784"/>
      <c r="C3" s="784"/>
      <c r="D3" s="784"/>
      <c r="E3" s="784"/>
      <c r="F3" s="784"/>
      <c r="G3" s="21" t="s">
        <v>330</v>
      </c>
      <c r="H3" s="785">
        <f>+A3+6</f>
        <v>44709</v>
      </c>
      <c r="I3" s="785"/>
      <c r="J3" s="785"/>
      <c r="K3" s="785"/>
      <c r="L3" s="785"/>
      <c r="M3" s="786"/>
      <c r="N3" s="787" t="s">
        <v>852</v>
      </c>
      <c r="O3" s="788"/>
      <c r="P3" s="788"/>
      <c r="Q3" s="788"/>
      <c r="R3" s="788"/>
      <c r="S3" s="788"/>
      <c r="T3" s="788"/>
      <c r="U3" s="788"/>
      <c r="V3" s="788"/>
      <c r="W3" s="788"/>
      <c r="X3" s="788"/>
      <c r="Y3" s="788"/>
      <c r="Z3" s="789"/>
    </row>
    <row r="4" spans="1:38" x14ac:dyDescent="0.25">
      <c r="A4" s="816" t="str">
        <f>'Reference Page'!H23</f>
        <v>SUMMER</v>
      </c>
      <c r="B4" s="817"/>
      <c r="C4" s="817"/>
      <c r="D4" s="817"/>
      <c r="E4" s="817"/>
      <c r="F4" s="817"/>
      <c r="G4" s="817"/>
      <c r="H4" s="817"/>
      <c r="I4" s="817"/>
      <c r="J4" s="817"/>
      <c r="K4" s="817"/>
      <c r="L4" s="817"/>
      <c r="M4" s="817"/>
      <c r="N4" s="817"/>
      <c r="O4" s="817"/>
      <c r="P4" s="817"/>
      <c r="Q4" s="817"/>
      <c r="R4" s="817"/>
      <c r="S4" s="817"/>
      <c r="T4" s="817"/>
      <c r="U4" s="817"/>
      <c r="V4" s="817"/>
      <c r="W4" s="817"/>
      <c r="X4" s="817"/>
      <c r="Y4" s="817"/>
      <c r="Z4" s="818"/>
    </row>
    <row r="5" spans="1:38" x14ac:dyDescent="0.25">
      <c r="A5" s="813" t="str">
        <f>'Reference Page'!F23</f>
        <v>Base</v>
      </c>
      <c r="B5" s="814"/>
      <c r="C5" s="814"/>
      <c r="D5" s="814"/>
      <c r="E5" s="814"/>
      <c r="F5" s="814"/>
      <c r="G5" s="814"/>
      <c r="H5" s="814"/>
      <c r="I5" s="814"/>
      <c r="J5" s="814"/>
      <c r="K5" s="814"/>
      <c r="L5" s="814"/>
      <c r="M5" s="814"/>
      <c r="N5" s="814"/>
      <c r="O5" s="814"/>
      <c r="P5" s="814"/>
      <c r="Q5" s="814"/>
      <c r="R5" s="814"/>
      <c r="S5" s="814"/>
      <c r="T5" s="814"/>
      <c r="U5" s="814"/>
      <c r="V5" s="814"/>
      <c r="W5" s="814"/>
      <c r="X5" s="814"/>
      <c r="Y5" s="814"/>
      <c r="Z5" s="815"/>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44703</v>
      </c>
      <c r="X6" s="772"/>
      <c r="Y6" s="772"/>
      <c r="Z6" s="772"/>
      <c r="AA6" s="177" t="s">
        <v>345</v>
      </c>
      <c r="AB6" s="177"/>
      <c r="AC6" s="177"/>
      <c r="AD6" s="177"/>
      <c r="AE6" s="177"/>
      <c r="AF6" s="177"/>
      <c r="AG6" s="177"/>
      <c r="AH6" s="177"/>
      <c r="AI6" s="177"/>
      <c r="AJ6" s="177"/>
      <c r="AK6" s="177"/>
      <c r="AL6" t="s">
        <v>1370</v>
      </c>
    </row>
    <row r="7" spans="1:38" ht="15.75" thickTop="1" x14ac:dyDescent="0.25">
      <c r="A7" s="37" t="s">
        <v>855</v>
      </c>
      <c r="B7" s="36"/>
      <c r="C7" s="36"/>
      <c r="D7" s="36"/>
      <c r="E7" s="36"/>
      <c r="F7" s="36"/>
      <c r="G7" s="36"/>
      <c r="H7" s="36"/>
      <c r="I7" s="36"/>
      <c r="J7" s="36"/>
      <c r="K7" s="38"/>
      <c r="L7" s="38"/>
      <c r="M7" s="39" t="str">
        <f>"("&amp;LEFT(AA6,1)&amp;")"</f>
        <v>(O)</v>
      </c>
      <c r="N7" s="40" t="str">
        <f>'1'!N7</f>
        <v>Afternoon Workout</v>
      </c>
      <c r="O7" s="36"/>
      <c r="P7" s="36"/>
      <c r="Q7" s="36"/>
      <c r="R7" s="36"/>
      <c r="S7" s="36"/>
      <c r="T7" s="36"/>
      <c r="U7" s="36"/>
      <c r="V7" s="41"/>
      <c r="W7" s="36"/>
      <c r="X7" s="36"/>
      <c r="Y7" s="36"/>
      <c r="Z7" s="42"/>
      <c r="AA7" s="793" t="s">
        <v>1371</v>
      </c>
      <c r="AB7" s="794"/>
      <c r="AC7" s="794"/>
      <c r="AD7" s="794"/>
      <c r="AE7" s="794"/>
      <c r="AF7" s="794"/>
      <c r="AG7" s="794"/>
      <c r="AH7" s="794"/>
      <c r="AI7" s="794"/>
      <c r="AJ7" s="794"/>
      <c r="AK7" s="794"/>
    </row>
    <row r="8" spans="1:38" x14ac:dyDescent="0.25">
      <c r="A8" s="43" t="s">
        <v>1372</v>
      </c>
      <c r="B8" s="36"/>
      <c r="C8" s="36"/>
      <c r="D8" s="36"/>
      <c r="E8" s="36"/>
      <c r="F8" s="36"/>
      <c r="G8" s="36"/>
      <c r="H8" s="36"/>
      <c r="I8" s="36"/>
      <c r="J8" s="36"/>
      <c r="K8" s="38"/>
      <c r="L8" s="38"/>
      <c r="M8" s="44"/>
      <c r="N8" s="43" t="s">
        <v>420</v>
      </c>
      <c r="O8" s="36"/>
      <c r="P8" s="36"/>
      <c r="Q8" s="36"/>
      <c r="R8" s="36"/>
      <c r="S8" s="36"/>
      <c r="T8" s="36"/>
      <c r="U8" s="36"/>
      <c r="V8" s="36"/>
      <c r="W8" s="36"/>
      <c r="X8" s="36"/>
      <c r="Y8" s="36"/>
      <c r="Z8" s="42"/>
      <c r="AA8" s="793"/>
      <c r="AB8" s="794"/>
      <c r="AC8" s="794"/>
      <c r="AD8" s="794"/>
      <c r="AE8" s="794"/>
      <c r="AF8" s="794"/>
      <c r="AG8" s="794"/>
      <c r="AH8" s="794"/>
      <c r="AI8" s="794"/>
      <c r="AJ8" s="794"/>
      <c r="AK8" s="794"/>
    </row>
    <row r="9" spans="1:38" x14ac:dyDescent="0.25">
      <c r="A9" s="43" t="s">
        <v>420</v>
      </c>
      <c r="B9" s="36"/>
      <c r="C9" s="36"/>
      <c r="D9" s="36"/>
      <c r="E9" s="36"/>
      <c r="F9" s="36"/>
      <c r="G9" s="36"/>
      <c r="H9" s="36"/>
      <c r="I9" s="36"/>
      <c r="J9" s="36"/>
      <c r="K9" s="38"/>
      <c r="L9" s="38"/>
      <c r="M9" s="44"/>
      <c r="N9" s="43" t="s">
        <v>420</v>
      </c>
      <c r="O9" s="36"/>
      <c r="P9" s="36"/>
      <c r="Q9" s="36"/>
      <c r="R9" s="36"/>
      <c r="S9" s="36"/>
      <c r="T9" s="36"/>
      <c r="U9" s="36"/>
      <c r="V9" s="36"/>
      <c r="W9" s="36"/>
      <c r="X9" s="36"/>
      <c r="Y9" s="36"/>
      <c r="Z9" s="42"/>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8" x14ac:dyDescent="0.25">
      <c r="A13" s="43" t="s">
        <v>420</v>
      </c>
      <c r="B13" s="45"/>
      <c r="C13" s="45"/>
      <c r="D13" s="45"/>
      <c r="E13" s="45"/>
      <c r="F13" s="45"/>
      <c r="G13" s="45"/>
      <c r="H13" s="45"/>
      <c r="I13" s="45"/>
      <c r="J13" s="45"/>
      <c r="K13" s="38"/>
      <c r="L13" s="38"/>
      <c r="M13" s="46">
        <f>SUM(M7:M12)</f>
        <v>0</v>
      </c>
      <c r="N13" s="52" t="s">
        <v>420</v>
      </c>
      <c r="O13" s="45"/>
      <c r="P13" s="45"/>
      <c r="Q13" s="45"/>
      <c r="R13" s="45"/>
      <c r="S13" s="45"/>
      <c r="T13" s="45"/>
      <c r="U13" s="45"/>
      <c r="V13" s="45"/>
      <c r="W13" s="45"/>
      <c r="X13" s="45"/>
      <c r="Y13" s="45"/>
      <c r="Z13" s="46">
        <f>SUM(Z7:Z12)</f>
        <v>0</v>
      </c>
      <c r="AA13" s="177"/>
      <c r="AB13" s="177"/>
      <c r="AC13" s="177"/>
      <c r="AD13" s="177"/>
      <c r="AE13" s="177"/>
      <c r="AF13" s="177"/>
      <c r="AG13" s="177"/>
      <c r="AH13" s="177"/>
      <c r="AI13" s="177"/>
      <c r="AJ13" s="177"/>
      <c r="AK13" s="177"/>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44704</v>
      </c>
      <c r="X14" s="770"/>
      <c r="Y14" s="770"/>
      <c r="Z14" s="771"/>
      <c r="AA14" s="177" t="s">
        <v>648</v>
      </c>
      <c r="AB14" s="177"/>
      <c r="AC14" s="177"/>
      <c r="AD14" s="177"/>
      <c r="AE14" s="177"/>
      <c r="AF14" s="177"/>
      <c r="AG14" s="177"/>
      <c r="AH14" s="177"/>
      <c r="AI14" s="177"/>
      <c r="AJ14" s="177"/>
      <c r="AK14" s="177"/>
      <c r="AL14" t="s">
        <v>1373</v>
      </c>
    </row>
    <row r="15" spans="1:38" ht="15.75" thickTop="1" x14ac:dyDescent="0.25">
      <c r="A15" s="37" t="s">
        <v>855</v>
      </c>
      <c r="B15" s="36"/>
      <c r="C15" s="36"/>
      <c r="D15" s="36"/>
      <c r="E15" s="36"/>
      <c r="F15" s="36"/>
      <c r="G15" s="36"/>
      <c r="H15" s="36"/>
      <c r="I15" s="36"/>
      <c r="J15" s="36"/>
      <c r="K15" s="38"/>
      <c r="L15" s="38"/>
      <c r="M15" s="39" t="str">
        <f>"("&amp;LEFT(AA14,1)&amp;")"</f>
        <v>(E)</v>
      </c>
      <c r="N15" s="40" t="str">
        <f>'1'!N7</f>
        <v>Afternoon Workout</v>
      </c>
      <c r="O15" s="36"/>
      <c r="P15" s="36"/>
      <c r="Q15" s="36"/>
      <c r="R15" s="36"/>
      <c r="S15" s="36"/>
      <c r="T15" s="36"/>
      <c r="U15" s="36"/>
      <c r="V15" s="41"/>
      <c r="W15" s="36"/>
      <c r="X15" s="36"/>
      <c r="Y15" s="36"/>
      <c r="Z15" s="42"/>
      <c r="AA15" s="793" t="s">
        <v>1374</v>
      </c>
      <c r="AB15" s="794"/>
      <c r="AC15" s="794"/>
      <c r="AD15" s="794"/>
      <c r="AE15" s="794"/>
      <c r="AF15" s="794"/>
      <c r="AG15" s="794"/>
      <c r="AH15" s="794"/>
      <c r="AI15" s="794"/>
      <c r="AJ15" s="794"/>
      <c r="AK15" s="794"/>
    </row>
    <row r="16" spans="1:38" x14ac:dyDescent="0.25">
      <c r="A16" s="43" t="s">
        <v>420</v>
      </c>
      <c r="B16" s="36"/>
      <c r="C16" s="36"/>
      <c r="D16" s="36"/>
      <c r="E16" s="36"/>
      <c r="F16" s="36"/>
      <c r="G16" s="36"/>
      <c r="H16" s="36"/>
      <c r="I16" s="36"/>
      <c r="J16" s="36"/>
      <c r="K16" s="36"/>
      <c r="L16" s="36"/>
      <c r="M16" s="42"/>
      <c r="N16" s="43" t="s">
        <v>1003</v>
      </c>
      <c r="O16" s="36"/>
      <c r="P16" s="36"/>
      <c r="Q16" s="36"/>
      <c r="R16" s="36"/>
      <c r="S16" s="36"/>
      <c r="T16" s="36"/>
      <c r="U16" s="36"/>
      <c r="V16" s="36"/>
      <c r="W16" s="36"/>
      <c r="X16" s="36"/>
      <c r="Y16" s="36"/>
      <c r="Z16" s="42">
        <v>4</v>
      </c>
      <c r="AA16" s="793"/>
      <c r="AB16" s="794"/>
      <c r="AC16" s="794"/>
      <c r="AD16" s="794"/>
      <c r="AE16" s="794"/>
      <c r="AF16" s="794"/>
      <c r="AG16" s="794"/>
      <c r="AH16" s="794"/>
      <c r="AI16" s="794"/>
      <c r="AJ16" s="794"/>
      <c r="AK16" s="794"/>
    </row>
    <row r="17" spans="1:38" x14ac:dyDescent="0.25">
      <c r="A17" s="43" t="s">
        <v>420</v>
      </c>
      <c r="B17" s="36"/>
      <c r="C17" s="36"/>
      <c r="D17" s="36"/>
      <c r="E17" s="36"/>
      <c r="F17" s="36"/>
      <c r="G17" s="36"/>
      <c r="H17" s="36"/>
      <c r="I17" s="36"/>
      <c r="J17" s="36"/>
      <c r="K17" s="36"/>
      <c r="L17" s="36"/>
      <c r="M17" s="42"/>
      <c r="N17" s="43" t="s">
        <v>420</v>
      </c>
      <c r="O17" s="36"/>
      <c r="P17" s="36"/>
      <c r="Q17" s="36"/>
      <c r="R17" s="36"/>
      <c r="S17" s="36"/>
      <c r="T17" s="36"/>
      <c r="U17" s="36"/>
      <c r="V17" s="36"/>
      <c r="W17" s="36"/>
      <c r="X17" s="36"/>
      <c r="Y17" s="36"/>
      <c r="Z17" s="42"/>
      <c r="AA17" s="793"/>
      <c r="AB17" s="794"/>
      <c r="AC17" s="794"/>
      <c r="AD17" s="794"/>
      <c r="AE17" s="794"/>
      <c r="AF17" s="794"/>
      <c r="AG17" s="794"/>
      <c r="AH17" s="794"/>
      <c r="AI17" s="794"/>
      <c r="AJ17" s="794"/>
      <c r="AK17" s="794"/>
    </row>
    <row r="18" spans="1:38" x14ac:dyDescent="0.25">
      <c r="A18" s="43"/>
      <c r="B18" s="36"/>
      <c r="C18" s="36"/>
      <c r="D18" s="36"/>
      <c r="E18" s="36"/>
      <c r="F18" s="36"/>
      <c r="G18" s="36"/>
      <c r="H18" s="36"/>
      <c r="I18" s="36"/>
      <c r="J18" s="36"/>
      <c r="K18" s="36"/>
      <c r="L18" s="36"/>
      <c r="M18" s="42"/>
      <c r="N18" s="43"/>
      <c r="O18" s="36"/>
      <c r="P18" s="36"/>
      <c r="Q18" s="36"/>
      <c r="R18" s="36"/>
      <c r="S18" s="36"/>
      <c r="T18" s="36"/>
      <c r="U18" s="36"/>
      <c r="V18" s="36"/>
      <c r="W18" s="36"/>
      <c r="X18" s="36"/>
      <c r="Y18" s="36"/>
      <c r="Z18" s="42"/>
      <c r="AA18" s="793"/>
      <c r="AB18" s="794"/>
      <c r="AC18" s="794"/>
      <c r="AD18" s="794"/>
      <c r="AE18" s="794"/>
      <c r="AF18" s="794"/>
      <c r="AG18" s="794"/>
      <c r="AH18" s="794"/>
      <c r="AI18" s="794"/>
      <c r="AJ18" s="794"/>
      <c r="AK18" s="794"/>
    </row>
    <row r="19" spans="1:38" x14ac:dyDescent="0.25">
      <c r="A19" s="43"/>
      <c r="B19" s="36"/>
      <c r="C19" s="36"/>
      <c r="D19" s="36"/>
      <c r="E19" s="36"/>
      <c r="F19" s="36"/>
      <c r="G19" s="36"/>
      <c r="H19" s="36"/>
      <c r="I19" s="36"/>
      <c r="J19" s="36"/>
      <c r="K19" s="36"/>
      <c r="L19" s="36"/>
      <c r="M19" s="42"/>
      <c r="N19" s="43"/>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38" x14ac:dyDescent="0.25">
      <c r="A20" s="43"/>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38" x14ac:dyDescent="0.25">
      <c r="A21" s="43" t="s">
        <v>420</v>
      </c>
      <c r="B21" s="45"/>
      <c r="C21" s="45"/>
      <c r="D21" s="45"/>
      <c r="E21" s="45"/>
      <c r="F21" s="45"/>
      <c r="G21" s="45"/>
      <c r="H21" s="45"/>
      <c r="I21" s="45"/>
      <c r="J21" s="45"/>
      <c r="K21" s="45"/>
      <c r="L21" s="45"/>
      <c r="M21" s="46">
        <f>SUM(M15:M20)</f>
        <v>0</v>
      </c>
      <c r="N21" s="43" t="s">
        <v>420</v>
      </c>
      <c r="O21" s="45"/>
      <c r="P21" s="45"/>
      <c r="Q21" s="45"/>
      <c r="R21" s="45"/>
      <c r="S21" s="45"/>
      <c r="T21" s="45"/>
      <c r="U21" s="45"/>
      <c r="V21" s="45"/>
      <c r="W21" s="45"/>
      <c r="X21" s="45"/>
      <c r="Y21" s="45"/>
      <c r="Z21" s="46">
        <f>SUM(Z15:Z20)</f>
        <v>4</v>
      </c>
      <c r="AA21" s="177"/>
      <c r="AB21" s="177"/>
      <c r="AC21" s="177"/>
      <c r="AD21" s="177"/>
      <c r="AE21" s="177"/>
      <c r="AF21" s="177"/>
      <c r="AG21" s="177"/>
      <c r="AH21" s="177"/>
      <c r="AI21" s="177"/>
      <c r="AJ21" s="177"/>
      <c r="AK21" s="177"/>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44705</v>
      </c>
      <c r="X22" s="770"/>
      <c r="Y22" s="770"/>
      <c r="Z22" s="771"/>
      <c r="AA22" s="177" t="s">
        <v>648</v>
      </c>
      <c r="AB22" s="177"/>
      <c r="AC22" s="177"/>
      <c r="AD22" s="177"/>
      <c r="AE22" s="177"/>
      <c r="AF22" s="177"/>
      <c r="AG22" s="177"/>
      <c r="AH22" s="177"/>
      <c r="AI22" s="177"/>
      <c r="AJ22" s="177"/>
      <c r="AK22" s="177"/>
      <c r="AL22" t="s">
        <v>1375</v>
      </c>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1376</v>
      </c>
      <c r="AB23" s="794"/>
      <c r="AC23" s="794"/>
      <c r="AD23" s="794"/>
      <c r="AE23" s="794"/>
      <c r="AF23" s="794"/>
      <c r="AG23" s="794"/>
      <c r="AH23" s="794"/>
      <c r="AI23" s="794"/>
      <c r="AJ23" s="794"/>
      <c r="AK23" s="794"/>
    </row>
    <row r="24" spans="1:38" x14ac:dyDescent="0.25">
      <c r="A24" s="43" t="s">
        <v>420</v>
      </c>
      <c r="B24" s="36"/>
      <c r="C24" s="36"/>
      <c r="D24" s="36"/>
      <c r="E24" s="36"/>
      <c r="F24" s="36"/>
      <c r="G24" s="36"/>
      <c r="H24" s="36"/>
      <c r="I24" s="36"/>
      <c r="J24" s="36"/>
      <c r="K24" s="38"/>
      <c r="L24" s="38"/>
      <c r="M24" s="44"/>
      <c r="N24" s="43" t="s">
        <v>420</v>
      </c>
      <c r="O24" s="36"/>
      <c r="P24" s="36"/>
      <c r="Q24" s="36"/>
      <c r="R24" s="36"/>
      <c r="S24" s="36"/>
      <c r="T24" s="36"/>
      <c r="U24" s="36"/>
      <c r="V24" s="36"/>
      <c r="W24" s="36"/>
      <c r="X24" s="36"/>
      <c r="Y24" s="36"/>
      <c r="Z24" s="42">
        <v>6</v>
      </c>
      <c r="AA24" s="793"/>
      <c r="AB24" s="794"/>
      <c r="AC24" s="794"/>
      <c r="AD24" s="794"/>
      <c r="AE24" s="794"/>
      <c r="AF24" s="794"/>
      <c r="AG24" s="794"/>
      <c r="AH24" s="794"/>
      <c r="AI24" s="794"/>
      <c r="AJ24" s="794"/>
      <c r="AK24" s="794"/>
    </row>
    <row r="25" spans="1:38" x14ac:dyDescent="0.25">
      <c r="A25" s="43" t="s">
        <v>420</v>
      </c>
      <c r="B25" s="36"/>
      <c r="C25" s="36"/>
      <c r="D25" s="36"/>
      <c r="E25" s="36"/>
      <c r="F25" s="36"/>
      <c r="G25" s="36"/>
      <c r="H25" s="36"/>
      <c r="I25" s="36"/>
      <c r="J25" s="36"/>
      <c r="K25" s="38"/>
      <c r="L25" s="38"/>
      <c r="M25" s="44"/>
      <c r="N25" s="43" t="s">
        <v>420</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38" x14ac:dyDescent="0.25">
      <c r="A26" s="43"/>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46">
        <f>SUM(Z23:Z28)</f>
        <v>6</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44706</v>
      </c>
      <c r="X30" s="770"/>
      <c r="Y30" s="770"/>
      <c r="Z30" s="771"/>
      <c r="AA30" s="177" t="s">
        <v>345</v>
      </c>
      <c r="AB30" s="177"/>
      <c r="AC30" s="177"/>
      <c r="AD30" s="177"/>
      <c r="AE30" s="177"/>
      <c r="AF30" s="177"/>
      <c r="AG30" s="177"/>
      <c r="AH30" s="177"/>
      <c r="AI30" s="177"/>
      <c r="AJ30" s="177"/>
      <c r="AK30" s="177"/>
    </row>
    <row r="31" spans="1:38" ht="15.75" thickTop="1" x14ac:dyDescent="0.25">
      <c r="A31" s="37" t="s">
        <v>855</v>
      </c>
      <c r="B31" s="36"/>
      <c r="C31" s="36"/>
      <c r="D31" s="36"/>
      <c r="E31" s="36"/>
      <c r="F31" s="36"/>
      <c r="G31" s="36"/>
      <c r="H31" s="36"/>
      <c r="I31" s="36"/>
      <c r="J31" s="36"/>
      <c r="K31" s="38"/>
      <c r="L31" s="38"/>
      <c r="M31" s="39" t="str">
        <f>"("&amp;LEFT(AA30,1)&amp;")"</f>
        <v>(O)</v>
      </c>
      <c r="N31" s="40" t="str">
        <f>'1'!N7</f>
        <v>Afternoon Workout</v>
      </c>
      <c r="O31" s="36"/>
      <c r="P31" s="36"/>
      <c r="Q31" s="36"/>
      <c r="R31" s="36"/>
      <c r="S31" s="36"/>
      <c r="T31" s="36"/>
      <c r="U31" s="36"/>
      <c r="V31" s="41"/>
      <c r="W31" s="36"/>
      <c r="X31" s="36"/>
      <c r="Y31" s="36"/>
      <c r="Z31" s="42"/>
      <c r="AA31" s="793"/>
      <c r="AB31" s="794"/>
      <c r="AC31" s="794"/>
      <c r="AD31" s="794"/>
      <c r="AE31" s="794"/>
      <c r="AF31" s="794"/>
      <c r="AG31" s="794"/>
      <c r="AH31" s="794"/>
      <c r="AI31" s="794"/>
      <c r="AJ31" s="794"/>
      <c r="AK31" s="794"/>
    </row>
    <row r="32" spans="1:38" x14ac:dyDescent="0.25">
      <c r="A32" s="43" t="s">
        <v>420</v>
      </c>
      <c r="B32" s="36"/>
      <c r="C32" s="36"/>
      <c r="D32" s="36"/>
      <c r="E32" s="36"/>
      <c r="F32" s="36"/>
      <c r="G32" s="36"/>
      <c r="H32" s="36"/>
      <c r="I32" s="36"/>
      <c r="J32" s="36"/>
      <c r="K32" s="38"/>
      <c r="L32" s="38"/>
      <c r="M32" s="44"/>
      <c r="N32" s="43" t="s">
        <v>420</v>
      </c>
      <c r="O32" s="36"/>
      <c r="P32" s="36"/>
      <c r="Q32" s="36"/>
      <c r="R32" s="36"/>
      <c r="S32" s="36"/>
      <c r="T32" s="36"/>
      <c r="U32" s="36"/>
      <c r="V32" s="36"/>
      <c r="W32" s="36"/>
      <c r="X32" s="36"/>
      <c r="Y32" s="36"/>
      <c r="Z32" s="42"/>
      <c r="AA32" s="793"/>
      <c r="AB32" s="794"/>
      <c r="AC32" s="794"/>
      <c r="AD32" s="794"/>
      <c r="AE32" s="794"/>
      <c r="AF32" s="794"/>
      <c r="AG32" s="794"/>
      <c r="AH32" s="794"/>
      <c r="AI32" s="794"/>
      <c r="AJ32" s="794"/>
      <c r="AK32" s="794"/>
    </row>
    <row r="33" spans="1:38" x14ac:dyDescent="0.25">
      <c r="A33" s="43" t="s">
        <v>420</v>
      </c>
      <c r="B33" s="36"/>
      <c r="C33" s="36"/>
      <c r="D33" s="36"/>
      <c r="E33" s="36"/>
      <c r="F33" s="36"/>
      <c r="G33" s="36"/>
      <c r="H33" s="36"/>
      <c r="I33" s="36"/>
      <c r="J33" s="36"/>
      <c r="K33" s="38"/>
      <c r="L33" s="38"/>
      <c r="M33" s="44"/>
      <c r="N33" s="43" t="s">
        <v>420</v>
      </c>
      <c r="O33" s="36"/>
      <c r="P33" s="36"/>
      <c r="Q33" s="36"/>
      <c r="R33" s="36"/>
      <c r="S33" s="36"/>
      <c r="T33" s="36"/>
      <c r="U33" s="36"/>
      <c r="V33" s="36"/>
      <c r="W33" s="36"/>
      <c r="X33" s="36"/>
      <c r="Y33" s="36"/>
      <c r="Z33" s="42"/>
      <c r="AA33" s="793"/>
      <c r="AB33" s="794"/>
      <c r="AC33" s="794"/>
      <c r="AD33" s="794"/>
      <c r="AE33" s="794"/>
      <c r="AF33" s="794"/>
      <c r="AG33" s="794"/>
      <c r="AH33" s="794"/>
      <c r="AI33" s="794"/>
      <c r="AJ33" s="794"/>
      <c r="AK33" s="794"/>
    </row>
    <row r="34" spans="1:38" x14ac:dyDescent="0.25">
      <c r="A34" s="43"/>
      <c r="B34" s="36"/>
      <c r="C34" s="36"/>
      <c r="D34" s="36"/>
      <c r="E34" s="36"/>
      <c r="F34" s="36"/>
      <c r="G34" s="36"/>
      <c r="H34" s="36"/>
      <c r="I34" s="36"/>
      <c r="J34" s="36"/>
      <c r="K34" s="38"/>
      <c r="L34" s="38"/>
      <c r="M34" s="44"/>
      <c r="N34" s="43"/>
      <c r="O34" s="36"/>
      <c r="P34" s="36"/>
      <c r="Q34" s="36"/>
      <c r="R34" s="36"/>
      <c r="S34" s="36"/>
      <c r="T34" s="36"/>
      <c r="U34" s="36"/>
      <c r="V34" s="36"/>
      <c r="W34" s="36"/>
      <c r="X34" s="36"/>
      <c r="Y34" s="36"/>
      <c r="Z34" s="42"/>
      <c r="AA34" s="793"/>
      <c r="AB34" s="794"/>
      <c r="AC34" s="794"/>
      <c r="AD34" s="794"/>
      <c r="AE34" s="794"/>
      <c r="AF34" s="794"/>
      <c r="AG34" s="794"/>
      <c r="AH34" s="794"/>
      <c r="AI34" s="794"/>
      <c r="AJ34" s="794"/>
      <c r="AK34" s="794"/>
    </row>
    <row r="35" spans="1:38" x14ac:dyDescent="0.25">
      <c r="A35" s="43"/>
      <c r="B35" s="36"/>
      <c r="C35" s="36"/>
      <c r="D35" s="36"/>
      <c r="E35" s="36"/>
      <c r="F35" s="36"/>
      <c r="G35" s="36"/>
      <c r="H35" s="36"/>
      <c r="I35" s="36"/>
      <c r="J35" s="36"/>
      <c r="K35" s="38"/>
      <c r="L35" s="38"/>
      <c r="M35" s="44"/>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0</v>
      </c>
      <c r="N37" s="43" t="s">
        <v>420</v>
      </c>
      <c r="O37" s="45"/>
      <c r="P37" s="45"/>
      <c r="Q37" s="45"/>
      <c r="R37" s="45"/>
      <c r="S37" s="45"/>
      <c r="T37" s="45"/>
      <c r="U37" s="45"/>
      <c r="V37" s="45"/>
      <c r="W37" s="45"/>
      <c r="X37" s="45"/>
      <c r="Y37" s="45"/>
      <c r="Z37" s="46">
        <f>SUM(Z31:Z36)</f>
        <v>0</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44707</v>
      </c>
      <c r="X38" s="770"/>
      <c r="Y38" s="770"/>
      <c r="Z38" s="771"/>
      <c r="AA38" s="177" t="s">
        <v>648</v>
      </c>
      <c r="AB38" s="177"/>
      <c r="AC38" s="177"/>
      <c r="AD38" s="177"/>
      <c r="AE38" s="177"/>
      <c r="AF38" s="177"/>
      <c r="AG38" s="177"/>
      <c r="AH38" s="177"/>
      <c r="AI38" s="177"/>
      <c r="AJ38" s="177"/>
      <c r="AK38" s="177"/>
      <c r="AL38" t="s">
        <v>1377</v>
      </c>
    </row>
    <row r="39" spans="1:38"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t="s">
        <v>1378</v>
      </c>
      <c r="AB39" s="794"/>
      <c r="AC39" s="794"/>
      <c r="AD39" s="794"/>
      <c r="AE39" s="794"/>
      <c r="AF39" s="794"/>
      <c r="AG39" s="794"/>
      <c r="AH39" s="794"/>
      <c r="AI39" s="794"/>
      <c r="AJ39" s="794"/>
      <c r="AK39" s="794"/>
    </row>
    <row r="40" spans="1:38" x14ac:dyDescent="0.25">
      <c r="A40" s="43"/>
      <c r="B40" s="36"/>
      <c r="C40" s="36"/>
      <c r="D40" s="36"/>
      <c r="E40" s="36"/>
      <c r="F40" s="36"/>
      <c r="G40" s="36"/>
      <c r="H40" s="36"/>
      <c r="I40" s="36"/>
      <c r="J40" s="36"/>
      <c r="K40" s="38"/>
      <c r="L40" s="38"/>
      <c r="M40" s="44"/>
      <c r="N40" s="43" t="s">
        <v>420</v>
      </c>
      <c r="O40" s="36"/>
      <c r="P40" s="36"/>
      <c r="Q40" s="36"/>
      <c r="R40" s="36"/>
      <c r="S40" s="36"/>
      <c r="T40" s="36"/>
      <c r="U40" s="36"/>
      <c r="V40" s="36"/>
      <c r="W40" s="36"/>
      <c r="X40" s="36"/>
      <c r="Y40" s="36"/>
      <c r="Z40" s="42">
        <v>6.4</v>
      </c>
      <c r="AA40" s="793"/>
      <c r="AB40" s="794"/>
      <c r="AC40" s="794"/>
      <c r="AD40" s="794"/>
      <c r="AE40" s="794"/>
      <c r="AF40" s="794"/>
      <c r="AG40" s="794"/>
      <c r="AH40" s="794"/>
      <c r="AI40" s="794"/>
      <c r="AJ40" s="794"/>
      <c r="AK40" s="794"/>
    </row>
    <row r="41" spans="1:38" x14ac:dyDescent="0.25">
      <c r="A41" s="43"/>
      <c r="B41" s="36"/>
      <c r="C41" s="36"/>
      <c r="D41" s="36"/>
      <c r="E41" s="36"/>
      <c r="F41" s="36"/>
      <c r="G41" s="36"/>
      <c r="H41" s="36"/>
      <c r="I41" s="36"/>
      <c r="J41" s="36"/>
      <c r="K41" s="38"/>
      <c r="L41" s="38"/>
      <c r="M41" s="44"/>
      <c r="N41" s="43" t="s">
        <v>420</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0</v>
      </c>
      <c r="N45" s="52" t="s">
        <v>420</v>
      </c>
      <c r="O45" s="45"/>
      <c r="P45" s="45"/>
      <c r="Q45" s="45"/>
      <c r="R45" s="45"/>
      <c r="S45" s="45"/>
      <c r="T45" s="45"/>
      <c r="U45" s="45"/>
      <c r="V45" s="45"/>
      <c r="W45" s="45"/>
      <c r="X45" s="45"/>
      <c r="Y45" s="45"/>
      <c r="Z45" s="46">
        <f>SUM(Z39:Z44)</f>
        <v>6.4</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44708</v>
      </c>
      <c r="X46" s="770"/>
      <c r="Y46" s="770"/>
      <c r="Z46" s="771"/>
      <c r="AA46" s="177" t="s">
        <v>648</v>
      </c>
      <c r="AB46" s="177"/>
      <c r="AC46" s="177"/>
      <c r="AD46" s="177"/>
      <c r="AE46" s="177"/>
      <c r="AF46" s="177"/>
      <c r="AG46" s="177"/>
      <c r="AH46" s="177"/>
      <c r="AI46" s="177"/>
      <c r="AJ46" s="177"/>
      <c r="AL46" s="177" t="s">
        <v>1107</v>
      </c>
    </row>
    <row r="47" spans="1:38" ht="15.75" thickTop="1" x14ac:dyDescent="0.25">
      <c r="A47" s="22" t="str">
        <f>+A39</f>
        <v>Morning Workout</v>
      </c>
      <c r="B47" s="23"/>
      <c r="C47" s="23"/>
      <c r="D47" s="23"/>
      <c r="E47" s="23"/>
      <c r="F47" s="23"/>
      <c r="G47" s="23"/>
      <c r="H47" s="23"/>
      <c r="I47" s="23"/>
      <c r="J47" s="23"/>
      <c r="M47" s="24" t="str">
        <f>"("&amp;LEFT(AA46,1)&amp;")"</f>
        <v>(E)</v>
      </c>
      <c r="N47" s="22" t="str">
        <f>+N39</f>
        <v>Afternoon Workout</v>
      </c>
      <c r="O47" s="23"/>
      <c r="P47" s="23"/>
      <c r="Q47" s="23"/>
      <c r="R47" s="23"/>
      <c r="S47" s="23"/>
      <c r="T47" s="23"/>
      <c r="U47" s="23"/>
      <c r="V47" s="25"/>
      <c r="W47" s="23"/>
      <c r="X47" s="23"/>
      <c r="Y47" s="23"/>
      <c r="Z47" s="48"/>
      <c r="AA47" s="793" t="s">
        <v>1379</v>
      </c>
      <c r="AB47" s="794"/>
      <c r="AC47" s="794"/>
      <c r="AD47" s="794"/>
      <c r="AE47" s="794"/>
      <c r="AF47" s="794"/>
      <c r="AG47" s="794"/>
      <c r="AH47" s="794"/>
      <c r="AI47" s="794"/>
      <c r="AJ47" s="794"/>
      <c r="AK47" s="794"/>
    </row>
    <row r="48" spans="1:38" x14ac:dyDescent="0.25">
      <c r="A48" s="43" t="s">
        <v>420</v>
      </c>
      <c r="B48" s="23"/>
      <c r="C48" s="23"/>
      <c r="D48" s="23"/>
      <c r="E48" s="23"/>
      <c r="F48" s="23"/>
      <c r="G48" s="23"/>
      <c r="H48" s="23"/>
      <c r="I48" s="23"/>
      <c r="J48" s="23"/>
      <c r="M48" s="27"/>
      <c r="N48" s="43" t="s">
        <v>993</v>
      </c>
      <c r="O48" s="36"/>
      <c r="P48" s="36"/>
      <c r="Q48" s="36"/>
      <c r="R48" s="36"/>
      <c r="S48" s="36"/>
      <c r="T48" s="36"/>
      <c r="U48" s="36"/>
      <c r="V48" s="36"/>
      <c r="W48" s="36"/>
      <c r="X48" s="36"/>
      <c r="Y48" s="36"/>
      <c r="Z48" s="42">
        <v>7.15</v>
      </c>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420</v>
      </c>
      <c r="O49" s="36"/>
      <c r="P49" s="36"/>
      <c r="Q49" s="36"/>
      <c r="R49" s="36"/>
      <c r="S49" s="36"/>
      <c r="T49" s="36"/>
      <c r="U49" s="36"/>
      <c r="V49" s="36"/>
      <c r="W49" s="36"/>
      <c r="X49" s="36"/>
      <c r="Y49" s="36"/>
      <c r="Z49" s="42"/>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c r="O50" s="23"/>
      <c r="P50" s="23"/>
      <c r="Q50" s="23"/>
      <c r="R50" s="23"/>
      <c r="S50" s="23"/>
      <c r="T50" s="23"/>
      <c r="U50" s="23"/>
      <c r="V50" s="23"/>
      <c r="W50" s="23"/>
      <c r="Z50" s="26"/>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0</v>
      </c>
      <c r="N53" s="52" t="s">
        <v>420</v>
      </c>
      <c r="O53" s="28"/>
      <c r="P53" s="28"/>
      <c r="Q53" s="28"/>
      <c r="R53" s="28"/>
      <c r="S53" s="28"/>
      <c r="T53" s="28"/>
      <c r="U53" s="28"/>
      <c r="V53" s="28"/>
      <c r="W53" s="28"/>
      <c r="Z53" s="29">
        <f>SUM(Z47:Z52)</f>
        <v>7.15</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44709</v>
      </c>
      <c r="X54" s="770"/>
      <c r="Y54" s="770"/>
      <c r="Z54" s="771"/>
      <c r="AA54" s="177" t="s">
        <v>648</v>
      </c>
      <c r="AB54" s="177"/>
      <c r="AC54" s="177"/>
      <c r="AD54" s="177"/>
      <c r="AE54" s="177"/>
      <c r="AF54" s="177"/>
      <c r="AG54" s="177"/>
      <c r="AH54" s="177"/>
      <c r="AI54" s="177"/>
      <c r="AJ54" s="177"/>
      <c r="AL54" t="s">
        <v>1380</v>
      </c>
    </row>
    <row r="55" spans="1:38" ht="15.75" thickTop="1" x14ac:dyDescent="0.25">
      <c r="A55" s="22" t="str">
        <f>+A47</f>
        <v>Morning Workout</v>
      </c>
      <c r="B55" s="23"/>
      <c r="C55" s="23"/>
      <c r="D55" s="23"/>
      <c r="E55" s="23"/>
      <c r="F55" s="23"/>
      <c r="G55" s="23"/>
      <c r="H55" s="23"/>
      <c r="I55" s="23"/>
      <c r="J55" s="23"/>
      <c r="M55" s="24" t="str">
        <f>"("&amp;LEFT(AA54,1)&amp;")"</f>
        <v>(E)</v>
      </c>
      <c r="N55" s="22" t="str">
        <f>+N47</f>
        <v>Afternoon Workout</v>
      </c>
      <c r="O55" s="23"/>
      <c r="P55" s="23"/>
      <c r="Q55" s="23"/>
      <c r="R55" s="23"/>
      <c r="S55" s="23"/>
      <c r="T55" s="23"/>
      <c r="U55" s="23"/>
      <c r="V55" s="25"/>
      <c r="W55" s="23"/>
      <c r="X55" s="23"/>
      <c r="Y55" s="23"/>
      <c r="Z55" s="48"/>
      <c r="AA55" s="793" t="s">
        <v>1381</v>
      </c>
      <c r="AB55" s="794"/>
      <c r="AC55" s="794"/>
      <c r="AD55" s="794"/>
      <c r="AE55" s="794"/>
      <c r="AF55" s="794"/>
      <c r="AG55" s="794"/>
      <c r="AH55" s="794"/>
      <c r="AI55" s="794"/>
      <c r="AJ55" s="794"/>
      <c r="AK55" s="794"/>
    </row>
    <row r="56" spans="1:38" x14ac:dyDescent="0.25">
      <c r="A56" s="43" t="s">
        <v>420</v>
      </c>
      <c r="B56" s="23"/>
      <c r="C56" s="23"/>
      <c r="D56" s="23"/>
      <c r="E56" s="23"/>
      <c r="F56" s="23"/>
      <c r="G56" s="23"/>
      <c r="H56" s="23"/>
      <c r="I56" s="23"/>
      <c r="J56" s="23"/>
      <c r="M56" s="27"/>
      <c r="N56" s="43" t="s">
        <v>420</v>
      </c>
      <c r="O56" s="23"/>
      <c r="P56" s="23"/>
      <c r="Q56" s="23"/>
      <c r="R56" s="23"/>
      <c r="S56" s="23"/>
      <c r="T56" s="23"/>
      <c r="U56" s="23"/>
      <c r="V56" s="23"/>
      <c r="W56" s="23"/>
      <c r="Z56" s="26">
        <v>2.25</v>
      </c>
      <c r="AA56" s="793"/>
      <c r="AB56" s="794"/>
      <c r="AC56" s="794"/>
      <c r="AD56" s="794"/>
      <c r="AE56" s="794"/>
      <c r="AF56" s="794"/>
      <c r="AG56" s="794"/>
      <c r="AH56" s="794"/>
      <c r="AI56" s="794"/>
      <c r="AJ56" s="794"/>
      <c r="AK56" s="794"/>
    </row>
    <row r="57" spans="1:38" x14ac:dyDescent="0.25">
      <c r="A57" s="43" t="s">
        <v>420</v>
      </c>
      <c r="B57" s="23"/>
      <c r="C57" s="23"/>
      <c r="D57" s="23"/>
      <c r="E57" s="23"/>
      <c r="F57" s="23"/>
      <c r="G57" s="23"/>
      <c r="H57" s="23"/>
      <c r="I57" s="23"/>
      <c r="J57" s="23"/>
      <c r="M57" s="27"/>
      <c r="N57" s="43" t="s">
        <v>420</v>
      </c>
      <c r="O57" s="23"/>
      <c r="P57" s="23"/>
      <c r="Q57" s="23"/>
      <c r="R57" s="23"/>
      <c r="S57" s="23"/>
      <c r="T57" s="23"/>
      <c r="U57" s="23"/>
      <c r="V57" s="23"/>
      <c r="W57" s="23"/>
      <c r="Z57" s="26"/>
      <c r="AA57" s="793"/>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c r="O58" s="23"/>
      <c r="P58" s="23"/>
      <c r="Q58" s="23"/>
      <c r="R58" s="23"/>
      <c r="S58" s="23"/>
      <c r="T58" s="23"/>
      <c r="U58" s="23"/>
      <c r="V58" s="23"/>
      <c r="W58" s="23"/>
      <c r="Z58" s="26"/>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c r="O59" s="23"/>
      <c r="P59" s="23"/>
      <c r="Q59" s="23"/>
      <c r="R59" s="23"/>
      <c r="S59" s="23"/>
      <c r="T59" s="23"/>
      <c r="U59" s="23"/>
      <c r="V59" s="23"/>
      <c r="W59" s="23"/>
      <c r="Z59" s="26"/>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0</v>
      </c>
      <c r="N61" s="52" t="s">
        <v>420</v>
      </c>
      <c r="O61" s="28"/>
      <c r="P61" s="28"/>
      <c r="Q61" s="28"/>
      <c r="R61" s="28"/>
      <c r="S61" s="28"/>
      <c r="T61" s="28"/>
      <c r="U61" s="28"/>
      <c r="V61" s="28"/>
      <c r="W61" s="28"/>
      <c r="X61" s="33"/>
      <c r="Y61" s="33"/>
      <c r="Z61" s="29">
        <f>SUM(Z55:Z60)</f>
        <v>2.25</v>
      </c>
      <c r="AA61" s="177"/>
      <c r="AB61" s="177"/>
      <c r="AC61" s="177"/>
      <c r="AD61" s="177"/>
      <c r="AE61" s="177"/>
      <c r="AF61" s="177"/>
      <c r="AG61" s="177"/>
      <c r="AH61" s="177"/>
      <c r="AI61" s="177"/>
      <c r="AJ61" s="177"/>
      <c r="AK61" s="177"/>
    </row>
    <row r="62" spans="1:38" x14ac:dyDescent="0.25">
      <c r="AA62" s="3"/>
      <c r="AB62" s="3"/>
      <c r="AC62" s="3"/>
      <c r="AD62" s="3"/>
      <c r="AE62" s="3"/>
      <c r="AF62" s="3"/>
      <c r="AG62" s="3"/>
      <c r="AH62" s="3"/>
      <c r="AI62" s="3"/>
      <c r="AJ62" s="3"/>
      <c r="AK62" s="3"/>
    </row>
  </sheetData>
  <mergeCells count="28">
    <mergeCell ref="AA47:AK52"/>
    <mergeCell ref="AA55:AK60"/>
    <mergeCell ref="AA7:AK12"/>
    <mergeCell ref="AA15:AK20"/>
    <mergeCell ref="AA23:AK28"/>
    <mergeCell ref="AA31:AK36"/>
    <mergeCell ref="AA39:AK44"/>
    <mergeCell ref="A5:Z5"/>
    <mergeCell ref="A54:V54"/>
    <mergeCell ref="W54:Z54"/>
    <mergeCell ref="A4:Z4"/>
    <mergeCell ref="A1:Z1"/>
    <mergeCell ref="A2:Z2"/>
    <mergeCell ref="A3:F3"/>
    <mergeCell ref="H3:M3"/>
    <mergeCell ref="N3:Z3"/>
    <mergeCell ref="A6:V6"/>
    <mergeCell ref="W6:Z6"/>
    <mergeCell ref="A38:V38"/>
    <mergeCell ref="W38:Z38"/>
    <mergeCell ref="A46:V46"/>
    <mergeCell ref="W46:Z46"/>
    <mergeCell ref="A14:V14"/>
    <mergeCell ref="W14:Z14"/>
    <mergeCell ref="A22:V22"/>
    <mergeCell ref="W22:Z22"/>
    <mergeCell ref="A30:V30"/>
    <mergeCell ref="W30:Z30"/>
  </mergeCells>
  <hyperlinks>
    <hyperlink ref="AA1" location="'Reference Page'!A1" display="Home" xr:uid="{00000000-0004-0000-1900-000000000000}"/>
  </hyperlinks>
  <printOptions horizontalCentered="1" verticalCentered="1"/>
  <pageMargins left="0.3" right="0.3" top="0.5" bottom="0.25" header="0.3" footer="0.3"/>
  <pageSetup scale="87"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6">
    <tabColor theme="5" tint="0.59999389629810485"/>
    <pageSetUpPr fitToPage="1"/>
  </sheetPr>
  <dimension ref="A1:AL61"/>
  <sheetViews>
    <sheetView showGridLines="0" topLeftCell="N1" workbookViewId="0">
      <pane ySplit="5" topLeftCell="A49" activePane="bottomLeft" state="frozen"/>
      <selection activeCell="A6" sqref="A6:AA61"/>
      <selection pane="bottomLeft" activeCell="AA55" sqref="AA55:AK60"/>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36.5703125" bestFit="1" customWidth="1"/>
    <col min="15" max="25" width="1" customWidth="1"/>
    <col min="26" max="26" width="5.5703125" style="31" customWidth="1"/>
    <col min="27" max="27" width="16.42578125" bestFit="1" customWidth="1"/>
    <col min="28" max="35" width="1" customWidth="1"/>
  </cols>
  <sheetData>
    <row r="1" spans="1:38"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90" t="s">
        <v>850</v>
      </c>
    </row>
    <row r="2" spans="1:38" x14ac:dyDescent="0.25">
      <c r="A2" s="780" t="s">
        <v>444</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38" x14ac:dyDescent="0.25">
      <c r="A3" s="798">
        <f>+'Reference Page'!$A$25</f>
        <v>44717</v>
      </c>
      <c r="B3" s="784"/>
      <c r="C3" s="784"/>
      <c r="D3" s="784"/>
      <c r="E3" s="784"/>
      <c r="F3" s="784"/>
      <c r="G3" s="21" t="s">
        <v>330</v>
      </c>
      <c r="H3" s="785">
        <f>+A3+6</f>
        <v>44723</v>
      </c>
      <c r="I3" s="785"/>
      <c r="J3" s="785"/>
      <c r="K3" s="785"/>
      <c r="L3" s="785"/>
      <c r="M3" s="786"/>
      <c r="N3" s="787" t="s">
        <v>852</v>
      </c>
      <c r="O3" s="788"/>
      <c r="P3" s="788"/>
      <c r="Q3" s="788"/>
      <c r="R3" s="788"/>
      <c r="S3" s="788"/>
      <c r="T3" s="788"/>
      <c r="U3" s="788"/>
      <c r="V3" s="788"/>
      <c r="W3" s="788"/>
      <c r="X3" s="788"/>
      <c r="Y3" s="788"/>
      <c r="Z3" s="789"/>
    </row>
    <row r="4" spans="1:38" x14ac:dyDescent="0.25">
      <c r="A4" s="816" t="str">
        <f>'Reference Page'!H23</f>
        <v>SUMMER</v>
      </c>
      <c r="B4" s="817"/>
      <c r="C4" s="817"/>
      <c r="D4" s="817"/>
      <c r="E4" s="817"/>
      <c r="F4" s="817"/>
      <c r="G4" s="817"/>
      <c r="H4" s="817"/>
      <c r="I4" s="817"/>
      <c r="J4" s="817"/>
      <c r="K4" s="817"/>
      <c r="L4" s="817"/>
      <c r="M4" s="817"/>
      <c r="N4" s="817"/>
      <c r="O4" s="817"/>
      <c r="P4" s="817"/>
      <c r="Q4" s="817"/>
      <c r="R4" s="817"/>
      <c r="S4" s="817"/>
      <c r="T4" s="817"/>
      <c r="U4" s="817"/>
      <c r="V4" s="817"/>
      <c r="W4" s="817"/>
      <c r="X4" s="817"/>
      <c r="Y4" s="817"/>
      <c r="Z4" s="818"/>
    </row>
    <row r="5" spans="1:38" x14ac:dyDescent="0.25">
      <c r="A5" s="813" t="str">
        <f>'Reference Page'!F23</f>
        <v>Base</v>
      </c>
      <c r="B5" s="814"/>
      <c r="C5" s="814"/>
      <c r="D5" s="814"/>
      <c r="E5" s="814"/>
      <c r="F5" s="814"/>
      <c r="G5" s="814"/>
      <c r="H5" s="814"/>
      <c r="I5" s="814"/>
      <c r="J5" s="814"/>
      <c r="K5" s="814"/>
      <c r="L5" s="814"/>
      <c r="M5" s="814"/>
      <c r="N5" s="814"/>
      <c r="O5" s="814"/>
      <c r="P5" s="814"/>
      <c r="Q5" s="814"/>
      <c r="R5" s="814"/>
      <c r="S5" s="814"/>
      <c r="T5" s="814"/>
      <c r="U5" s="814"/>
      <c r="V5" s="814"/>
      <c r="W5" s="814"/>
      <c r="X5" s="814"/>
      <c r="Y5" s="814"/>
      <c r="Z5" s="815"/>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44717</v>
      </c>
      <c r="X6" s="772"/>
      <c r="Y6" s="772"/>
      <c r="Z6" s="772"/>
      <c r="AA6" s="177" t="s">
        <v>654</v>
      </c>
      <c r="AB6" s="177"/>
      <c r="AC6" s="177"/>
      <c r="AD6" s="177"/>
      <c r="AE6" s="177"/>
      <c r="AF6" s="177"/>
      <c r="AG6" s="177"/>
      <c r="AH6" s="177"/>
      <c r="AI6" s="177"/>
      <c r="AJ6" s="177"/>
      <c r="AK6" s="177"/>
      <c r="AL6" t="s">
        <v>1397</v>
      </c>
    </row>
    <row r="7" spans="1:38" ht="15.75" thickTop="1" x14ac:dyDescent="0.25">
      <c r="A7" s="37" t="s">
        <v>855</v>
      </c>
      <c r="B7" s="36"/>
      <c r="C7" s="36"/>
      <c r="D7" s="36"/>
      <c r="E7" s="36"/>
      <c r="F7" s="36"/>
      <c r="G7" s="36"/>
      <c r="H7" s="36"/>
      <c r="I7" s="36"/>
      <c r="J7" s="36"/>
      <c r="K7" s="38"/>
      <c r="L7" s="38"/>
      <c r="M7" s="39" t="str">
        <f>"("&amp;LEFT(AA6,1)&amp;")"</f>
        <v>(L)</v>
      </c>
      <c r="N7" s="40" t="str">
        <f>'1'!N7</f>
        <v>Afternoon Workout</v>
      </c>
      <c r="O7" s="36"/>
      <c r="P7" s="36"/>
      <c r="Q7" s="36"/>
      <c r="R7" s="36"/>
      <c r="S7" s="36"/>
      <c r="T7" s="36"/>
      <c r="U7" s="36"/>
      <c r="V7" s="41"/>
      <c r="W7" s="36"/>
      <c r="X7" s="36"/>
      <c r="Y7" s="36"/>
      <c r="Z7" s="42"/>
      <c r="AA7" s="793" t="s">
        <v>1398</v>
      </c>
      <c r="AB7" s="794"/>
      <c r="AC7" s="794"/>
      <c r="AD7" s="794"/>
      <c r="AE7" s="794"/>
      <c r="AF7" s="794"/>
      <c r="AG7" s="794"/>
      <c r="AH7" s="794"/>
      <c r="AI7" s="794"/>
      <c r="AJ7" s="794"/>
      <c r="AK7" s="794"/>
    </row>
    <row r="8" spans="1:38" x14ac:dyDescent="0.25">
      <c r="A8" s="43" t="s">
        <v>1399</v>
      </c>
      <c r="B8" s="36"/>
      <c r="C8" s="36"/>
      <c r="D8" s="36"/>
      <c r="E8" s="36"/>
      <c r="F8" s="36"/>
      <c r="G8" s="36"/>
      <c r="H8" s="36"/>
      <c r="I8" s="36"/>
      <c r="J8" s="36"/>
      <c r="K8" s="38"/>
      <c r="L8" s="38"/>
      <c r="M8" s="44">
        <v>10.199999999999999</v>
      </c>
      <c r="N8" s="43" t="s">
        <v>420</v>
      </c>
      <c r="O8" s="36"/>
      <c r="P8" s="36"/>
      <c r="Q8" s="36"/>
      <c r="R8" s="36"/>
      <c r="S8" s="36"/>
      <c r="T8" s="36"/>
      <c r="U8" s="36"/>
      <c r="V8" s="36"/>
      <c r="W8" s="36"/>
      <c r="X8" s="36"/>
      <c r="Y8" s="36"/>
      <c r="Z8" s="42"/>
      <c r="AA8" s="793"/>
      <c r="AB8" s="794"/>
      <c r="AC8" s="794"/>
      <c r="AD8" s="794"/>
      <c r="AE8" s="794"/>
      <c r="AF8" s="794"/>
      <c r="AG8" s="794"/>
      <c r="AH8" s="794"/>
      <c r="AI8" s="794"/>
      <c r="AJ8" s="794"/>
      <c r="AK8" s="794"/>
    </row>
    <row r="9" spans="1:38" x14ac:dyDescent="0.25">
      <c r="A9" s="43" t="s">
        <v>1086</v>
      </c>
      <c r="B9" s="36"/>
      <c r="C9" s="36"/>
      <c r="D9" s="36"/>
      <c r="E9" s="36"/>
      <c r="F9" s="36"/>
      <c r="G9" s="36"/>
      <c r="H9" s="36"/>
      <c r="I9" s="36"/>
      <c r="J9" s="36"/>
      <c r="K9" s="38"/>
      <c r="L9" s="38"/>
      <c r="M9" s="44"/>
      <c r="N9" s="43" t="s">
        <v>420</v>
      </c>
      <c r="O9" s="36"/>
      <c r="P9" s="36"/>
      <c r="Q9" s="36"/>
      <c r="R9" s="36"/>
      <c r="S9" s="36"/>
      <c r="T9" s="36"/>
      <c r="U9" s="36"/>
      <c r="V9" s="36"/>
      <c r="W9" s="36"/>
      <c r="X9" s="36"/>
      <c r="Y9" s="36"/>
      <c r="Z9" s="42"/>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8" x14ac:dyDescent="0.25">
      <c r="A13" s="43" t="s">
        <v>420</v>
      </c>
      <c r="B13" s="45"/>
      <c r="C13" s="45"/>
      <c r="D13" s="45"/>
      <c r="E13" s="45"/>
      <c r="F13" s="45"/>
      <c r="G13" s="45"/>
      <c r="H13" s="45"/>
      <c r="I13" s="45"/>
      <c r="J13" s="45"/>
      <c r="K13" s="38"/>
      <c r="L13" s="38"/>
      <c r="M13" s="46">
        <f>SUM(M7:M12)</f>
        <v>10.199999999999999</v>
      </c>
      <c r="N13" s="52" t="s">
        <v>420</v>
      </c>
      <c r="O13" s="45"/>
      <c r="P13" s="45"/>
      <c r="Q13" s="45"/>
      <c r="R13" s="45"/>
      <c r="S13" s="45"/>
      <c r="T13" s="45"/>
      <c r="U13" s="45"/>
      <c r="V13" s="45"/>
      <c r="W13" s="45"/>
      <c r="X13" s="45"/>
      <c r="Y13" s="45"/>
      <c r="Z13" s="46">
        <f>SUM(Z7:Z12)</f>
        <v>0</v>
      </c>
      <c r="AA13" s="177"/>
      <c r="AB13" s="177"/>
      <c r="AC13" s="177"/>
      <c r="AD13" s="177"/>
      <c r="AE13" s="177"/>
      <c r="AF13" s="177"/>
      <c r="AG13" s="177"/>
      <c r="AH13" s="177"/>
      <c r="AI13" s="177"/>
      <c r="AJ13" s="177"/>
      <c r="AK13" s="177"/>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44718</v>
      </c>
      <c r="X14" s="770"/>
      <c r="Y14" s="770"/>
      <c r="Z14" s="771"/>
      <c r="AA14" s="177" t="s">
        <v>648</v>
      </c>
      <c r="AB14" s="177"/>
      <c r="AC14" s="177"/>
      <c r="AD14" s="177"/>
      <c r="AE14" s="177"/>
      <c r="AF14" s="177"/>
      <c r="AG14" s="177"/>
      <c r="AH14" s="177"/>
      <c r="AI14" s="177"/>
      <c r="AJ14" s="177"/>
      <c r="AK14" s="177"/>
      <c r="AL14" t="s">
        <v>1400</v>
      </c>
    </row>
    <row r="15" spans="1:38" ht="15.75" thickTop="1" x14ac:dyDescent="0.25">
      <c r="A15" s="37" t="s">
        <v>855</v>
      </c>
      <c r="B15" s="36"/>
      <c r="C15" s="36"/>
      <c r="D15" s="36"/>
      <c r="E15" s="36"/>
      <c r="F15" s="36"/>
      <c r="G15" s="36"/>
      <c r="H15" s="36"/>
      <c r="I15" s="36"/>
      <c r="J15" s="36"/>
      <c r="K15" s="38"/>
      <c r="L15" s="38"/>
      <c r="M15" s="39" t="str">
        <f>"("&amp;LEFT(AA14,1)&amp;")"</f>
        <v>(E)</v>
      </c>
      <c r="N15" s="40" t="str">
        <f>'1'!N7</f>
        <v>Afternoon Workout</v>
      </c>
      <c r="O15" s="36"/>
      <c r="P15" s="36"/>
      <c r="Q15" s="36"/>
      <c r="R15" s="36"/>
      <c r="S15" s="36"/>
      <c r="T15" s="36"/>
      <c r="U15" s="36"/>
      <c r="V15" s="41"/>
      <c r="W15" s="36"/>
      <c r="X15" s="36"/>
      <c r="Y15" s="36"/>
      <c r="Z15" s="42"/>
      <c r="AA15" s="793" t="s">
        <v>1401</v>
      </c>
      <c r="AB15" s="794"/>
      <c r="AC15" s="794"/>
      <c r="AD15" s="794"/>
      <c r="AE15" s="794"/>
      <c r="AF15" s="794"/>
      <c r="AG15" s="794"/>
      <c r="AH15" s="794"/>
      <c r="AI15" s="794"/>
      <c r="AJ15" s="794"/>
      <c r="AK15" s="794"/>
    </row>
    <row r="16" spans="1:38" x14ac:dyDescent="0.25">
      <c r="A16" s="43" t="s">
        <v>884</v>
      </c>
      <c r="B16" s="36"/>
      <c r="C16" s="36"/>
      <c r="D16" s="36"/>
      <c r="E16" s="36"/>
      <c r="F16" s="36"/>
      <c r="G16" s="36"/>
      <c r="H16" s="36"/>
      <c r="I16" s="36"/>
      <c r="J16" s="36"/>
      <c r="K16" s="36"/>
      <c r="L16" s="36"/>
      <c r="M16" s="209">
        <v>8.15</v>
      </c>
      <c r="N16" s="43" t="s">
        <v>420</v>
      </c>
      <c r="O16" s="36"/>
      <c r="P16" s="36"/>
      <c r="Q16" s="36"/>
      <c r="R16" s="36"/>
      <c r="S16" s="36"/>
      <c r="T16" s="36"/>
      <c r="U16" s="36"/>
      <c r="V16" s="36"/>
      <c r="W16" s="36"/>
      <c r="X16" s="36"/>
      <c r="Y16" s="36"/>
      <c r="Z16" s="42"/>
      <c r="AA16" s="793"/>
      <c r="AB16" s="794"/>
      <c r="AC16" s="794"/>
      <c r="AD16" s="794"/>
      <c r="AE16" s="794"/>
      <c r="AF16" s="794"/>
      <c r="AG16" s="794"/>
      <c r="AH16" s="794"/>
      <c r="AI16" s="794"/>
      <c r="AJ16" s="794"/>
      <c r="AK16" s="794"/>
    </row>
    <row r="17" spans="1:38" x14ac:dyDescent="0.25">
      <c r="A17" s="43" t="s">
        <v>1059</v>
      </c>
      <c r="B17" s="36"/>
      <c r="C17" s="36"/>
      <c r="D17" s="36"/>
      <c r="E17" s="36"/>
      <c r="F17" s="36"/>
      <c r="G17" s="36"/>
      <c r="H17" s="36"/>
      <c r="I17" s="36"/>
      <c r="J17" s="36"/>
      <c r="K17" s="36"/>
      <c r="L17" s="36"/>
      <c r="M17" s="42"/>
      <c r="N17" s="43" t="s">
        <v>420</v>
      </c>
      <c r="O17" s="36"/>
      <c r="P17" s="36"/>
      <c r="Q17" s="36"/>
      <c r="R17" s="36"/>
      <c r="S17" s="36"/>
      <c r="T17" s="36"/>
      <c r="U17" s="36"/>
      <c r="V17" s="36"/>
      <c r="W17" s="36"/>
      <c r="X17" s="36"/>
      <c r="Y17" s="36"/>
      <c r="Z17" s="42"/>
      <c r="AA17" s="793"/>
      <c r="AB17" s="794"/>
      <c r="AC17" s="794"/>
      <c r="AD17" s="794"/>
      <c r="AE17" s="794"/>
      <c r="AF17" s="794"/>
      <c r="AG17" s="794"/>
      <c r="AH17" s="794"/>
      <c r="AI17" s="794"/>
      <c r="AJ17" s="794"/>
      <c r="AK17" s="794"/>
    </row>
    <row r="18" spans="1:38" x14ac:dyDescent="0.25">
      <c r="A18" s="43"/>
      <c r="B18" s="36"/>
      <c r="C18" s="36"/>
      <c r="D18" s="36"/>
      <c r="E18" s="36"/>
      <c r="F18" s="36"/>
      <c r="G18" s="36"/>
      <c r="H18" s="36"/>
      <c r="I18" s="36"/>
      <c r="J18" s="36"/>
      <c r="K18" s="36"/>
      <c r="L18" s="36"/>
      <c r="M18" s="42"/>
      <c r="N18" s="43"/>
      <c r="O18" s="36"/>
      <c r="P18" s="36"/>
      <c r="Q18" s="36"/>
      <c r="R18" s="36"/>
      <c r="S18" s="36"/>
      <c r="T18" s="36"/>
      <c r="U18" s="36"/>
      <c r="V18" s="36"/>
      <c r="W18" s="36"/>
      <c r="X18" s="36"/>
      <c r="Y18" s="36"/>
      <c r="Z18" s="42"/>
      <c r="AA18" s="793"/>
      <c r="AB18" s="794"/>
      <c r="AC18" s="794"/>
      <c r="AD18" s="794"/>
      <c r="AE18" s="794"/>
      <c r="AF18" s="794"/>
      <c r="AG18" s="794"/>
      <c r="AH18" s="794"/>
      <c r="AI18" s="794"/>
      <c r="AJ18" s="794"/>
      <c r="AK18" s="794"/>
    </row>
    <row r="19" spans="1:38" x14ac:dyDescent="0.25">
      <c r="A19" s="43"/>
      <c r="B19" s="36"/>
      <c r="C19" s="36"/>
      <c r="D19" s="36"/>
      <c r="E19" s="36"/>
      <c r="F19" s="36"/>
      <c r="G19" s="36"/>
      <c r="H19" s="36"/>
      <c r="I19" s="36"/>
      <c r="J19" s="36"/>
      <c r="K19" s="36"/>
      <c r="L19" s="36"/>
      <c r="M19" s="42"/>
      <c r="N19" s="43"/>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38" x14ac:dyDescent="0.25">
      <c r="A20" s="43"/>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38" x14ac:dyDescent="0.25">
      <c r="A21" s="43" t="s">
        <v>420</v>
      </c>
      <c r="B21" s="45"/>
      <c r="C21" s="45"/>
      <c r="D21" s="45"/>
      <c r="E21" s="45"/>
      <c r="F21" s="45"/>
      <c r="G21" s="45"/>
      <c r="H21" s="45"/>
      <c r="I21" s="45"/>
      <c r="J21" s="45"/>
      <c r="K21" s="45"/>
      <c r="L21" s="45"/>
      <c r="M21" s="205">
        <f>SUM(M15:M20)</f>
        <v>8.15</v>
      </c>
      <c r="N21" s="43" t="s">
        <v>420</v>
      </c>
      <c r="O21" s="45"/>
      <c r="P21" s="45"/>
      <c r="Q21" s="45"/>
      <c r="R21" s="45"/>
      <c r="S21" s="45"/>
      <c r="T21" s="45"/>
      <c r="U21" s="45"/>
      <c r="V21" s="45"/>
      <c r="W21" s="45"/>
      <c r="X21" s="45"/>
      <c r="Y21" s="45"/>
      <c r="Z21" s="46">
        <f>SUM(Z15:Z20)</f>
        <v>0</v>
      </c>
      <c r="AA21" s="177"/>
      <c r="AB21" s="177"/>
      <c r="AC21" s="177"/>
      <c r="AD21" s="177"/>
      <c r="AE21" s="177"/>
      <c r="AF21" s="177"/>
      <c r="AG21" s="177"/>
      <c r="AH21" s="177"/>
      <c r="AI21" s="177"/>
      <c r="AJ21" s="177"/>
      <c r="AK21" s="177"/>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44719</v>
      </c>
      <c r="X22" s="770"/>
      <c r="Y22" s="770"/>
      <c r="Z22" s="771"/>
      <c r="AA22" s="177" t="s">
        <v>648</v>
      </c>
      <c r="AB22" s="177"/>
      <c r="AC22" s="177"/>
      <c r="AD22" s="177"/>
      <c r="AE22" s="177"/>
      <c r="AF22" s="177"/>
      <c r="AG22" s="177"/>
      <c r="AH22" s="177"/>
      <c r="AI22" s="177"/>
      <c r="AJ22" s="177"/>
      <c r="AK22" s="177"/>
      <c r="AL22" t="s">
        <v>1402</v>
      </c>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1403</v>
      </c>
      <c r="AB23" s="794"/>
      <c r="AC23" s="794"/>
      <c r="AD23" s="794"/>
      <c r="AE23" s="794"/>
      <c r="AF23" s="794"/>
      <c r="AG23" s="794"/>
      <c r="AH23" s="794"/>
      <c r="AI23" s="794"/>
      <c r="AJ23" s="794"/>
      <c r="AK23" s="794"/>
    </row>
    <row r="24" spans="1:38" x14ac:dyDescent="0.25">
      <c r="A24" s="43" t="s">
        <v>420</v>
      </c>
      <c r="B24" s="36"/>
      <c r="C24" s="36"/>
      <c r="D24" s="36"/>
      <c r="E24" s="36"/>
      <c r="F24" s="36"/>
      <c r="G24" s="36"/>
      <c r="H24" s="36"/>
      <c r="I24" s="36"/>
      <c r="J24" s="36"/>
      <c r="K24" s="38"/>
      <c r="L24" s="38"/>
      <c r="M24" s="44"/>
      <c r="N24" s="43" t="s">
        <v>1404</v>
      </c>
      <c r="O24" s="36"/>
      <c r="P24" s="36"/>
      <c r="Q24" s="36"/>
      <c r="R24" s="36"/>
      <c r="S24" s="36"/>
      <c r="T24" s="36"/>
      <c r="U24" s="36"/>
      <c r="V24" s="36"/>
      <c r="W24" s="36"/>
      <c r="X24" s="36"/>
      <c r="Y24" s="36"/>
      <c r="Z24" s="42"/>
      <c r="AA24" s="793"/>
      <c r="AB24" s="794"/>
      <c r="AC24" s="794"/>
      <c r="AD24" s="794"/>
      <c r="AE24" s="794"/>
      <c r="AF24" s="794"/>
      <c r="AG24" s="794"/>
      <c r="AH24" s="794"/>
      <c r="AI24" s="794"/>
      <c r="AJ24" s="794"/>
      <c r="AK24" s="794"/>
    </row>
    <row r="25" spans="1:38" x14ac:dyDescent="0.25">
      <c r="A25" s="43" t="s">
        <v>420</v>
      </c>
      <c r="B25" s="36"/>
      <c r="C25" s="36"/>
      <c r="D25" s="36"/>
      <c r="E25" s="36"/>
      <c r="F25" s="36"/>
      <c r="G25" s="36"/>
      <c r="H25" s="36"/>
      <c r="I25" s="36"/>
      <c r="J25" s="36"/>
      <c r="K25" s="38"/>
      <c r="L25" s="38"/>
      <c r="M25" s="44"/>
      <c r="N25" s="43" t="s">
        <v>884</v>
      </c>
      <c r="O25" s="36"/>
      <c r="P25" s="36"/>
      <c r="Q25" s="36"/>
      <c r="R25" s="36"/>
      <c r="S25" s="36"/>
      <c r="T25" s="36"/>
      <c r="U25" s="36"/>
      <c r="V25" s="36"/>
      <c r="W25" s="36"/>
      <c r="X25" s="36"/>
      <c r="Y25" s="36"/>
      <c r="Z25" s="209">
        <v>8.65</v>
      </c>
      <c r="AA25" s="793"/>
      <c r="AB25" s="794"/>
      <c r="AC25" s="794"/>
      <c r="AD25" s="794"/>
      <c r="AE25" s="794"/>
      <c r="AF25" s="794"/>
      <c r="AG25" s="794"/>
      <c r="AH25" s="794"/>
      <c r="AI25" s="794"/>
      <c r="AJ25" s="794"/>
      <c r="AK25" s="794"/>
    </row>
    <row r="26" spans="1:38" x14ac:dyDescent="0.25">
      <c r="A26" s="43"/>
      <c r="B26" s="36"/>
      <c r="C26" s="36"/>
      <c r="D26" s="36"/>
      <c r="E26" s="36"/>
      <c r="F26" s="36"/>
      <c r="G26" s="36"/>
      <c r="H26" s="36"/>
      <c r="I26" s="36"/>
      <c r="J26" s="36"/>
      <c r="K26" s="38"/>
      <c r="L26" s="38"/>
      <c r="M26" s="44"/>
      <c r="N26" s="43" t="s">
        <v>1059</v>
      </c>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205">
        <f>SUM(Z23:Z28)</f>
        <v>8.65</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44720</v>
      </c>
      <c r="X30" s="770"/>
      <c r="Y30" s="770"/>
      <c r="Z30" s="771"/>
      <c r="AA30" s="177" t="s">
        <v>648</v>
      </c>
      <c r="AB30" s="177"/>
      <c r="AC30" s="177"/>
      <c r="AD30" s="177"/>
      <c r="AE30" s="177"/>
      <c r="AF30" s="177"/>
      <c r="AG30" s="177"/>
      <c r="AH30" s="177"/>
      <c r="AI30" s="177"/>
      <c r="AJ30" s="177"/>
      <c r="AK30" s="177"/>
      <c r="AL30" t="s">
        <v>927</v>
      </c>
    </row>
    <row r="31" spans="1:38" ht="15.75" thickTop="1" x14ac:dyDescent="0.25">
      <c r="A31" s="37" t="s">
        <v>855</v>
      </c>
      <c r="B31" s="36"/>
      <c r="C31" s="36"/>
      <c r="D31" s="36"/>
      <c r="E31" s="36"/>
      <c r="F31" s="36"/>
      <c r="G31" s="36"/>
      <c r="H31" s="36"/>
      <c r="I31" s="36"/>
      <c r="J31" s="36"/>
      <c r="K31" s="38"/>
      <c r="L31" s="38"/>
      <c r="M31" s="39" t="str">
        <f>"("&amp;LEFT(AA30,1)&amp;")"</f>
        <v>(E)</v>
      </c>
      <c r="N31" s="40" t="str">
        <f>'1'!N7</f>
        <v>Afternoon Workout</v>
      </c>
      <c r="O31" s="36"/>
      <c r="P31" s="36"/>
      <c r="Q31" s="36"/>
      <c r="R31" s="36"/>
      <c r="S31" s="36"/>
      <c r="T31" s="36"/>
      <c r="U31" s="36"/>
      <c r="V31" s="41"/>
      <c r="W31" s="36"/>
      <c r="X31" s="36"/>
      <c r="Y31" s="36"/>
      <c r="Z31" s="42"/>
      <c r="AA31" s="793" t="s">
        <v>1405</v>
      </c>
      <c r="AB31" s="794"/>
      <c r="AC31" s="794"/>
      <c r="AD31" s="794"/>
      <c r="AE31" s="794"/>
      <c r="AF31" s="794"/>
      <c r="AG31" s="794"/>
      <c r="AH31" s="794"/>
      <c r="AI31" s="794"/>
      <c r="AJ31" s="794"/>
      <c r="AK31" s="794"/>
    </row>
    <row r="32" spans="1:38" x14ac:dyDescent="0.25">
      <c r="A32" s="43" t="s">
        <v>884</v>
      </c>
      <c r="B32" s="36"/>
      <c r="C32" s="36"/>
      <c r="D32" s="36"/>
      <c r="E32" s="36"/>
      <c r="F32" s="36"/>
      <c r="G32" s="36"/>
      <c r="H32" s="36"/>
      <c r="I32" s="36"/>
      <c r="J32" s="36"/>
      <c r="K32" s="38"/>
      <c r="L32" s="38"/>
      <c r="M32" s="214">
        <v>8.0500000000000007</v>
      </c>
      <c r="N32" s="43" t="s">
        <v>1059</v>
      </c>
      <c r="O32" s="36"/>
      <c r="P32" s="36"/>
      <c r="Q32" s="36"/>
      <c r="R32" s="36"/>
      <c r="S32" s="36"/>
      <c r="T32" s="36"/>
      <c r="U32" s="36"/>
      <c r="V32" s="36"/>
      <c r="W32" s="36"/>
      <c r="X32" s="36"/>
      <c r="Y32" s="36"/>
      <c r="Z32" s="42"/>
      <c r="AA32" s="793"/>
      <c r="AB32" s="794"/>
      <c r="AC32" s="794"/>
      <c r="AD32" s="794"/>
      <c r="AE32" s="794"/>
      <c r="AF32" s="794"/>
      <c r="AG32" s="794"/>
      <c r="AH32" s="794"/>
      <c r="AI32" s="794"/>
      <c r="AJ32" s="794"/>
      <c r="AK32" s="794"/>
    </row>
    <row r="33" spans="1:38" x14ac:dyDescent="0.25">
      <c r="A33" s="43" t="s">
        <v>420</v>
      </c>
      <c r="B33" s="36"/>
      <c r="C33" s="36"/>
      <c r="D33" s="36"/>
      <c r="E33" s="36"/>
      <c r="F33" s="36"/>
      <c r="G33" s="36"/>
      <c r="H33" s="36"/>
      <c r="I33" s="36"/>
      <c r="J33" s="36"/>
      <c r="K33" s="38"/>
      <c r="L33" s="38"/>
      <c r="M33" s="44"/>
      <c r="N33" s="43" t="s">
        <v>420</v>
      </c>
      <c r="O33" s="36"/>
      <c r="P33" s="36"/>
      <c r="Q33" s="36"/>
      <c r="R33" s="36"/>
      <c r="S33" s="36"/>
      <c r="T33" s="36"/>
      <c r="U33" s="36"/>
      <c r="V33" s="36"/>
      <c r="W33" s="36"/>
      <c r="X33" s="36"/>
      <c r="Y33" s="36"/>
      <c r="Z33" s="42"/>
      <c r="AA33" s="793"/>
      <c r="AB33" s="794"/>
      <c r="AC33" s="794"/>
      <c r="AD33" s="794"/>
      <c r="AE33" s="794"/>
      <c r="AF33" s="794"/>
      <c r="AG33" s="794"/>
      <c r="AH33" s="794"/>
      <c r="AI33" s="794"/>
      <c r="AJ33" s="794"/>
      <c r="AK33" s="794"/>
    </row>
    <row r="34" spans="1:38" x14ac:dyDescent="0.25">
      <c r="A34" s="43"/>
      <c r="B34" s="36"/>
      <c r="C34" s="36"/>
      <c r="D34" s="36"/>
      <c r="E34" s="36"/>
      <c r="F34" s="36"/>
      <c r="G34" s="36"/>
      <c r="H34" s="36"/>
      <c r="I34" s="36"/>
      <c r="J34" s="36"/>
      <c r="K34" s="38"/>
      <c r="L34" s="38"/>
      <c r="M34" s="44"/>
      <c r="N34" s="43"/>
      <c r="O34" s="36"/>
      <c r="P34" s="36"/>
      <c r="Q34" s="36"/>
      <c r="R34" s="36"/>
      <c r="S34" s="36"/>
      <c r="T34" s="36"/>
      <c r="U34" s="36"/>
      <c r="V34" s="36"/>
      <c r="W34" s="36"/>
      <c r="X34" s="36"/>
      <c r="Y34" s="36"/>
      <c r="Z34" s="42"/>
      <c r="AA34" s="793"/>
      <c r="AB34" s="794"/>
      <c r="AC34" s="794"/>
      <c r="AD34" s="794"/>
      <c r="AE34" s="794"/>
      <c r="AF34" s="794"/>
      <c r="AG34" s="794"/>
      <c r="AH34" s="794"/>
      <c r="AI34" s="794"/>
      <c r="AJ34" s="794"/>
      <c r="AK34" s="794"/>
    </row>
    <row r="35" spans="1:38" x14ac:dyDescent="0.25">
      <c r="A35" s="43"/>
      <c r="B35" s="36"/>
      <c r="C35" s="36"/>
      <c r="D35" s="36"/>
      <c r="E35" s="36"/>
      <c r="F35" s="36"/>
      <c r="G35" s="36"/>
      <c r="H35" s="36"/>
      <c r="I35" s="36"/>
      <c r="J35" s="36"/>
      <c r="K35" s="38"/>
      <c r="L35" s="38"/>
      <c r="M35" s="44"/>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205">
        <f>SUM(M31:M36)</f>
        <v>8.0500000000000007</v>
      </c>
      <c r="N37" s="43" t="s">
        <v>420</v>
      </c>
      <c r="O37" s="45"/>
      <c r="P37" s="45"/>
      <c r="Q37" s="45"/>
      <c r="R37" s="45"/>
      <c r="S37" s="45"/>
      <c r="T37" s="45"/>
      <c r="U37" s="45"/>
      <c r="V37" s="45"/>
      <c r="W37" s="45"/>
      <c r="X37" s="45"/>
      <c r="Y37" s="45"/>
      <c r="Z37" s="46">
        <f>SUM(Z31:Z36)</f>
        <v>0</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44721</v>
      </c>
      <c r="X38" s="770"/>
      <c r="Y38" s="770"/>
      <c r="Z38" s="771"/>
      <c r="AA38" s="177" t="s">
        <v>648</v>
      </c>
      <c r="AB38" s="177"/>
      <c r="AC38" s="177"/>
      <c r="AD38" s="177"/>
      <c r="AE38" s="177"/>
      <c r="AF38" s="177"/>
      <c r="AG38" s="177"/>
      <c r="AH38" s="177"/>
      <c r="AI38" s="177"/>
      <c r="AJ38" s="177"/>
      <c r="AK38" s="177"/>
      <c r="AL38" t="s">
        <v>1406</v>
      </c>
    </row>
    <row r="39" spans="1:38"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t="s">
        <v>1407</v>
      </c>
      <c r="AB39" s="794"/>
      <c r="AC39" s="794"/>
      <c r="AD39" s="794"/>
      <c r="AE39" s="794"/>
      <c r="AF39" s="794"/>
      <c r="AG39" s="794"/>
      <c r="AH39" s="794"/>
      <c r="AI39" s="794"/>
      <c r="AJ39" s="794"/>
      <c r="AK39" s="794"/>
    </row>
    <row r="40" spans="1:38" x14ac:dyDescent="0.25">
      <c r="A40" s="43"/>
      <c r="B40" s="36"/>
      <c r="C40" s="36"/>
      <c r="D40" s="36"/>
      <c r="E40" s="36"/>
      <c r="F40" s="36"/>
      <c r="G40" s="36"/>
      <c r="H40" s="36"/>
      <c r="I40" s="36"/>
      <c r="J40" s="36"/>
      <c r="K40" s="38"/>
      <c r="L40" s="38"/>
      <c r="M40" s="44"/>
      <c r="N40" s="43" t="s">
        <v>884</v>
      </c>
      <c r="O40" s="36"/>
      <c r="P40" s="36"/>
      <c r="Q40" s="36"/>
      <c r="R40" s="36"/>
      <c r="S40" s="36"/>
      <c r="T40" s="36"/>
      <c r="U40" s="36"/>
      <c r="V40" s="36"/>
      <c r="W40" s="36"/>
      <c r="X40" s="36"/>
      <c r="Y40" s="36"/>
      <c r="Z40" s="42">
        <v>8.5</v>
      </c>
      <c r="AA40" s="793"/>
      <c r="AB40" s="794"/>
      <c r="AC40" s="794"/>
      <c r="AD40" s="794"/>
      <c r="AE40" s="794"/>
      <c r="AF40" s="794"/>
      <c r="AG40" s="794"/>
      <c r="AH40" s="794"/>
      <c r="AI40" s="794"/>
      <c r="AJ40" s="794"/>
      <c r="AK40" s="794"/>
    </row>
    <row r="41" spans="1:38" x14ac:dyDescent="0.25">
      <c r="A41" s="43"/>
      <c r="B41" s="36"/>
      <c r="C41" s="36"/>
      <c r="D41" s="36"/>
      <c r="E41" s="36"/>
      <c r="F41" s="36"/>
      <c r="G41" s="36"/>
      <c r="H41" s="36"/>
      <c r="I41" s="36"/>
      <c r="J41" s="36"/>
      <c r="K41" s="38"/>
      <c r="L41" s="38"/>
      <c r="M41" s="44"/>
      <c r="N41" s="43" t="s">
        <v>1059</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0</v>
      </c>
      <c r="N45" s="52" t="s">
        <v>420</v>
      </c>
      <c r="O45" s="45"/>
      <c r="P45" s="45"/>
      <c r="Q45" s="45"/>
      <c r="R45" s="45"/>
      <c r="S45" s="45"/>
      <c r="T45" s="45"/>
      <c r="U45" s="45"/>
      <c r="V45" s="45"/>
      <c r="W45" s="45"/>
      <c r="X45" s="45"/>
      <c r="Y45" s="45"/>
      <c r="Z45" s="46">
        <f>SUM(Z39:Z44)</f>
        <v>8.5</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44722</v>
      </c>
      <c r="X46" s="770"/>
      <c r="Y46" s="770"/>
      <c r="Z46" s="771"/>
      <c r="AA46" s="177" t="s">
        <v>648</v>
      </c>
      <c r="AB46" s="177"/>
      <c r="AC46" s="177"/>
      <c r="AD46" s="177"/>
      <c r="AE46" s="177"/>
      <c r="AF46" s="177"/>
      <c r="AG46" s="177"/>
      <c r="AH46" s="177"/>
      <c r="AI46" s="177"/>
      <c r="AJ46" s="177"/>
      <c r="AK46" s="177"/>
      <c r="AL46" t="s">
        <v>1408</v>
      </c>
    </row>
    <row r="47" spans="1:38" ht="15.75" thickTop="1" x14ac:dyDescent="0.25">
      <c r="A47" s="22" t="str">
        <f>+A39</f>
        <v>Morning Workout</v>
      </c>
      <c r="B47" s="23"/>
      <c r="C47" s="23"/>
      <c r="D47" s="23"/>
      <c r="E47" s="23"/>
      <c r="F47" s="23"/>
      <c r="G47" s="23"/>
      <c r="H47" s="23"/>
      <c r="I47" s="23"/>
      <c r="J47" s="23"/>
      <c r="M47" s="24" t="str">
        <f>"("&amp;LEFT(AA46,1)&amp;")"</f>
        <v>(E)</v>
      </c>
      <c r="N47" s="22" t="str">
        <f>+N39</f>
        <v>Afternoon Workout</v>
      </c>
      <c r="O47" s="23"/>
      <c r="P47" s="23"/>
      <c r="Q47" s="23"/>
      <c r="R47" s="23"/>
      <c r="S47" s="23"/>
      <c r="T47" s="23"/>
      <c r="U47" s="23"/>
      <c r="V47" s="25"/>
      <c r="W47" s="23"/>
      <c r="X47" s="23"/>
      <c r="Y47" s="23"/>
      <c r="Z47" s="48"/>
      <c r="AA47" s="793" t="s">
        <v>1409</v>
      </c>
      <c r="AB47" s="794"/>
      <c r="AC47" s="794"/>
      <c r="AD47" s="794"/>
      <c r="AE47" s="794"/>
      <c r="AF47" s="794"/>
      <c r="AG47" s="794"/>
      <c r="AH47" s="794"/>
      <c r="AI47" s="794"/>
      <c r="AJ47" s="794"/>
      <c r="AK47" s="794"/>
    </row>
    <row r="48" spans="1:38" x14ac:dyDescent="0.25">
      <c r="A48" s="43" t="s">
        <v>884</v>
      </c>
      <c r="B48" s="23"/>
      <c r="C48" s="23"/>
      <c r="D48" s="23"/>
      <c r="E48" s="23"/>
      <c r="F48" s="23"/>
      <c r="G48" s="23"/>
      <c r="H48" s="23"/>
      <c r="I48" s="23"/>
      <c r="J48" s="23"/>
      <c r="M48" s="27">
        <v>7.9</v>
      </c>
      <c r="N48" s="43" t="s">
        <v>420</v>
      </c>
      <c r="O48" s="36"/>
      <c r="P48" s="36"/>
      <c r="Q48" s="36"/>
      <c r="R48" s="36"/>
      <c r="S48" s="36"/>
      <c r="T48" s="36"/>
      <c r="U48" s="36"/>
      <c r="V48" s="36"/>
      <c r="W48" s="36"/>
      <c r="X48" s="36"/>
      <c r="Y48" s="36"/>
      <c r="Z48" s="42"/>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420</v>
      </c>
      <c r="O49" s="36"/>
      <c r="P49" s="36"/>
      <c r="Q49" s="36"/>
      <c r="R49" s="36"/>
      <c r="S49" s="36"/>
      <c r="T49" s="36"/>
      <c r="U49" s="36"/>
      <c r="V49" s="36"/>
      <c r="W49" s="36"/>
      <c r="X49" s="36"/>
      <c r="Y49" s="36"/>
      <c r="Z49" s="42"/>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c r="O50" s="23"/>
      <c r="P50" s="23"/>
      <c r="Q50" s="23"/>
      <c r="R50" s="23"/>
      <c r="S50" s="23"/>
      <c r="T50" s="23"/>
      <c r="U50" s="23"/>
      <c r="V50" s="23"/>
      <c r="W50" s="23"/>
      <c r="Z50" s="26"/>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7.9</v>
      </c>
      <c r="N53" s="52" t="s">
        <v>420</v>
      </c>
      <c r="O53" s="28"/>
      <c r="P53" s="28"/>
      <c r="Q53" s="28"/>
      <c r="R53" s="28"/>
      <c r="S53" s="28"/>
      <c r="T53" s="28"/>
      <c r="U53" s="28"/>
      <c r="V53" s="28"/>
      <c r="W53" s="28"/>
      <c r="Z53" s="29">
        <f>SUM(Z47:Z52)</f>
        <v>0</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44723</v>
      </c>
      <c r="X54" s="770"/>
      <c r="Y54" s="770"/>
      <c r="Z54" s="771"/>
      <c r="AA54" s="177" t="s">
        <v>648</v>
      </c>
      <c r="AB54" s="177"/>
      <c r="AC54" s="177"/>
      <c r="AD54" s="177"/>
      <c r="AE54" s="177"/>
      <c r="AF54" s="177"/>
      <c r="AG54" s="177"/>
      <c r="AH54" s="177"/>
      <c r="AI54" s="177"/>
      <c r="AJ54" s="177"/>
      <c r="AK54" s="177"/>
      <c r="AL54" t="s">
        <v>1410</v>
      </c>
    </row>
    <row r="55" spans="1:38" ht="15.75" thickTop="1" x14ac:dyDescent="0.25">
      <c r="A55" s="22" t="str">
        <f>+A47</f>
        <v>Morning Workout</v>
      </c>
      <c r="B55" s="23"/>
      <c r="C55" s="23"/>
      <c r="D55" s="23"/>
      <c r="E55" s="23"/>
      <c r="F55" s="23"/>
      <c r="G55" s="23"/>
      <c r="H55" s="23"/>
      <c r="I55" s="23"/>
      <c r="J55" s="23"/>
      <c r="M55" s="24" t="str">
        <f>"("&amp;LEFT(AA54,1)&amp;")"</f>
        <v>(E)</v>
      </c>
      <c r="N55" s="22" t="str">
        <f>+N47</f>
        <v>Afternoon Workout</v>
      </c>
      <c r="O55" s="23"/>
      <c r="P55" s="23"/>
      <c r="Q55" s="23"/>
      <c r="R55" s="23"/>
      <c r="S55" s="23"/>
      <c r="T55" s="23"/>
      <c r="U55" s="23"/>
      <c r="V55" s="25"/>
      <c r="W55" s="23"/>
      <c r="X55" s="23"/>
      <c r="Y55" s="23"/>
      <c r="Z55" s="48"/>
      <c r="AA55" s="793"/>
      <c r="AB55" s="794"/>
      <c r="AC55" s="794"/>
      <c r="AD55" s="794"/>
      <c r="AE55" s="794"/>
      <c r="AF55" s="794"/>
      <c r="AG55" s="794"/>
      <c r="AH55" s="794"/>
      <c r="AI55" s="794"/>
      <c r="AJ55" s="794"/>
      <c r="AK55" s="794"/>
    </row>
    <row r="56" spans="1:38" x14ac:dyDescent="0.25">
      <c r="A56" s="43" t="s">
        <v>420</v>
      </c>
      <c r="B56" s="23"/>
      <c r="C56" s="23"/>
      <c r="D56" s="23"/>
      <c r="E56" s="23"/>
      <c r="F56" s="23"/>
      <c r="G56" s="23"/>
      <c r="H56" s="23"/>
      <c r="I56" s="23"/>
      <c r="J56" s="23"/>
      <c r="M56" s="27"/>
      <c r="N56" s="43" t="s">
        <v>1050</v>
      </c>
      <c r="O56" s="23"/>
      <c r="P56" s="23"/>
      <c r="Q56" s="23"/>
      <c r="R56" s="23"/>
      <c r="S56" s="23"/>
      <c r="T56" s="23"/>
      <c r="U56" s="23"/>
      <c r="V56" s="23"/>
      <c r="W56" s="23"/>
      <c r="Z56" s="26">
        <v>7.9</v>
      </c>
      <c r="AA56" s="793"/>
      <c r="AB56" s="794"/>
      <c r="AC56" s="794"/>
      <c r="AD56" s="794"/>
      <c r="AE56" s="794"/>
      <c r="AF56" s="794"/>
      <c r="AG56" s="794"/>
      <c r="AH56" s="794"/>
      <c r="AI56" s="794"/>
      <c r="AJ56" s="794"/>
      <c r="AK56" s="794"/>
    </row>
    <row r="57" spans="1:38" x14ac:dyDescent="0.25">
      <c r="A57" s="43" t="s">
        <v>420</v>
      </c>
      <c r="B57" s="23"/>
      <c r="C57" s="23"/>
      <c r="D57" s="23"/>
      <c r="E57" s="23"/>
      <c r="F57" s="23"/>
      <c r="G57" s="23"/>
      <c r="H57" s="23"/>
      <c r="I57" s="23"/>
      <c r="J57" s="23"/>
      <c r="M57" s="27"/>
      <c r="N57" s="43" t="s">
        <v>1287</v>
      </c>
      <c r="O57" s="23"/>
      <c r="P57" s="23"/>
      <c r="Q57" s="23"/>
      <c r="R57" s="23"/>
      <c r="S57" s="23"/>
      <c r="T57" s="23"/>
      <c r="U57" s="23"/>
      <c r="V57" s="23"/>
      <c r="W57" s="23"/>
      <c r="Z57" s="224">
        <v>0.75</v>
      </c>
      <c r="AA57" s="793"/>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c r="O58" s="23"/>
      <c r="P58" s="23"/>
      <c r="Q58" s="23"/>
      <c r="R58" s="23"/>
      <c r="S58" s="23"/>
      <c r="T58" s="23"/>
      <c r="U58" s="23"/>
      <c r="V58" s="23"/>
      <c r="W58" s="23"/>
      <c r="Z58" s="26"/>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c r="O59" s="23"/>
      <c r="P59" s="23"/>
      <c r="Q59" s="23"/>
      <c r="R59" s="23"/>
      <c r="S59" s="23"/>
      <c r="T59" s="23"/>
      <c r="U59" s="23"/>
      <c r="V59" s="23"/>
      <c r="W59" s="23"/>
      <c r="Z59" s="26"/>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t="s">
        <v>420</v>
      </c>
      <c r="B61" s="28"/>
      <c r="C61" s="28"/>
      <c r="D61" s="28"/>
      <c r="E61" s="28"/>
      <c r="F61" s="28"/>
      <c r="G61" s="28"/>
      <c r="H61" s="28"/>
      <c r="I61" s="28"/>
      <c r="J61" s="28"/>
      <c r="K61" s="33"/>
      <c r="L61" s="33"/>
      <c r="M61" s="29">
        <f>SUM(M55:M60)</f>
        <v>0</v>
      </c>
      <c r="N61" s="52" t="s">
        <v>420</v>
      </c>
      <c r="O61" s="28"/>
      <c r="P61" s="28"/>
      <c r="Q61" s="28"/>
      <c r="R61" s="28"/>
      <c r="S61" s="28"/>
      <c r="T61" s="28"/>
      <c r="U61" s="28"/>
      <c r="V61" s="28"/>
      <c r="W61" s="28"/>
      <c r="X61" s="33"/>
      <c r="Y61" s="33"/>
      <c r="Z61" s="182">
        <f>SUM(Z55:Z60)</f>
        <v>8.65</v>
      </c>
      <c r="AA61" s="177"/>
      <c r="AB61" s="177"/>
      <c r="AC61" s="177"/>
      <c r="AD61" s="177"/>
      <c r="AE61" s="177"/>
      <c r="AF61" s="177"/>
      <c r="AG61" s="177"/>
      <c r="AH61" s="177"/>
      <c r="AI61" s="177"/>
      <c r="AJ61" s="177"/>
      <c r="AK61" s="177"/>
    </row>
  </sheetData>
  <mergeCells count="28">
    <mergeCell ref="AA47:AK52"/>
    <mergeCell ref="AA55:AK60"/>
    <mergeCell ref="AA7:AK12"/>
    <mergeCell ref="AA15:AK20"/>
    <mergeCell ref="AA23:AK28"/>
    <mergeCell ref="AA31:AK36"/>
    <mergeCell ref="AA39:AK44"/>
    <mergeCell ref="A5:Z5"/>
    <mergeCell ref="A54:V54"/>
    <mergeCell ref="W54:Z54"/>
    <mergeCell ref="A4:Z4"/>
    <mergeCell ref="A1:Z1"/>
    <mergeCell ref="A2:Z2"/>
    <mergeCell ref="A3:F3"/>
    <mergeCell ref="H3:M3"/>
    <mergeCell ref="N3:Z3"/>
    <mergeCell ref="A6:V6"/>
    <mergeCell ref="W6:Z6"/>
    <mergeCell ref="A38:V38"/>
    <mergeCell ref="W38:Z38"/>
    <mergeCell ref="A46:V46"/>
    <mergeCell ref="W46:Z46"/>
    <mergeCell ref="A14:V14"/>
    <mergeCell ref="W14:Z14"/>
    <mergeCell ref="A22:V22"/>
    <mergeCell ref="W22:Z22"/>
    <mergeCell ref="A30:V30"/>
    <mergeCell ref="W30:Z30"/>
  </mergeCells>
  <hyperlinks>
    <hyperlink ref="AA1" location="'Reference Page'!A1" display="Home" xr:uid="{00000000-0004-0000-1B00-000000000000}"/>
  </hyperlinks>
  <printOptions horizontalCentered="1" verticalCentered="1"/>
  <pageMargins left="0.3" right="0.3" top="0.5" bottom="0.25" header="0.3" footer="0.3"/>
  <pageSetup scale="87"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7">
    <tabColor theme="5" tint="0.59999389629810485"/>
    <pageSetUpPr fitToPage="1"/>
  </sheetPr>
  <dimension ref="A1:AL61"/>
  <sheetViews>
    <sheetView showGridLines="0" workbookViewId="0">
      <pane ySplit="5" topLeftCell="A6" activePane="bottomLeft" state="frozen"/>
      <selection activeCell="A6" sqref="A6:AA61"/>
      <selection pane="bottomLeft" activeCell="AA39" sqref="AA39:AK44"/>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36.5703125" bestFit="1" customWidth="1"/>
    <col min="15" max="25" width="1" customWidth="1"/>
    <col min="26" max="26" width="5.5703125" style="31" customWidth="1"/>
    <col min="27" max="27" width="16.42578125" bestFit="1" customWidth="1"/>
    <col min="28" max="35" width="1" customWidth="1"/>
  </cols>
  <sheetData>
    <row r="1" spans="1:38" ht="18.75" x14ac:dyDescent="0.3">
      <c r="A1" s="777" t="s">
        <v>1411</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90" t="s">
        <v>850</v>
      </c>
    </row>
    <row r="2" spans="1:38" x14ac:dyDescent="0.25">
      <c r="A2" s="780" t="s">
        <v>445</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38" x14ac:dyDescent="0.25">
      <c r="A3" s="798">
        <f>+'Reference Page'!$A$26</f>
        <v>44724</v>
      </c>
      <c r="B3" s="784"/>
      <c r="C3" s="784"/>
      <c r="D3" s="784"/>
      <c r="E3" s="784"/>
      <c r="F3" s="784"/>
      <c r="G3" s="21" t="s">
        <v>330</v>
      </c>
      <c r="H3" s="785">
        <f>+A3+6</f>
        <v>44730</v>
      </c>
      <c r="I3" s="785"/>
      <c r="J3" s="785"/>
      <c r="K3" s="785"/>
      <c r="L3" s="785"/>
      <c r="M3" s="786"/>
      <c r="N3" s="819" t="s">
        <v>1412</v>
      </c>
      <c r="O3" s="820"/>
      <c r="P3" s="820"/>
      <c r="Q3" s="820"/>
      <c r="R3" s="820"/>
      <c r="S3" s="820"/>
      <c r="T3" s="820"/>
      <c r="U3" s="820"/>
      <c r="V3" s="820"/>
      <c r="W3" s="820"/>
      <c r="X3" s="820"/>
      <c r="Y3" s="820"/>
      <c r="Z3" s="821"/>
    </row>
    <row r="4" spans="1:38" x14ac:dyDescent="0.25">
      <c r="A4" s="816" t="str">
        <f>'Reference Page'!H23</f>
        <v>SUMMER</v>
      </c>
      <c r="B4" s="817"/>
      <c r="C4" s="817"/>
      <c r="D4" s="817"/>
      <c r="E4" s="817"/>
      <c r="F4" s="817"/>
      <c r="G4" s="817"/>
      <c r="H4" s="817"/>
      <c r="I4" s="817"/>
      <c r="J4" s="817"/>
      <c r="K4" s="817"/>
      <c r="L4" s="817"/>
      <c r="M4" s="817"/>
      <c r="N4" s="817"/>
      <c r="O4" s="817"/>
      <c r="P4" s="817"/>
      <c r="Q4" s="817"/>
      <c r="R4" s="817"/>
      <c r="S4" s="817"/>
      <c r="T4" s="817"/>
      <c r="U4" s="817"/>
      <c r="V4" s="817"/>
      <c r="W4" s="817"/>
      <c r="X4" s="817"/>
      <c r="Y4" s="817"/>
      <c r="Z4" s="818"/>
    </row>
    <row r="5" spans="1:38" x14ac:dyDescent="0.25">
      <c r="A5" s="813" t="str">
        <f>'Reference Page'!F23</f>
        <v>Base</v>
      </c>
      <c r="B5" s="814"/>
      <c r="C5" s="814"/>
      <c r="D5" s="814"/>
      <c r="E5" s="814"/>
      <c r="F5" s="814"/>
      <c r="G5" s="814"/>
      <c r="H5" s="814"/>
      <c r="I5" s="814"/>
      <c r="J5" s="814"/>
      <c r="K5" s="814"/>
      <c r="L5" s="814"/>
      <c r="M5" s="814"/>
      <c r="N5" s="814"/>
      <c r="O5" s="814"/>
      <c r="P5" s="814"/>
      <c r="Q5" s="814"/>
      <c r="R5" s="814"/>
      <c r="S5" s="814"/>
      <c r="T5" s="814"/>
      <c r="U5" s="814"/>
      <c r="V5" s="814"/>
      <c r="W5" s="814"/>
      <c r="X5" s="814"/>
      <c r="Y5" s="814"/>
      <c r="Z5" s="815"/>
    </row>
    <row r="6" spans="1:38"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44724</v>
      </c>
      <c r="X6" s="772"/>
      <c r="Y6" s="772"/>
      <c r="Z6" s="772"/>
      <c r="AA6" s="92" t="s">
        <v>654</v>
      </c>
      <c r="AB6" s="92"/>
      <c r="AC6" s="92"/>
      <c r="AD6" s="92"/>
      <c r="AE6" s="92"/>
      <c r="AF6" s="92"/>
      <c r="AG6" s="92"/>
      <c r="AH6" s="92"/>
      <c r="AI6" s="92"/>
      <c r="AJ6" s="92"/>
      <c r="AK6" s="92"/>
      <c r="AL6" t="s">
        <v>1107</v>
      </c>
    </row>
    <row r="7" spans="1:38" ht="15.75" thickTop="1" x14ac:dyDescent="0.25">
      <c r="A7" s="37" t="s">
        <v>855</v>
      </c>
      <c r="B7" s="36"/>
      <c r="C7" s="36"/>
      <c r="D7" s="36"/>
      <c r="E7" s="36"/>
      <c r="F7" s="36"/>
      <c r="G7" s="36"/>
      <c r="H7" s="36"/>
      <c r="I7" s="36"/>
      <c r="J7" s="36"/>
      <c r="K7" s="38"/>
      <c r="L7" s="38"/>
      <c r="M7" s="39" t="str">
        <f>"("&amp;LEFT(AA6,1)&amp;")"</f>
        <v>(L)</v>
      </c>
      <c r="N7" s="40" t="str">
        <f>'1'!N7</f>
        <v>Afternoon Workout</v>
      </c>
      <c r="O7" s="36"/>
      <c r="P7" s="36"/>
      <c r="Q7" s="36"/>
      <c r="R7" s="36"/>
      <c r="S7" s="36"/>
      <c r="T7" s="36"/>
      <c r="U7" s="36"/>
      <c r="V7" s="41"/>
      <c r="W7" s="36"/>
      <c r="X7" s="36"/>
      <c r="Y7" s="36"/>
      <c r="Z7" s="42"/>
      <c r="AA7" s="793" t="s">
        <v>1413</v>
      </c>
      <c r="AB7" s="794"/>
      <c r="AC7" s="794"/>
      <c r="AD7" s="794"/>
      <c r="AE7" s="794"/>
      <c r="AF7" s="794"/>
      <c r="AG7" s="794"/>
      <c r="AH7" s="794"/>
      <c r="AI7" s="794"/>
      <c r="AJ7" s="794"/>
      <c r="AK7" s="794"/>
    </row>
    <row r="8" spans="1:38" x14ac:dyDescent="0.25">
      <c r="A8" s="43" t="s">
        <v>420</v>
      </c>
      <c r="B8" s="36"/>
      <c r="C8" s="36"/>
      <c r="D8" s="36"/>
      <c r="E8" s="36"/>
      <c r="F8" s="36"/>
      <c r="G8" s="36"/>
      <c r="H8" s="36"/>
      <c r="I8" s="36"/>
      <c r="J8" s="36"/>
      <c r="K8" s="38"/>
      <c r="L8" s="38"/>
      <c r="M8" s="44"/>
      <c r="N8" s="43" t="s">
        <v>1414</v>
      </c>
      <c r="O8" s="36"/>
      <c r="P8" s="36"/>
      <c r="Q8" s="36"/>
      <c r="R8" s="36"/>
      <c r="S8" s="36"/>
      <c r="T8" s="36"/>
      <c r="U8" s="36"/>
      <c r="V8" s="36"/>
      <c r="W8" s="36"/>
      <c r="X8" s="36"/>
      <c r="Y8" s="36"/>
      <c r="Z8" s="42">
        <v>12</v>
      </c>
      <c r="AA8" s="793"/>
      <c r="AB8" s="794"/>
      <c r="AC8" s="794"/>
      <c r="AD8" s="794"/>
      <c r="AE8" s="794"/>
      <c r="AF8" s="794"/>
      <c r="AG8" s="794"/>
      <c r="AH8" s="794"/>
      <c r="AI8" s="794"/>
      <c r="AJ8" s="794"/>
      <c r="AK8" s="794"/>
    </row>
    <row r="9" spans="1:38" x14ac:dyDescent="0.25">
      <c r="A9" s="43" t="s">
        <v>420</v>
      </c>
      <c r="B9" s="36"/>
      <c r="C9" s="36"/>
      <c r="D9" s="36"/>
      <c r="E9" s="36"/>
      <c r="F9" s="36"/>
      <c r="G9" s="36"/>
      <c r="H9" s="36"/>
      <c r="I9" s="36"/>
      <c r="J9" s="36"/>
      <c r="K9" s="38"/>
      <c r="L9" s="38"/>
      <c r="M9" s="44"/>
      <c r="N9" s="43" t="s">
        <v>1198</v>
      </c>
      <c r="O9" s="36"/>
      <c r="P9" s="36"/>
      <c r="Q9" s="36"/>
      <c r="R9" s="36"/>
      <c r="S9" s="36"/>
      <c r="T9" s="36"/>
      <c r="U9" s="36"/>
      <c r="V9" s="36"/>
      <c r="W9" s="36"/>
      <c r="X9" s="36"/>
      <c r="Y9" s="36"/>
      <c r="Z9" s="42"/>
      <c r="AA9" s="793"/>
      <c r="AB9" s="794"/>
      <c r="AC9" s="794"/>
      <c r="AD9" s="794"/>
      <c r="AE9" s="794"/>
      <c r="AF9" s="794"/>
      <c r="AG9" s="794"/>
      <c r="AH9" s="794"/>
      <c r="AI9" s="794"/>
      <c r="AJ9" s="794"/>
      <c r="AK9" s="794"/>
    </row>
    <row r="10" spans="1:38" x14ac:dyDescent="0.25">
      <c r="A10" s="43"/>
      <c r="B10" s="36"/>
      <c r="C10" s="36"/>
      <c r="D10" s="36"/>
      <c r="E10" s="36"/>
      <c r="F10" s="36"/>
      <c r="G10" s="36"/>
      <c r="H10" s="36"/>
      <c r="I10" s="36"/>
      <c r="J10" s="36"/>
      <c r="K10" s="38"/>
      <c r="L10" s="38"/>
      <c r="M10" s="44"/>
      <c r="N10" s="43"/>
      <c r="O10" s="36"/>
      <c r="P10" s="36"/>
      <c r="Q10" s="36"/>
      <c r="R10" s="36"/>
      <c r="S10" s="36"/>
      <c r="T10" s="36"/>
      <c r="U10" s="36"/>
      <c r="V10" s="36"/>
      <c r="W10" s="36"/>
      <c r="X10" s="36"/>
      <c r="Y10" s="36"/>
      <c r="Z10" s="42"/>
      <c r="AA10" s="793"/>
      <c r="AB10" s="794"/>
      <c r="AC10" s="794"/>
      <c r="AD10" s="794"/>
      <c r="AE10" s="794"/>
      <c r="AF10" s="794"/>
      <c r="AG10" s="794"/>
      <c r="AH10" s="794"/>
      <c r="AI10" s="794"/>
      <c r="AJ10" s="794"/>
      <c r="AK10" s="794"/>
    </row>
    <row r="11" spans="1:38" x14ac:dyDescent="0.25">
      <c r="A11" s="43"/>
      <c r="B11" s="36"/>
      <c r="C11" s="36"/>
      <c r="D11" s="36"/>
      <c r="E11" s="36"/>
      <c r="F11" s="36"/>
      <c r="G11" s="36"/>
      <c r="H11" s="36"/>
      <c r="I11" s="36"/>
      <c r="J11" s="36"/>
      <c r="K11" s="38"/>
      <c r="L11" s="38"/>
      <c r="M11" s="44"/>
      <c r="N11" s="43"/>
      <c r="O11" s="36"/>
      <c r="P11" s="36"/>
      <c r="Q11" s="36"/>
      <c r="R11" s="36"/>
      <c r="S11" s="36"/>
      <c r="T11" s="36"/>
      <c r="U11" s="36"/>
      <c r="V11" s="36"/>
      <c r="W11" s="36"/>
      <c r="X11" s="36"/>
      <c r="Y11" s="36"/>
      <c r="Z11" s="42"/>
      <c r="AA11" s="793"/>
      <c r="AB11" s="794"/>
      <c r="AC11" s="794"/>
      <c r="AD11" s="794"/>
      <c r="AE11" s="794"/>
      <c r="AF11" s="794"/>
      <c r="AG11" s="794"/>
      <c r="AH11" s="794"/>
      <c r="AI11" s="794"/>
      <c r="AJ11" s="794"/>
      <c r="AK11" s="794"/>
    </row>
    <row r="12" spans="1:38" x14ac:dyDescent="0.25">
      <c r="A12" s="43"/>
      <c r="B12" s="36"/>
      <c r="C12" s="36"/>
      <c r="D12" s="36"/>
      <c r="E12" s="36"/>
      <c r="F12" s="36"/>
      <c r="G12" s="36"/>
      <c r="H12" s="36"/>
      <c r="I12" s="36"/>
      <c r="J12" s="36"/>
      <c r="K12" s="38"/>
      <c r="L12" s="38"/>
      <c r="M12" s="44"/>
      <c r="N12" s="43"/>
      <c r="O12" s="36"/>
      <c r="P12" s="36"/>
      <c r="Q12" s="36"/>
      <c r="R12" s="36"/>
      <c r="S12" s="36"/>
      <c r="T12" s="36"/>
      <c r="U12" s="36"/>
      <c r="V12" s="36"/>
      <c r="W12" s="36"/>
      <c r="X12" s="36"/>
      <c r="Y12" s="36"/>
      <c r="Z12" s="42"/>
      <c r="AA12" s="793"/>
      <c r="AB12" s="794"/>
      <c r="AC12" s="794"/>
      <c r="AD12" s="794"/>
      <c r="AE12" s="794"/>
      <c r="AF12" s="794"/>
      <c r="AG12" s="794"/>
      <c r="AH12" s="794"/>
      <c r="AI12" s="794"/>
      <c r="AJ12" s="794"/>
      <c r="AK12" s="794"/>
    </row>
    <row r="13" spans="1:38" x14ac:dyDescent="0.25">
      <c r="A13" s="43" t="s">
        <v>420</v>
      </c>
      <c r="B13" s="45"/>
      <c r="C13" s="45"/>
      <c r="D13" s="45"/>
      <c r="E13" s="45"/>
      <c r="F13" s="45"/>
      <c r="G13" s="45"/>
      <c r="H13" s="45"/>
      <c r="I13" s="45"/>
      <c r="J13" s="45"/>
      <c r="K13" s="38"/>
      <c r="L13" s="38"/>
      <c r="M13" s="46">
        <f>SUM(M7:M12)</f>
        <v>0</v>
      </c>
      <c r="N13" s="52" t="s">
        <v>420</v>
      </c>
      <c r="O13" s="45"/>
      <c r="P13" s="45"/>
      <c r="Q13" s="45"/>
      <c r="R13" s="45"/>
      <c r="S13" s="45"/>
      <c r="T13" s="45"/>
      <c r="U13" s="45"/>
      <c r="V13" s="45"/>
      <c r="W13" s="45"/>
      <c r="X13" s="45"/>
      <c r="Y13" s="45"/>
      <c r="Z13" s="46">
        <f>SUM(Z7:Z12)</f>
        <v>12</v>
      </c>
      <c r="AA13" s="92"/>
      <c r="AB13" s="92"/>
      <c r="AC13" s="92"/>
      <c r="AD13" s="92"/>
      <c r="AE13" s="92"/>
      <c r="AF13" s="92"/>
      <c r="AG13" s="92"/>
      <c r="AH13" s="92"/>
      <c r="AI13" s="92"/>
      <c r="AJ13" s="92"/>
      <c r="AK13" s="92"/>
    </row>
    <row r="14" spans="1:38"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44725</v>
      </c>
      <c r="X14" s="770"/>
      <c r="Y14" s="770"/>
      <c r="Z14" s="771"/>
      <c r="AA14" s="92" t="s">
        <v>648</v>
      </c>
      <c r="AB14" s="92"/>
      <c r="AC14" s="92"/>
      <c r="AD14" s="92"/>
      <c r="AE14" s="92"/>
      <c r="AF14" s="92"/>
      <c r="AG14" s="92"/>
      <c r="AH14" s="92"/>
      <c r="AI14" s="92"/>
      <c r="AJ14" s="92"/>
      <c r="AK14" s="92"/>
      <c r="AL14" t="s">
        <v>1415</v>
      </c>
    </row>
    <row r="15" spans="1:38" ht="15.75" thickTop="1" x14ac:dyDescent="0.25">
      <c r="A15" s="37" t="s">
        <v>855</v>
      </c>
      <c r="B15" s="36"/>
      <c r="C15" s="36"/>
      <c r="D15" s="36"/>
      <c r="E15" s="36"/>
      <c r="F15" s="36"/>
      <c r="G15" s="36"/>
      <c r="H15" s="36"/>
      <c r="I15" s="36"/>
      <c r="J15" s="36"/>
      <c r="K15" s="38"/>
      <c r="L15" s="38"/>
      <c r="M15" s="39" t="str">
        <f>"("&amp;LEFT(AA14,1)&amp;")"</f>
        <v>(E)</v>
      </c>
      <c r="N15" s="40" t="str">
        <f>'1'!N7</f>
        <v>Afternoon Workout</v>
      </c>
      <c r="O15" s="36"/>
      <c r="P15" s="36"/>
      <c r="Q15" s="36"/>
      <c r="R15" s="36"/>
      <c r="S15" s="36"/>
      <c r="T15" s="36"/>
      <c r="U15" s="36"/>
      <c r="V15" s="41"/>
      <c r="W15" s="36"/>
      <c r="X15" s="36"/>
      <c r="Y15" s="36"/>
      <c r="Z15" s="42"/>
      <c r="AA15" s="793" t="s">
        <v>1416</v>
      </c>
      <c r="AB15" s="794"/>
      <c r="AC15" s="794"/>
      <c r="AD15" s="794"/>
      <c r="AE15" s="794"/>
      <c r="AF15" s="794"/>
      <c r="AG15" s="794"/>
      <c r="AH15" s="794"/>
      <c r="AI15" s="794"/>
      <c r="AJ15" s="794"/>
      <c r="AK15" s="794"/>
    </row>
    <row r="16" spans="1:38" x14ac:dyDescent="0.25">
      <c r="A16" s="43" t="s">
        <v>420</v>
      </c>
      <c r="B16" s="36"/>
      <c r="C16" s="36"/>
      <c r="D16" s="36"/>
      <c r="E16" s="36"/>
      <c r="F16" s="36"/>
      <c r="G16" s="36"/>
      <c r="H16" s="36"/>
      <c r="I16" s="36"/>
      <c r="J16" s="36"/>
      <c r="K16" s="36"/>
      <c r="L16" s="36"/>
      <c r="M16" s="42"/>
      <c r="N16" s="43" t="s">
        <v>884</v>
      </c>
      <c r="O16" s="36"/>
      <c r="P16" s="36"/>
      <c r="Q16" s="36"/>
      <c r="R16" s="36"/>
      <c r="S16" s="36"/>
      <c r="T16" s="36"/>
      <c r="U16" s="36"/>
      <c r="V16" s="36"/>
      <c r="W16" s="36"/>
      <c r="X16" s="36"/>
      <c r="Y16" s="36"/>
      <c r="Z16" s="209">
        <v>8.5500000000000007</v>
      </c>
      <c r="AA16" s="793"/>
      <c r="AB16" s="794"/>
      <c r="AC16" s="794"/>
      <c r="AD16" s="794"/>
      <c r="AE16" s="794"/>
      <c r="AF16" s="794"/>
      <c r="AG16" s="794"/>
      <c r="AH16" s="794"/>
      <c r="AI16" s="794"/>
      <c r="AJ16" s="794"/>
      <c r="AK16" s="794"/>
    </row>
    <row r="17" spans="1:38" x14ac:dyDescent="0.25">
      <c r="A17" s="43" t="s">
        <v>420</v>
      </c>
      <c r="B17" s="36"/>
      <c r="C17" s="36"/>
      <c r="D17" s="36"/>
      <c r="E17" s="36"/>
      <c r="F17" s="36"/>
      <c r="G17" s="36"/>
      <c r="H17" s="36"/>
      <c r="I17" s="36"/>
      <c r="J17" s="36"/>
      <c r="K17" s="36"/>
      <c r="L17" s="36"/>
      <c r="M17" s="42"/>
      <c r="N17" s="43" t="s">
        <v>420</v>
      </c>
      <c r="O17" s="36"/>
      <c r="P17" s="36"/>
      <c r="Q17" s="36"/>
      <c r="R17" s="36"/>
      <c r="S17" s="36"/>
      <c r="T17" s="36"/>
      <c r="U17" s="36"/>
      <c r="V17" s="36"/>
      <c r="W17" s="36"/>
      <c r="X17" s="36"/>
      <c r="Y17" s="36"/>
      <c r="Z17" s="42"/>
      <c r="AA17" s="793"/>
      <c r="AB17" s="794"/>
      <c r="AC17" s="794"/>
      <c r="AD17" s="794"/>
      <c r="AE17" s="794"/>
      <c r="AF17" s="794"/>
      <c r="AG17" s="794"/>
      <c r="AH17" s="794"/>
      <c r="AI17" s="794"/>
      <c r="AJ17" s="794"/>
      <c r="AK17" s="794"/>
    </row>
    <row r="18" spans="1:38" x14ac:dyDescent="0.25">
      <c r="A18" s="43"/>
      <c r="B18" s="36"/>
      <c r="C18" s="36"/>
      <c r="D18" s="36"/>
      <c r="E18" s="36"/>
      <c r="F18" s="36"/>
      <c r="G18" s="36"/>
      <c r="H18" s="36"/>
      <c r="I18" s="36"/>
      <c r="J18" s="36"/>
      <c r="K18" s="36"/>
      <c r="L18" s="36"/>
      <c r="M18" s="42"/>
      <c r="N18" s="43"/>
      <c r="O18" s="36"/>
      <c r="P18" s="36"/>
      <c r="Q18" s="36"/>
      <c r="R18" s="36"/>
      <c r="S18" s="36"/>
      <c r="T18" s="36"/>
      <c r="U18" s="36"/>
      <c r="V18" s="36"/>
      <c r="W18" s="36"/>
      <c r="X18" s="36"/>
      <c r="Y18" s="36"/>
      <c r="Z18" s="42"/>
      <c r="AA18" s="793"/>
      <c r="AB18" s="794"/>
      <c r="AC18" s="794"/>
      <c r="AD18" s="794"/>
      <c r="AE18" s="794"/>
      <c r="AF18" s="794"/>
      <c r="AG18" s="794"/>
      <c r="AH18" s="794"/>
      <c r="AI18" s="794"/>
      <c r="AJ18" s="794"/>
      <c r="AK18" s="794"/>
    </row>
    <row r="19" spans="1:38" x14ac:dyDescent="0.25">
      <c r="A19" s="43"/>
      <c r="B19" s="36"/>
      <c r="C19" s="36"/>
      <c r="D19" s="36"/>
      <c r="E19" s="36"/>
      <c r="F19" s="36"/>
      <c r="G19" s="36"/>
      <c r="H19" s="36"/>
      <c r="I19" s="36"/>
      <c r="J19" s="36"/>
      <c r="K19" s="36"/>
      <c r="L19" s="36"/>
      <c r="M19" s="42"/>
      <c r="N19" s="43"/>
      <c r="O19" s="36"/>
      <c r="P19" s="36"/>
      <c r="Q19" s="36"/>
      <c r="R19" s="36"/>
      <c r="S19" s="36"/>
      <c r="T19" s="36"/>
      <c r="U19" s="36"/>
      <c r="V19" s="36"/>
      <c r="W19" s="36"/>
      <c r="X19" s="36"/>
      <c r="Y19" s="36"/>
      <c r="Z19" s="42"/>
      <c r="AA19" s="793"/>
      <c r="AB19" s="794"/>
      <c r="AC19" s="794"/>
      <c r="AD19" s="794"/>
      <c r="AE19" s="794"/>
      <c r="AF19" s="794"/>
      <c r="AG19" s="794"/>
      <c r="AH19" s="794"/>
      <c r="AI19" s="794"/>
      <c r="AJ19" s="794"/>
      <c r="AK19" s="794"/>
    </row>
    <row r="20" spans="1:38" x14ac:dyDescent="0.25">
      <c r="A20" s="43"/>
      <c r="B20" s="36"/>
      <c r="C20" s="36"/>
      <c r="D20" s="36"/>
      <c r="E20" s="36"/>
      <c r="F20" s="36"/>
      <c r="G20" s="36"/>
      <c r="H20" s="36"/>
      <c r="I20" s="36"/>
      <c r="J20" s="36"/>
      <c r="K20" s="36"/>
      <c r="L20" s="36"/>
      <c r="M20" s="42"/>
      <c r="N20" s="43"/>
      <c r="O20" s="36"/>
      <c r="P20" s="36"/>
      <c r="Q20" s="36"/>
      <c r="R20" s="36"/>
      <c r="S20" s="36"/>
      <c r="T20" s="36"/>
      <c r="U20" s="36"/>
      <c r="V20" s="36"/>
      <c r="W20" s="36"/>
      <c r="X20" s="36"/>
      <c r="Y20" s="36"/>
      <c r="Z20" s="42"/>
      <c r="AA20" s="793"/>
      <c r="AB20" s="794"/>
      <c r="AC20" s="794"/>
      <c r="AD20" s="794"/>
      <c r="AE20" s="794"/>
      <c r="AF20" s="794"/>
      <c r="AG20" s="794"/>
      <c r="AH20" s="794"/>
      <c r="AI20" s="794"/>
      <c r="AJ20" s="794"/>
      <c r="AK20" s="794"/>
    </row>
    <row r="21" spans="1:38" x14ac:dyDescent="0.25">
      <c r="A21" s="43" t="s">
        <v>420</v>
      </c>
      <c r="B21" s="45"/>
      <c r="C21" s="45"/>
      <c r="D21" s="45"/>
      <c r="E21" s="45"/>
      <c r="F21" s="45"/>
      <c r="G21" s="45"/>
      <c r="H21" s="45"/>
      <c r="I21" s="45"/>
      <c r="J21" s="45"/>
      <c r="K21" s="45"/>
      <c r="L21" s="45"/>
      <c r="M21" s="46">
        <f>SUM(M15:M20)</f>
        <v>0</v>
      </c>
      <c r="N21" s="43" t="s">
        <v>420</v>
      </c>
      <c r="O21" s="45"/>
      <c r="P21" s="45"/>
      <c r="Q21" s="45"/>
      <c r="R21" s="45"/>
      <c r="S21" s="45"/>
      <c r="T21" s="45"/>
      <c r="U21" s="45"/>
      <c r="V21" s="45"/>
      <c r="W21" s="45"/>
      <c r="X21" s="45"/>
      <c r="Y21" s="45"/>
      <c r="Z21" s="205">
        <f>SUM(Z15:Z20)</f>
        <v>8.5500000000000007</v>
      </c>
      <c r="AA21" s="92"/>
      <c r="AB21" s="92"/>
      <c r="AC21" s="92"/>
      <c r="AD21" s="92"/>
      <c r="AE21" s="92"/>
      <c r="AF21" s="92"/>
      <c r="AG21" s="92"/>
      <c r="AH21" s="92"/>
      <c r="AI21" s="92"/>
      <c r="AJ21" s="92"/>
      <c r="AK21" s="92"/>
    </row>
    <row r="22" spans="1:38"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44726</v>
      </c>
      <c r="X22" s="770"/>
      <c r="Y22" s="770"/>
      <c r="Z22" s="771"/>
      <c r="AA22" s="177" t="s">
        <v>648</v>
      </c>
      <c r="AB22" s="177"/>
      <c r="AC22" s="177"/>
      <c r="AD22" s="177"/>
      <c r="AE22" s="177"/>
      <c r="AF22" s="177"/>
      <c r="AG22" s="177"/>
      <c r="AH22" s="177"/>
      <c r="AI22" s="177"/>
      <c r="AJ22" s="177"/>
      <c r="AK22" s="177"/>
      <c r="AL22" t="s">
        <v>1417</v>
      </c>
    </row>
    <row r="23" spans="1:38" ht="15.75" thickTop="1" x14ac:dyDescent="0.25">
      <c r="A23" s="37" t="s">
        <v>855</v>
      </c>
      <c r="B23" s="36"/>
      <c r="C23" s="36"/>
      <c r="D23" s="36"/>
      <c r="E23" s="36"/>
      <c r="F23" s="36"/>
      <c r="G23" s="36"/>
      <c r="H23" s="36"/>
      <c r="I23" s="36"/>
      <c r="J23" s="36"/>
      <c r="K23" s="38"/>
      <c r="L23" s="38"/>
      <c r="M23" s="39" t="str">
        <f>"("&amp;LEFT(AA22,1)&amp;")"</f>
        <v>(E)</v>
      </c>
      <c r="N23" s="40" t="str">
        <f>'1'!N7</f>
        <v>Afternoon Workout</v>
      </c>
      <c r="O23" s="36"/>
      <c r="P23" s="36"/>
      <c r="Q23" s="36"/>
      <c r="R23" s="36"/>
      <c r="S23" s="36"/>
      <c r="T23" s="36"/>
      <c r="U23" s="36"/>
      <c r="V23" s="41"/>
      <c r="W23" s="36"/>
      <c r="X23" s="36"/>
      <c r="Y23" s="36"/>
      <c r="Z23" s="42"/>
      <c r="AA23" s="793" t="s">
        <v>1418</v>
      </c>
      <c r="AB23" s="794"/>
      <c r="AC23" s="794"/>
      <c r="AD23" s="794"/>
      <c r="AE23" s="794"/>
      <c r="AF23" s="794"/>
      <c r="AG23" s="794"/>
      <c r="AH23" s="794"/>
      <c r="AI23" s="794"/>
      <c r="AJ23" s="794"/>
      <c r="AK23" s="794"/>
    </row>
    <row r="24" spans="1:38" x14ac:dyDescent="0.25">
      <c r="A24" s="43" t="s">
        <v>420</v>
      </c>
      <c r="B24" s="36"/>
      <c r="C24" s="36"/>
      <c r="D24" s="36"/>
      <c r="E24" s="36"/>
      <c r="F24" s="36"/>
      <c r="G24" s="36"/>
      <c r="H24" s="36"/>
      <c r="I24" s="36"/>
      <c r="J24" s="36"/>
      <c r="K24" s="38"/>
      <c r="L24" s="38"/>
      <c r="M24" s="44"/>
      <c r="N24" s="43" t="s">
        <v>964</v>
      </c>
      <c r="O24" s="36"/>
      <c r="P24" s="36"/>
      <c r="Q24" s="36"/>
      <c r="R24" s="36"/>
      <c r="S24" s="36"/>
      <c r="T24" s="36"/>
      <c r="U24" s="36"/>
      <c r="V24" s="36"/>
      <c r="W24" s="36"/>
      <c r="X24" s="36"/>
      <c r="Y24" s="36"/>
      <c r="Z24" s="209">
        <v>8.35</v>
      </c>
      <c r="AA24" s="793"/>
      <c r="AB24" s="794"/>
      <c r="AC24" s="794"/>
      <c r="AD24" s="794"/>
      <c r="AE24" s="794"/>
      <c r="AF24" s="794"/>
      <c r="AG24" s="794"/>
      <c r="AH24" s="794"/>
      <c r="AI24" s="794"/>
      <c r="AJ24" s="794"/>
      <c r="AK24" s="794"/>
    </row>
    <row r="25" spans="1:38" x14ac:dyDescent="0.25">
      <c r="A25" s="43" t="s">
        <v>420</v>
      </c>
      <c r="B25" s="36"/>
      <c r="C25" s="36"/>
      <c r="D25" s="36"/>
      <c r="E25" s="36"/>
      <c r="F25" s="36"/>
      <c r="G25" s="36"/>
      <c r="H25" s="36"/>
      <c r="I25" s="36"/>
      <c r="J25" s="36"/>
      <c r="K25" s="38"/>
      <c r="L25" s="38"/>
      <c r="M25" s="44"/>
      <c r="N25" s="43" t="s">
        <v>915</v>
      </c>
      <c r="O25" s="36"/>
      <c r="P25" s="36"/>
      <c r="Q25" s="36"/>
      <c r="R25" s="36"/>
      <c r="S25" s="36"/>
      <c r="T25" s="36"/>
      <c r="U25" s="36"/>
      <c r="V25" s="36"/>
      <c r="W25" s="36"/>
      <c r="X25" s="36"/>
      <c r="Y25" s="36"/>
      <c r="Z25" s="42"/>
      <c r="AA25" s="793"/>
      <c r="AB25" s="794"/>
      <c r="AC25" s="794"/>
      <c r="AD25" s="794"/>
      <c r="AE25" s="794"/>
      <c r="AF25" s="794"/>
      <c r="AG25" s="794"/>
      <c r="AH25" s="794"/>
      <c r="AI25" s="794"/>
      <c r="AJ25" s="794"/>
      <c r="AK25" s="794"/>
    </row>
    <row r="26" spans="1:38" x14ac:dyDescent="0.25">
      <c r="A26" s="43"/>
      <c r="B26" s="36"/>
      <c r="C26" s="36"/>
      <c r="D26" s="36"/>
      <c r="E26" s="36"/>
      <c r="F26" s="36"/>
      <c r="G26" s="36"/>
      <c r="H26" s="36"/>
      <c r="I26" s="36"/>
      <c r="J26" s="36"/>
      <c r="K26" s="38"/>
      <c r="L26" s="38"/>
      <c r="M26" s="44"/>
      <c r="N26" s="43"/>
      <c r="O26" s="36"/>
      <c r="P26" s="36"/>
      <c r="Q26" s="36"/>
      <c r="R26" s="36"/>
      <c r="S26" s="36"/>
      <c r="T26" s="36"/>
      <c r="U26" s="36"/>
      <c r="V26" s="36"/>
      <c r="W26" s="36"/>
      <c r="X26" s="36"/>
      <c r="Y26" s="36"/>
      <c r="Z26" s="42"/>
      <c r="AA26" s="793"/>
      <c r="AB26" s="794"/>
      <c r="AC26" s="794"/>
      <c r="AD26" s="794"/>
      <c r="AE26" s="794"/>
      <c r="AF26" s="794"/>
      <c r="AG26" s="794"/>
      <c r="AH26" s="794"/>
      <c r="AI26" s="794"/>
      <c r="AJ26" s="794"/>
      <c r="AK26" s="794"/>
    </row>
    <row r="27" spans="1:38" x14ac:dyDescent="0.25">
      <c r="A27" s="43"/>
      <c r="B27" s="36"/>
      <c r="C27" s="36"/>
      <c r="D27" s="36"/>
      <c r="E27" s="36"/>
      <c r="F27" s="36"/>
      <c r="G27" s="36"/>
      <c r="H27" s="36"/>
      <c r="I27" s="36"/>
      <c r="J27" s="36"/>
      <c r="K27" s="38"/>
      <c r="L27" s="38"/>
      <c r="M27" s="44"/>
      <c r="N27" s="43"/>
      <c r="O27" s="36"/>
      <c r="P27" s="36"/>
      <c r="Q27" s="36"/>
      <c r="R27" s="36"/>
      <c r="S27" s="36"/>
      <c r="T27" s="36"/>
      <c r="U27" s="36"/>
      <c r="V27" s="36"/>
      <c r="W27" s="36"/>
      <c r="X27" s="36"/>
      <c r="Y27" s="36"/>
      <c r="Z27" s="42"/>
      <c r="AA27" s="793"/>
      <c r="AB27" s="794"/>
      <c r="AC27" s="794"/>
      <c r="AD27" s="794"/>
      <c r="AE27" s="794"/>
      <c r="AF27" s="794"/>
      <c r="AG27" s="794"/>
      <c r="AH27" s="794"/>
      <c r="AI27" s="794"/>
      <c r="AJ27" s="794"/>
      <c r="AK27" s="794"/>
    </row>
    <row r="28" spans="1:38" x14ac:dyDescent="0.25">
      <c r="A28" s="43"/>
      <c r="B28" s="36"/>
      <c r="C28" s="36"/>
      <c r="D28" s="36"/>
      <c r="E28" s="36"/>
      <c r="F28" s="36"/>
      <c r="G28" s="36"/>
      <c r="H28" s="36"/>
      <c r="I28" s="36"/>
      <c r="J28" s="36"/>
      <c r="K28" s="38"/>
      <c r="L28" s="38"/>
      <c r="M28" s="44"/>
      <c r="N28" s="43"/>
      <c r="O28" s="36"/>
      <c r="P28" s="36"/>
      <c r="Q28" s="36"/>
      <c r="R28" s="36"/>
      <c r="S28" s="36"/>
      <c r="T28" s="36"/>
      <c r="U28" s="36"/>
      <c r="V28" s="36"/>
      <c r="W28" s="36"/>
      <c r="X28" s="36"/>
      <c r="Y28" s="36"/>
      <c r="Z28" s="42"/>
      <c r="AA28" s="793"/>
      <c r="AB28" s="794"/>
      <c r="AC28" s="794"/>
      <c r="AD28" s="794"/>
      <c r="AE28" s="794"/>
      <c r="AF28" s="794"/>
      <c r="AG28" s="794"/>
      <c r="AH28" s="794"/>
      <c r="AI28" s="794"/>
      <c r="AJ28" s="794"/>
      <c r="AK28" s="794"/>
    </row>
    <row r="29" spans="1:38" x14ac:dyDescent="0.25">
      <c r="A29" s="52" t="s">
        <v>420</v>
      </c>
      <c r="B29" s="45"/>
      <c r="C29" s="45"/>
      <c r="D29" s="45"/>
      <c r="E29" s="45"/>
      <c r="F29" s="45"/>
      <c r="G29" s="45"/>
      <c r="H29" s="45"/>
      <c r="I29" s="45"/>
      <c r="J29" s="45"/>
      <c r="K29" s="38"/>
      <c r="L29" s="38"/>
      <c r="M29" s="46">
        <f>SUM(M23:M28)</f>
        <v>0</v>
      </c>
      <c r="N29" s="43" t="s">
        <v>420</v>
      </c>
      <c r="O29" s="45"/>
      <c r="P29" s="45"/>
      <c r="Q29" s="45"/>
      <c r="R29" s="45"/>
      <c r="S29" s="45"/>
      <c r="T29" s="45"/>
      <c r="U29" s="45"/>
      <c r="V29" s="45"/>
      <c r="W29" s="45"/>
      <c r="X29" s="45"/>
      <c r="Y29" s="45"/>
      <c r="Z29" s="205">
        <f>SUM(Z23:Z28)</f>
        <v>8.35</v>
      </c>
      <c r="AA29" s="177"/>
      <c r="AB29" s="177"/>
      <c r="AC29" s="177"/>
      <c r="AD29" s="177"/>
      <c r="AE29" s="177"/>
      <c r="AF29" s="177"/>
      <c r="AG29" s="177"/>
      <c r="AH29" s="177"/>
      <c r="AI29" s="177"/>
      <c r="AJ29" s="177"/>
      <c r="AK29" s="177"/>
    </row>
    <row r="30" spans="1:38"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44727</v>
      </c>
      <c r="X30" s="770"/>
      <c r="Y30" s="770"/>
      <c r="Z30" s="771"/>
      <c r="AA30" s="177" t="s">
        <v>548</v>
      </c>
      <c r="AB30" s="177"/>
      <c r="AC30" s="177"/>
      <c r="AD30" s="177"/>
      <c r="AE30" s="177"/>
      <c r="AF30" s="177"/>
      <c r="AG30" s="177"/>
      <c r="AH30" s="177"/>
      <c r="AI30" s="177"/>
      <c r="AJ30" s="177"/>
      <c r="AK30" s="177"/>
      <c r="AL30" t="s">
        <v>1103</v>
      </c>
    </row>
    <row r="31" spans="1:38" ht="15.75" thickTop="1" x14ac:dyDescent="0.25">
      <c r="A31" s="37" t="s">
        <v>855</v>
      </c>
      <c r="B31" s="36"/>
      <c r="C31" s="36"/>
      <c r="D31" s="36"/>
      <c r="E31" s="36"/>
      <c r="F31" s="36"/>
      <c r="G31" s="36"/>
      <c r="H31" s="36"/>
      <c r="I31" s="36"/>
      <c r="J31" s="36"/>
      <c r="K31" s="38"/>
      <c r="L31" s="38"/>
      <c r="M31" s="39" t="str">
        <f>"("&amp;LEFT(AA30,1)&amp;")"</f>
        <v>(R)</v>
      </c>
      <c r="N31" s="40" t="str">
        <f>'1'!N7</f>
        <v>Afternoon Workout</v>
      </c>
      <c r="O31" s="36"/>
      <c r="P31" s="36"/>
      <c r="Q31" s="36"/>
      <c r="R31" s="36"/>
      <c r="S31" s="36"/>
      <c r="T31" s="36"/>
      <c r="U31" s="36"/>
      <c r="V31" s="41"/>
      <c r="W31" s="36"/>
      <c r="X31" s="36"/>
      <c r="Y31" s="36"/>
      <c r="Z31" s="42"/>
      <c r="AA31" s="793" t="s">
        <v>1419</v>
      </c>
      <c r="AB31" s="794"/>
      <c r="AC31" s="794"/>
      <c r="AD31" s="794"/>
      <c r="AE31" s="794"/>
      <c r="AF31" s="794"/>
      <c r="AG31" s="794"/>
      <c r="AH31" s="794"/>
      <c r="AI31" s="794"/>
      <c r="AJ31" s="794"/>
      <c r="AK31" s="794"/>
    </row>
    <row r="32" spans="1:38" x14ac:dyDescent="0.25">
      <c r="A32" s="43" t="s">
        <v>1125</v>
      </c>
      <c r="B32" s="36"/>
      <c r="C32" s="36"/>
      <c r="D32" s="36"/>
      <c r="E32" s="36"/>
      <c r="F32" s="36"/>
      <c r="G32" s="36"/>
      <c r="H32" s="36"/>
      <c r="I32" s="36"/>
      <c r="J32" s="36"/>
      <c r="K32" s="38"/>
      <c r="L32" s="38"/>
      <c r="M32" s="44">
        <v>4.4000000000000004</v>
      </c>
      <c r="N32" s="43" t="s">
        <v>420</v>
      </c>
      <c r="O32" s="36"/>
      <c r="P32" s="36"/>
      <c r="Q32" s="36"/>
      <c r="R32" s="36"/>
      <c r="S32" s="36"/>
      <c r="T32" s="36"/>
      <c r="U32" s="36"/>
      <c r="V32" s="36"/>
      <c r="W32" s="36"/>
      <c r="X32" s="36"/>
      <c r="Y32" s="36"/>
      <c r="Z32" s="42"/>
      <c r="AA32" s="793"/>
      <c r="AB32" s="794"/>
      <c r="AC32" s="794"/>
      <c r="AD32" s="794"/>
      <c r="AE32" s="794"/>
      <c r="AF32" s="794"/>
      <c r="AG32" s="794"/>
      <c r="AH32" s="794"/>
      <c r="AI32" s="794"/>
      <c r="AJ32" s="794"/>
      <c r="AK32" s="794"/>
    </row>
    <row r="33" spans="1:38" x14ac:dyDescent="0.25">
      <c r="A33" s="43" t="s">
        <v>420</v>
      </c>
      <c r="B33" s="36"/>
      <c r="C33" s="36"/>
      <c r="D33" s="36"/>
      <c r="E33" s="36"/>
      <c r="F33" s="36"/>
      <c r="G33" s="36"/>
      <c r="H33" s="36"/>
      <c r="I33" s="36"/>
      <c r="J33" s="36"/>
      <c r="K33" s="38"/>
      <c r="L33" s="38"/>
      <c r="M33" s="44"/>
      <c r="N33" s="43" t="s">
        <v>420</v>
      </c>
      <c r="O33" s="36"/>
      <c r="P33" s="36"/>
      <c r="Q33" s="36"/>
      <c r="R33" s="36"/>
      <c r="S33" s="36"/>
      <c r="T33" s="36"/>
      <c r="U33" s="36"/>
      <c r="V33" s="36"/>
      <c r="W33" s="36"/>
      <c r="X33" s="36"/>
      <c r="Y33" s="36"/>
      <c r="Z33" s="42"/>
      <c r="AA33" s="793"/>
      <c r="AB33" s="794"/>
      <c r="AC33" s="794"/>
      <c r="AD33" s="794"/>
      <c r="AE33" s="794"/>
      <c r="AF33" s="794"/>
      <c r="AG33" s="794"/>
      <c r="AH33" s="794"/>
      <c r="AI33" s="794"/>
      <c r="AJ33" s="794"/>
      <c r="AK33" s="794"/>
    </row>
    <row r="34" spans="1:38" x14ac:dyDescent="0.25">
      <c r="A34" s="43"/>
      <c r="B34" s="36"/>
      <c r="C34" s="36"/>
      <c r="D34" s="36"/>
      <c r="E34" s="36"/>
      <c r="F34" s="36"/>
      <c r="G34" s="36"/>
      <c r="H34" s="36"/>
      <c r="I34" s="36"/>
      <c r="J34" s="36"/>
      <c r="K34" s="38"/>
      <c r="L34" s="38"/>
      <c r="M34" s="44"/>
      <c r="N34" s="43"/>
      <c r="O34" s="36"/>
      <c r="P34" s="36"/>
      <c r="Q34" s="36"/>
      <c r="R34" s="36"/>
      <c r="S34" s="36"/>
      <c r="T34" s="36"/>
      <c r="U34" s="36"/>
      <c r="V34" s="36"/>
      <c r="W34" s="36"/>
      <c r="X34" s="36"/>
      <c r="Y34" s="36"/>
      <c r="Z34" s="42"/>
      <c r="AA34" s="793"/>
      <c r="AB34" s="794"/>
      <c r="AC34" s="794"/>
      <c r="AD34" s="794"/>
      <c r="AE34" s="794"/>
      <c r="AF34" s="794"/>
      <c r="AG34" s="794"/>
      <c r="AH34" s="794"/>
      <c r="AI34" s="794"/>
      <c r="AJ34" s="794"/>
      <c r="AK34" s="794"/>
    </row>
    <row r="35" spans="1:38" x14ac:dyDescent="0.25">
      <c r="A35" s="43"/>
      <c r="B35" s="36"/>
      <c r="C35" s="36"/>
      <c r="D35" s="36"/>
      <c r="E35" s="36"/>
      <c r="F35" s="36"/>
      <c r="G35" s="36"/>
      <c r="H35" s="36"/>
      <c r="I35" s="36"/>
      <c r="J35" s="36"/>
      <c r="K35" s="38"/>
      <c r="L35" s="38"/>
      <c r="M35" s="44"/>
      <c r="N35" s="43"/>
      <c r="O35" s="36"/>
      <c r="P35" s="36"/>
      <c r="Q35" s="36"/>
      <c r="R35" s="36"/>
      <c r="S35" s="36"/>
      <c r="T35" s="36"/>
      <c r="U35" s="36"/>
      <c r="V35" s="36"/>
      <c r="W35" s="36"/>
      <c r="X35" s="36"/>
      <c r="Y35" s="36"/>
      <c r="Z35" s="42"/>
      <c r="AA35" s="793"/>
      <c r="AB35" s="794"/>
      <c r="AC35" s="794"/>
      <c r="AD35" s="794"/>
      <c r="AE35" s="794"/>
      <c r="AF35" s="794"/>
      <c r="AG35" s="794"/>
      <c r="AH35" s="794"/>
      <c r="AI35" s="794"/>
      <c r="AJ35" s="794"/>
      <c r="AK35" s="794"/>
    </row>
    <row r="36" spans="1:38" x14ac:dyDescent="0.25">
      <c r="A36" s="43"/>
      <c r="B36" s="36"/>
      <c r="C36" s="36"/>
      <c r="D36" s="36"/>
      <c r="E36" s="36"/>
      <c r="F36" s="36"/>
      <c r="G36" s="36"/>
      <c r="H36" s="36"/>
      <c r="I36" s="36"/>
      <c r="J36" s="36"/>
      <c r="K36" s="38"/>
      <c r="L36" s="38"/>
      <c r="M36" s="44"/>
      <c r="N36" s="43"/>
      <c r="O36" s="36"/>
      <c r="P36" s="36"/>
      <c r="Q36" s="36"/>
      <c r="R36" s="36"/>
      <c r="S36" s="36"/>
      <c r="T36" s="36"/>
      <c r="U36" s="36"/>
      <c r="V36" s="36"/>
      <c r="W36" s="36"/>
      <c r="X36" s="36"/>
      <c r="Y36" s="36"/>
      <c r="Z36" s="42"/>
      <c r="AA36" s="793"/>
      <c r="AB36" s="794"/>
      <c r="AC36" s="794"/>
      <c r="AD36" s="794"/>
      <c r="AE36" s="794"/>
      <c r="AF36" s="794"/>
      <c r="AG36" s="794"/>
      <c r="AH36" s="794"/>
      <c r="AI36" s="794"/>
      <c r="AJ36" s="794"/>
      <c r="AK36" s="794"/>
    </row>
    <row r="37" spans="1:38" x14ac:dyDescent="0.25">
      <c r="A37" s="52" t="s">
        <v>420</v>
      </c>
      <c r="B37" s="45"/>
      <c r="C37" s="45"/>
      <c r="D37" s="45"/>
      <c r="E37" s="45"/>
      <c r="F37" s="45"/>
      <c r="G37" s="45"/>
      <c r="H37" s="45"/>
      <c r="I37" s="45"/>
      <c r="J37" s="45"/>
      <c r="K37" s="38"/>
      <c r="L37" s="38"/>
      <c r="M37" s="46">
        <f>SUM(M31:M36)</f>
        <v>4.4000000000000004</v>
      </c>
      <c r="N37" s="43" t="s">
        <v>420</v>
      </c>
      <c r="O37" s="45"/>
      <c r="P37" s="45"/>
      <c r="Q37" s="45"/>
      <c r="R37" s="45"/>
      <c r="S37" s="45"/>
      <c r="T37" s="45"/>
      <c r="U37" s="45"/>
      <c r="V37" s="45"/>
      <c r="W37" s="45"/>
      <c r="X37" s="45"/>
      <c r="Y37" s="45"/>
      <c r="Z37" s="46">
        <f>SUM(Z31:Z36)</f>
        <v>0</v>
      </c>
      <c r="AA37" s="177"/>
      <c r="AB37" s="177"/>
      <c r="AC37" s="177"/>
      <c r="AD37" s="177"/>
      <c r="AE37" s="177"/>
      <c r="AF37" s="177"/>
      <c r="AG37" s="177"/>
      <c r="AH37" s="177"/>
      <c r="AI37" s="177"/>
      <c r="AJ37" s="177"/>
      <c r="AK37" s="177"/>
    </row>
    <row r="38" spans="1:38"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44728</v>
      </c>
      <c r="X38" s="770"/>
      <c r="Y38" s="770"/>
      <c r="Z38" s="771"/>
      <c r="AA38" s="177" t="s">
        <v>648</v>
      </c>
      <c r="AB38" s="177"/>
      <c r="AC38" s="177"/>
      <c r="AD38" s="177"/>
      <c r="AE38" s="177"/>
      <c r="AF38" s="177"/>
      <c r="AG38" s="177"/>
      <c r="AH38" s="177"/>
      <c r="AI38" s="177"/>
      <c r="AJ38" s="177"/>
      <c r="AK38" s="177"/>
      <c r="AL38" t="s">
        <v>1420</v>
      </c>
    </row>
    <row r="39" spans="1:38" ht="15.75" thickTop="1" x14ac:dyDescent="0.25">
      <c r="A39" s="37" t="s">
        <v>855</v>
      </c>
      <c r="B39" s="36"/>
      <c r="C39" s="36"/>
      <c r="D39" s="36"/>
      <c r="E39" s="36"/>
      <c r="F39" s="36"/>
      <c r="G39" s="36"/>
      <c r="H39" s="36"/>
      <c r="I39" s="36"/>
      <c r="J39" s="36"/>
      <c r="K39" s="38"/>
      <c r="L39" s="38"/>
      <c r="M39" s="39" t="str">
        <f>"("&amp;LEFT(AA38,1)&amp;")"</f>
        <v>(E)</v>
      </c>
      <c r="N39" s="40" t="str">
        <f>'1'!N7</f>
        <v>Afternoon Workout</v>
      </c>
      <c r="O39" s="36"/>
      <c r="P39" s="36"/>
      <c r="Q39" s="36"/>
      <c r="R39" s="36"/>
      <c r="S39" s="36"/>
      <c r="T39" s="36"/>
      <c r="U39" s="36"/>
      <c r="V39" s="41"/>
      <c r="W39" s="36"/>
      <c r="X39" s="36"/>
      <c r="Y39" s="36"/>
      <c r="Z39" s="42"/>
      <c r="AA39" s="793" t="s">
        <v>1421</v>
      </c>
      <c r="AB39" s="794"/>
      <c r="AC39" s="794"/>
      <c r="AD39" s="794"/>
      <c r="AE39" s="794"/>
      <c r="AF39" s="794"/>
      <c r="AG39" s="794"/>
      <c r="AH39" s="794"/>
      <c r="AI39" s="794"/>
      <c r="AJ39" s="794"/>
      <c r="AK39" s="794"/>
    </row>
    <row r="40" spans="1:38" x14ac:dyDescent="0.25">
      <c r="A40" s="43" t="s">
        <v>884</v>
      </c>
      <c r="B40" s="36"/>
      <c r="C40" s="36"/>
      <c r="D40" s="36"/>
      <c r="E40" s="36"/>
      <c r="F40" s="36"/>
      <c r="G40" s="36"/>
      <c r="H40" s="36"/>
      <c r="I40" s="36"/>
      <c r="J40" s="36"/>
      <c r="K40" s="38"/>
      <c r="L40" s="38"/>
      <c r="M40" s="44">
        <v>8.3000000000000007</v>
      </c>
      <c r="N40" s="43" t="s">
        <v>420</v>
      </c>
      <c r="O40" s="36"/>
      <c r="P40" s="36"/>
      <c r="Q40" s="36"/>
      <c r="R40" s="36"/>
      <c r="S40" s="36"/>
      <c r="T40" s="36"/>
      <c r="U40" s="36"/>
      <c r="V40" s="36"/>
      <c r="W40" s="36"/>
      <c r="X40" s="36"/>
      <c r="Y40" s="36"/>
      <c r="Z40" s="42"/>
      <c r="AA40" s="793"/>
      <c r="AB40" s="794"/>
      <c r="AC40" s="794"/>
      <c r="AD40" s="794"/>
      <c r="AE40" s="794"/>
      <c r="AF40" s="794"/>
      <c r="AG40" s="794"/>
      <c r="AH40" s="794"/>
      <c r="AI40" s="794"/>
      <c r="AJ40" s="794"/>
      <c r="AK40" s="794"/>
    </row>
    <row r="41" spans="1:38" x14ac:dyDescent="0.25">
      <c r="A41" s="43"/>
      <c r="B41" s="36"/>
      <c r="C41" s="36"/>
      <c r="D41" s="36"/>
      <c r="E41" s="36"/>
      <c r="F41" s="36"/>
      <c r="G41" s="36"/>
      <c r="H41" s="36"/>
      <c r="I41" s="36"/>
      <c r="J41" s="36"/>
      <c r="K41" s="38"/>
      <c r="L41" s="38"/>
      <c r="M41" s="44"/>
      <c r="N41" s="43" t="s">
        <v>420</v>
      </c>
      <c r="O41" s="36"/>
      <c r="P41" s="36"/>
      <c r="Q41" s="36"/>
      <c r="R41" s="36"/>
      <c r="S41" s="36"/>
      <c r="T41" s="36"/>
      <c r="U41" s="36"/>
      <c r="V41" s="36"/>
      <c r="W41" s="36"/>
      <c r="X41" s="36"/>
      <c r="Y41" s="36"/>
      <c r="Z41" s="42"/>
      <c r="AA41" s="793"/>
      <c r="AB41" s="794"/>
      <c r="AC41" s="794"/>
      <c r="AD41" s="794"/>
      <c r="AE41" s="794"/>
      <c r="AF41" s="794"/>
      <c r="AG41" s="794"/>
      <c r="AH41" s="794"/>
      <c r="AI41" s="794"/>
      <c r="AJ41" s="794"/>
      <c r="AK41" s="794"/>
    </row>
    <row r="42" spans="1:38" x14ac:dyDescent="0.25">
      <c r="A42" s="43"/>
      <c r="B42" s="36"/>
      <c r="C42" s="36"/>
      <c r="D42" s="36"/>
      <c r="E42" s="36"/>
      <c r="F42" s="36"/>
      <c r="G42" s="36"/>
      <c r="H42" s="36"/>
      <c r="I42" s="36"/>
      <c r="J42" s="36"/>
      <c r="K42" s="38"/>
      <c r="L42" s="38"/>
      <c r="M42" s="44"/>
      <c r="N42" s="43"/>
      <c r="O42" s="36"/>
      <c r="P42" s="36"/>
      <c r="Q42" s="36"/>
      <c r="R42" s="36"/>
      <c r="S42" s="36"/>
      <c r="T42" s="36"/>
      <c r="U42" s="36"/>
      <c r="V42" s="36"/>
      <c r="W42" s="36"/>
      <c r="X42" s="36"/>
      <c r="Y42" s="36"/>
      <c r="Z42" s="42"/>
      <c r="AA42" s="793"/>
      <c r="AB42" s="794"/>
      <c r="AC42" s="794"/>
      <c r="AD42" s="794"/>
      <c r="AE42" s="794"/>
      <c r="AF42" s="794"/>
      <c r="AG42" s="794"/>
      <c r="AH42" s="794"/>
      <c r="AI42" s="794"/>
      <c r="AJ42" s="794"/>
      <c r="AK42" s="794"/>
    </row>
    <row r="43" spans="1:38" x14ac:dyDescent="0.25">
      <c r="A43" s="43"/>
      <c r="B43" s="36"/>
      <c r="C43" s="36"/>
      <c r="D43" s="36"/>
      <c r="E43" s="36"/>
      <c r="F43" s="36"/>
      <c r="G43" s="36"/>
      <c r="H43" s="36"/>
      <c r="I43" s="36"/>
      <c r="J43" s="36"/>
      <c r="K43" s="38"/>
      <c r="L43" s="38"/>
      <c r="M43" s="44"/>
      <c r="N43" s="43"/>
      <c r="O43" s="36"/>
      <c r="P43" s="36"/>
      <c r="Q43" s="36"/>
      <c r="R43" s="36"/>
      <c r="S43" s="36"/>
      <c r="T43" s="36"/>
      <c r="U43" s="36"/>
      <c r="V43" s="36"/>
      <c r="W43" s="36"/>
      <c r="X43" s="36"/>
      <c r="Y43" s="36"/>
      <c r="Z43" s="42"/>
      <c r="AA43" s="793"/>
      <c r="AB43" s="794"/>
      <c r="AC43" s="794"/>
      <c r="AD43" s="794"/>
      <c r="AE43" s="794"/>
      <c r="AF43" s="794"/>
      <c r="AG43" s="794"/>
      <c r="AH43" s="794"/>
      <c r="AI43" s="794"/>
      <c r="AJ43" s="794"/>
      <c r="AK43" s="794"/>
    </row>
    <row r="44" spans="1:38" x14ac:dyDescent="0.25">
      <c r="A44" s="43"/>
      <c r="B44" s="36"/>
      <c r="C44" s="36"/>
      <c r="D44" s="36"/>
      <c r="E44" s="36"/>
      <c r="F44" s="36"/>
      <c r="G44" s="36"/>
      <c r="H44" s="36"/>
      <c r="I44" s="36"/>
      <c r="J44" s="36"/>
      <c r="K44" s="38"/>
      <c r="L44" s="38"/>
      <c r="M44" s="44"/>
      <c r="N44" s="43"/>
      <c r="O44" s="36"/>
      <c r="P44" s="36"/>
      <c r="Q44" s="36"/>
      <c r="R44" s="36"/>
      <c r="S44" s="36"/>
      <c r="T44" s="36"/>
      <c r="U44" s="36"/>
      <c r="V44" s="36"/>
      <c r="W44" s="36"/>
      <c r="X44" s="36"/>
      <c r="Y44" s="36"/>
      <c r="Z44" s="42"/>
      <c r="AA44" s="793"/>
      <c r="AB44" s="794"/>
      <c r="AC44" s="794"/>
      <c r="AD44" s="794"/>
      <c r="AE44" s="794"/>
      <c r="AF44" s="794"/>
      <c r="AG44" s="794"/>
      <c r="AH44" s="794"/>
      <c r="AI44" s="794"/>
      <c r="AJ44" s="794"/>
      <c r="AK44" s="794"/>
    </row>
    <row r="45" spans="1:38" x14ac:dyDescent="0.25">
      <c r="A45" s="52"/>
      <c r="B45" s="45"/>
      <c r="C45" s="45"/>
      <c r="D45" s="45"/>
      <c r="E45" s="45"/>
      <c r="F45" s="45"/>
      <c r="G45" s="45"/>
      <c r="H45" s="45"/>
      <c r="I45" s="45"/>
      <c r="J45" s="45"/>
      <c r="K45" s="38"/>
      <c r="L45" s="38"/>
      <c r="M45" s="46">
        <f>SUM(M39:M44)</f>
        <v>8.3000000000000007</v>
      </c>
      <c r="N45" s="52" t="s">
        <v>420</v>
      </c>
      <c r="O45" s="45"/>
      <c r="P45" s="45"/>
      <c r="Q45" s="45"/>
      <c r="R45" s="45"/>
      <c r="S45" s="45"/>
      <c r="T45" s="45"/>
      <c r="U45" s="45"/>
      <c r="V45" s="45"/>
      <c r="W45" s="45"/>
      <c r="X45" s="45"/>
      <c r="Y45" s="45"/>
      <c r="Z45" s="46">
        <f>SUM(Z39:Z44)</f>
        <v>0</v>
      </c>
      <c r="AA45" s="177"/>
      <c r="AB45" s="177"/>
      <c r="AC45" s="177"/>
      <c r="AD45" s="177"/>
      <c r="AE45" s="177"/>
      <c r="AF45" s="177"/>
      <c r="AG45" s="177"/>
      <c r="AH45" s="177"/>
      <c r="AI45" s="177"/>
      <c r="AJ45" s="177"/>
      <c r="AK45" s="177"/>
    </row>
    <row r="46" spans="1:38"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44729</v>
      </c>
      <c r="X46" s="770"/>
      <c r="Y46" s="770"/>
      <c r="Z46" s="771"/>
      <c r="AA46" s="177" t="s">
        <v>648</v>
      </c>
      <c r="AB46" s="177"/>
      <c r="AC46" s="177"/>
      <c r="AD46" s="177"/>
      <c r="AE46" s="177"/>
      <c r="AF46" s="177"/>
      <c r="AG46" s="177"/>
      <c r="AH46" s="177"/>
      <c r="AI46" s="177"/>
      <c r="AJ46" s="177"/>
      <c r="AK46" s="177"/>
      <c r="AL46" t="s">
        <v>1422</v>
      </c>
    </row>
    <row r="47" spans="1:38" ht="15.75" thickTop="1" x14ac:dyDescent="0.25">
      <c r="A47" s="22" t="str">
        <f>+A39</f>
        <v>Morning Workout</v>
      </c>
      <c r="B47" s="23"/>
      <c r="C47" s="23"/>
      <c r="D47" s="23"/>
      <c r="E47" s="23"/>
      <c r="F47" s="23"/>
      <c r="G47" s="23"/>
      <c r="H47" s="23"/>
      <c r="I47" s="23"/>
      <c r="J47" s="23"/>
      <c r="M47" s="24" t="str">
        <f>"("&amp;LEFT(AA46,1)&amp;")"</f>
        <v>(E)</v>
      </c>
      <c r="N47" s="22" t="str">
        <f>+N39</f>
        <v>Afternoon Workout</v>
      </c>
      <c r="O47" s="23"/>
      <c r="P47" s="23"/>
      <c r="Q47" s="23"/>
      <c r="R47" s="23"/>
      <c r="S47" s="23"/>
      <c r="T47" s="23"/>
      <c r="U47" s="23"/>
      <c r="V47" s="25"/>
      <c r="W47" s="23"/>
      <c r="X47" s="23"/>
      <c r="Y47" s="23"/>
      <c r="Z47" s="48"/>
      <c r="AA47" s="793" t="s">
        <v>1423</v>
      </c>
      <c r="AB47" s="794"/>
      <c r="AC47" s="794"/>
      <c r="AD47" s="794"/>
      <c r="AE47" s="794"/>
      <c r="AF47" s="794"/>
      <c r="AG47" s="794"/>
      <c r="AH47" s="794"/>
      <c r="AI47" s="794"/>
      <c r="AJ47" s="794"/>
      <c r="AK47" s="794"/>
    </row>
    <row r="48" spans="1:38" x14ac:dyDescent="0.25">
      <c r="A48" s="43" t="s">
        <v>1424</v>
      </c>
      <c r="B48" s="23"/>
      <c r="C48" s="23"/>
      <c r="D48" s="23"/>
      <c r="E48" s="23"/>
      <c r="F48" s="23"/>
      <c r="G48" s="23"/>
      <c r="H48" s="23"/>
      <c r="I48" s="23"/>
      <c r="J48" s="23"/>
      <c r="M48" s="27"/>
      <c r="N48" s="43" t="s">
        <v>884</v>
      </c>
      <c r="O48" s="36"/>
      <c r="P48" s="36"/>
      <c r="Q48" s="36"/>
      <c r="R48" s="36"/>
      <c r="S48" s="36"/>
      <c r="T48" s="36"/>
      <c r="U48" s="36"/>
      <c r="V48" s="36"/>
      <c r="W48" s="36"/>
      <c r="X48" s="36"/>
      <c r="Y48" s="36"/>
      <c r="Z48" s="42">
        <v>8.3000000000000007</v>
      </c>
      <c r="AA48" s="793"/>
      <c r="AB48" s="794"/>
      <c r="AC48" s="794"/>
      <c r="AD48" s="794"/>
      <c r="AE48" s="794"/>
      <c r="AF48" s="794"/>
      <c r="AG48" s="794"/>
      <c r="AH48" s="794"/>
      <c r="AI48" s="794"/>
      <c r="AJ48" s="794"/>
      <c r="AK48" s="794"/>
    </row>
    <row r="49" spans="1:38" x14ac:dyDescent="0.25">
      <c r="A49" s="43" t="s">
        <v>420</v>
      </c>
      <c r="B49" s="23"/>
      <c r="C49" s="23"/>
      <c r="D49" s="23"/>
      <c r="E49" s="23"/>
      <c r="F49" s="23"/>
      <c r="G49" s="23"/>
      <c r="H49" s="23"/>
      <c r="I49" s="23"/>
      <c r="J49" s="23"/>
      <c r="M49" s="27"/>
      <c r="N49" s="43" t="s">
        <v>420</v>
      </c>
      <c r="O49" s="36"/>
      <c r="P49" s="36"/>
      <c r="Q49" s="36"/>
      <c r="R49" s="36"/>
      <c r="S49" s="36"/>
      <c r="T49" s="36"/>
      <c r="U49" s="36"/>
      <c r="V49" s="36"/>
      <c r="W49" s="36"/>
      <c r="X49" s="36"/>
      <c r="Y49" s="36"/>
      <c r="Z49" s="42"/>
      <c r="AA49" s="793"/>
      <c r="AB49" s="794"/>
      <c r="AC49" s="794"/>
      <c r="AD49" s="794"/>
      <c r="AE49" s="794"/>
      <c r="AF49" s="794"/>
      <c r="AG49" s="794"/>
      <c r="AH49" s="794"/>
      <c r="AI49" s="794"/>
      <c r="AJ49" s="794"/>
      <c r="AK49" s="794"/>
    </row>
    <row r="50" spans="1:38" x14ac:dyDescent="0.25">
      <c r="A50" s="43"/>
      <c r="B50" s="23"/>
      <c r="C50" s="23"/>
      <c r="D50" s="23"/>
      <c r="E50" s="23"/>
      <c r="F50" s="23"/>
      <c r="G50" s="23"/>
      <c r="H50" s="23"/>
      <c r="I50" s="23"/>
      <c r="J50" s="23"/>
      <c r="M50" s="27"/>
      <c r="N50" s="43"/>
      <c r="O50" s="23"/>
      <c r="P50" s="23"/>
      <c r="Q50" s="23"/>
      <c r="R50" s="23"/>
      <c r="S50" s="23"/>
      <c r="T50" s="23"/>
      <c r="U50" s="23"/>
      <c r="V50" s="23"/>
      <c r="W50" s="23"/>
      <c r="Z50" s="26"/>
      <c r="AA50" s="793"/>
      <c r="AB50" s="794"/>
      <c r="AC50" s="794"/>
      <c r="AD50" s="794"/>
      <c r="AE50" s="794"/>
      <c r="AF50" s="794"/>
      <c r="AG50" s="794"/>
      <c r="AH50" s="794"/>
      <c r="AI50" s="794"/>
      <c r="AJ50" s="794"/>
      <c r="AK50" s="794"/>
    </row>
    <row r="51" spans="1:38" x14ac:dyDescent="0.25">
      <c r="A51" s="43"/>
      <c r="B51" s="23"/>
      <c r="C51" s="23"/>
      <c r="D51" s="23"/>
      <c r="E51" s="23"/>
      <c r="F51" s="23"/>
      <c r="G51" s="23"/>
      <c r="H51" s="23"/>
      <c r="I51" s="23"/>
      <c r="J51" s="23"/>
      <c r="M51" s="27"/>
      <c r="N51" s="43"/>
      <c r="O51" s="23"/>
      <c r="P51" s="23"/>
      <c r="Q51" s="23"/>
      <c r="R51" s="23"/>
      <c r="S51" s="23"/>
      <c r="T51" s="23"/>
      <c r="U51" s="23"/>
      <c r="V51" s="23"/>
      <c r="W51" s="23"/>
      <c r="Z51" s="26"/>
      <c r="AA51" s="793"/>
      <c r="AB51" s="794"/>
      <c r="AC51" s="794"/>
      <c r="AD51" s="794"/>
      <c r="AE51" s="794"/>
      <c r="AF51" s="794"/>
      <c r="AG51" s="794"/>
      <c r="AH51" s="794"/>
      <c r="AI51" s="794"/>
      <c r="AJ51" s="794"/>
      <c r="AK51" s="794"/>
    </row>
    <row r="52" spans="1:38" x14ac:dyDescent="0.25">
      <c r="A52" s="43"/>
      <c r="B52" s="23"/>
      <c r="C52" s="23"/>
      <c r="D52" s="23"/>
      <c r="E52" s="23"/>
      <c r="F52" s="23"/>
      <c r="G52" s="23"/>
      <c r="H52" s="23"/>
      <c r="I52" s="23"/>
      <c r="J52" s="23"/>
      <c r="M52" s="27"/>
      <c r="N52" s="43"/>
      <c r="O52" s="23"/>
      <c r="P52" s="23"/>
      <c r="Q52" s="23"/>
      <c r="R52" s="23"/>
      <c r="S52" s="23"/>
      <c r="T52" s="23"/>
      <c r="U52" s="23"/>
      <c r="V52" s="23"/>
      <c r="W52" s="23"/>
      <c r="Z52" s="30"/>
      <c r="AA52" s="793"/>
      <c r="AB52" s="794"/>
      <c r="AC52" s="794"/>
      <c r="AD52" s="794"/>
      <c r="AE52" s="794"/>
      <c r="AF52" s="794"/>
      <c r="AG52" s="794"/>
      <c r="AH52" s="794"/>
      <c r="AI52" s="794"/>
      <c r="AJ52" s="794"/>
      <c r="AK52" s="794"/>
    </row>
    <row r="53" spans="1:38" x14ac:dyDescent="0.25">
      <c r="A53" s="52" t="s">
        <v>420</v>
      </c>
      <c r="B53" s="28"/>
      <c r="C53" s="28"/>
      <c r="D53" s="28"/>
      <c r="E53" s="28"/>
      <c r="F53" s="28"/>
      <c r="G53" s="28"/>
      <c r="H53" s="28"/>
      <c r="I53" s="28"/>
      <c r="J53" s="28"/>
      <c r="M53" s="29">
        <f>SUM(M47:M52)</f>
        <v>0</v>
      </c>
      <c r="N53" s="52" t="s">
        <v>420</v>
      </c>
      <c r="O53" s="28"/>
      <c r="P53" s="28"/>
      <c r="Q53" s="28"/>
      <c r="R53" s="28"/>
      <c r="S53" s="28"/>
      <c r="T53" s="28"/>
      <c r="U53" s="28"/>
      <c r="V53" s="28"/>
      <c r="W53" s="28"/>
      <c r="Z53" s="29">
        <f>SUM(Z47:Z52)</f>
        <v>8.3000000000000007</v>
      </c>
      <c r="AA53" s="177"/>
      <c r="AB53" s="177"/>
      <c r="AC53" s="177"/>
      <c r="AD53" s="177"/>
      <c r="AE53" s="177"/>
      <c r="AF53" s="177"/>
      <c r="AG53" s="177"/>
      <c r="AH53" s="177"/>
      <c r="AI53" s="177"/>
      <c r="AJ53" s="177"/>
      <c r="AK53" s="177"/>
    </row>
    <row r="54" spans="1:38"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44730</v>
      </c>
      <c r="X54" s="770"/>
      <c r="Y54" s="770"/>
      <c r="Z54" s="771"/>
      <c r="AA54" s="177" t="s">
        <v>648</v>
      </c>
      <c r="AB54" s="177"/>
      <c r="AC54" s="177"/>
      <c r="AD54" s="177"/>
      <c r="AE54" s="177"/>
      <c r="AF54" s="177"/>
      <c r="AG54" s="177"/>
      <c r="AH54" s="177"/>
      <c r="AI54" s="177"/>
      <c r="AJ54" s="177"/>
      <c r="AK54" s="177"/>
      <c r="AL54" t="s">
        <v>1425</v>
      </c>
    </row>
    <row r="55" spans="1:38" ht="15.75" thickTop="1" x14ac:dyDescent="0.25">
      <c r="A55" s="22" t="str">
        <f>+A47</f>
        <v>Morning Workout</v>
      </c>
      <c r="B55" s="23"/>
      <c r="C55" s="23"/>
      <c r="D55" s="23"/>
      <c r="E55" s="23"/>
      <c r="F55" s="23"/>
      <c r="G55" s="23"/>
      <c r="H55" s="23"/>
      <c r="I55" s="23"/>
      <c r="J55" s="23"/>
      <c r="M55" s="24" t="str">
        <f>"("&amp;LEFT(AA54,1)&amp;")"</f>
        <v>(E)</v>
      </c>
      <c r="N55" s="22" t="str">
        <f>+N47</f>
        <v>Afternoon Workout</v>
      </c>
      <c r="O55" s="23"/>
      <c r="P55" s="23"/>
      <c r="Q55" s="23"/>
      <c r="R55" s="23"/>
      <c r="S55" s="23"/>
      <c r="T55" s="23"/>
      <c r="U55" s="23"/>
      <c r="V55" s="25"/>
      <c r="W55" s="23"/>
      <c r="X55" s="23"/>
      <c r="Y55" s="23"/>
      <c r="Z55" s="48"/>
      <c r="AA55" s="793" t="s">
        <v>1426</v>
      </c>
      <c r="AB55" s="794"/>
      <c r="AC55" s="794"/>
      <c r="AD55" s="794"/>
      <c r="AE55" s="794"/>
      <c r="AF55" s="794"/>
      <c r="AG55" s="794"/>
      <c r="AH55" s="794"/>
      <c r="AI55" s="794"/>
      <c r="AJ55" s="794"/>
      <c r="AK55" s="794"/>
    </row>
    <row r="56" spans="1:38" x14ac:dyDescent="0.25">
      <c r="A56" s="43" t="s">
        <v>884</v>
      </c>
      <c r="B56" s="23"/>
      <c r="C56" s="23"/>
      <c r="D56" s="23"/>
      <c r="E56" s="23"/>
      <c r="F56" s="23"/>
      <c r="G56" s="23"/>
      <c r="H56" s="23"/>
      <c r="I56" s="23"/>
      <c r="J56" s="23"/>
      <c r="M56" s="27">
        <v>8.5</v>
      </c>
      <c r="N56" s="43"/>
      <c r="O56" s="23"/>
      <c r="P56" s="23"/>
      <c r="Q56" s="23"/>
      <c r="R56" s="23"/>
      <c r="S56" s="23"/>
      <c r="T56" s="23"/>
      <c r="U56" s="23"/>
      <c r="V56" s="23"/>
      <c r="W56" s="23"/>
      <c r="Z56" s="26"/>
      <c r="AA56" s="793"/>
      <c r="AB56" s="794"/>
      <c r="AC56" s="794"/>
      <c r="AD56" s="794"/>
      <c r="AE56" s="794"/>
      <c r="AF56" s="794"/>
      <c r="AG56" s="794"/>
      <c r="AH56" s="794"/>
      <c r="AI56" s="794"/>
      <c r="AJ56" s="794"/>
      <c r="AK56" s="794"/>
    </row>
    <row r="57" spans="1:38" x14ac:dyDescent="0.25">
      <c r="A57" s="43" t="s">
        <v>1086</v>
      </c>
      <c r="B57" s="23"/>
      <c r="C57" s="23"/>
      <c r="D57" s="23"/>
      <c r="E57" s="23"/>
      <c r="F57" s="23"/>
      <c r="G57" s="23"/>
      <c r="H57" s="23"/>
      <c r="I57" s="23"/>
      <c r="J57" s="23"/>
      <c r="M57" s="27"/>
      <c r="N57" s="43"/>
      <c r="O57" s="23"/>
      <c r="P57" s="23"/>
      <c r="Q57" s="23"/>
      <c r="R57" s="23"/>
      <c r="S57" s="23"/>
      <c r="T57" s="23"/>
      <c r="U57" s="23"/>
      <c r="V57" s="23"/>
      <c r="W57" s="23"/>
      <c r="Z57" s="26"/>
      <c r="AA57" s="793"/>
      <c r="AB57" s="794"/>
      <c r="AC57" s="794"/>
      <c r="AD57" s="794"/>
      <c r="AE57" s="794"/>
      <c r="AF57" s="794"/>
      <c r="AG57" s="794"/>
      <c r="AH57" s="794"/>
      <c r="AI57" s="794"/>
      <c r="AJ57" s="794"/>
      <c r="AK57" s="794"/>
    </row>
    <row r="58" spans="1:38" x14ac:dyDescent="0.25">
      <c r="A58" s="43"/>
      <c r="B58" s="23"/>
      <c r="C58" s="23"/>
      <c r="D58" s="23"/>
      <c r="E58" s="23"/>
      <c r="F58" s="23"/>
      <c r="G58" s="23"/>
      <c r="H58" s="23"/>
      <c r="I58" s="23"/>
      <c r="J58" s="23"/>
      <c r="M58" s="27"/>
      <c r="N58" s="43"/>
      <c r="O58" s="23"/>
      <c r="P58" s="23"/>
      <c r="Q58" s="23"/>
      <c r="R58" s="23"/>
      <c r="S58" s="23"/>
      <c r="T58" s="23"/>
      <c r="U58" s="23"/>
      <c r="V58" s="23"/>
      <c r="W58" s="23"/>
      <c r="Z58" s="26"/>
      <c r="AA58" s="793"/>
      <c r="AB58" s="794"/>
      <c r="AC58" s="794"/>
      <c r="AD58" s="794"/>
      <c r="AE58" s="794"/>
      <c r="AF58" s="794"/>
      <c r="AG58" s="794"/>
      <c r="AH58" s="794"/>
      <c r="AI58" s="794"/>
      <c r="AJ58" s="794"/>
      <c r="AK58" s="794"/>
    </row>
    <row r="59" spans="1:38" x14ac:dyDescent="0.25">
      <c r="A59" s="43"/>
      <c r="B59" s="23"/>
      <c r="C59" s="23"/>
      <c r="D59" s="23"/>
      <c r="E59" s="23"/>
      <c r="F59" s="23"/>
      <c r="G59" s="23"/>
      <c r="H59" s="23"/>
      <c r="I59" s="23"/>
      <c r="J59" s="23"/>
      <c r="M59" s="27"/>
      <c r="N59" s="43"/>
      <c r="O59" s="23"/>
      <c r="P59" s="23"/>
      <c r="Q59" s="23"/>
      <c r="R59" s="23"/>
      <c r="S59" s="23"/>
      <c r="T59" s="23"/>
      <c r="U59" s="23"/>
      <c r="V59" s="23"/>
      <c r="W59" s="23"/>
      <c r="Z59" s="26"/>
      <c r="AA59" s="793"/>
      <c r="AB59" s="794"/>
      <c r="AC59" s="794"/>
      <c r="AD59" s="794"/>
      <c r="AE59" s="794"/>
      <c r="AF59" s="794"/>
      <c r="AG59" s="794"/>
      <c r="AH59" s="794"/>
      <c r="AI59" s="794"/>
      <c r="AJ59" s="794"/>
      <c r="AK59" s="794"/>
    </row>
    <row r="60" spans="1:38" x14ac:dyDescent="0.25">
      <c r="A60" s="43"/>
      <c r="B60" s="23"/>
      <c r="C60" s="23"/>
      <c r="D60" s="23"/>
      <c r="E60" s="23"/>
      <c r="F60" s="23"/>
      <c r="G60" s="23"/>
      <c r="H60" s="23"/>
      <c r="I60" s="23"/>
      <c r="J60" s="23"/>
      <c r="M60" s="27"/>
      <c r="N60" s="43"/>
      <c r="O60" s="23"/>
      <c r="P60" s="23"/>
      <c r="Q60" s="23"/>
      <c r="R60" s="23"/>
      <c r="S60" s="23"/>
      <c r="T60" s="23"/>
      <c r="U60" s="23"/>
      <c r="V60" s="23"/>
      <c r="W60" s="23"/>
      <c r="Z60" s="26"/>
      <c r="AA60" s="793"/>
      <c r="AB60" s="794"/>
      <c r="AC60" s="794"/>
      <c r="AD60" s="794"/>
      <c r="AE60" s="794"/>
      <c r="AF60" s="794"/>
      <c r="AG60" s="794"/>
      <c r="AH60" s="794"/>
      <c r="AI60" s="794"/>
      <c r="AJ60" s="794"/>
      <c r="AK60" s="794"/>
    </row>
    <row r="61" spans="1:38" x14ac:dyDescent="0.25">
      <c r="A61" s="52"/>
      <c r="B61" s="28"/>
      <c r="C61" s="28"/>
      <c r="D61" s="28"/>
      <c r="E61" s="28"/>
      <c r="F61" s="28"/>
      <c r="G61" s="28"/>
      <c r="H61" s="28"/>
      <c r="I61" s="28"/>
      <c r="J61" s="28"/>
      <c r="K61" s="33"/>
      <c r="L61" s="33"/>
      <c r="M61" s="29">
        <f>SUM(M55:M60)</f>
        <v>8.5</v>
      </c>
      <c r="N61" s="52"/>
      <c r="O61" s="28"/>
      <c r="P61" s="28"/>
      <c r="Q61" s="28"/>
      <c r="R61" s="28"/>
      <c r="S61" s="28"/>
      <c r="T61" s="28"/>
      <c r="U61" s="28"/>
      <c r="V61" s="28"/>
      <c r="W61" s="28"/>
      <c r="X61" s="33"/>
      <c r="Y61" s="33"/>
      <c r="Z61" s="29">
        <f>SUM(Z55:Z60)</f>
        <v>0</v>
      </c>
      <c r="AA61" s="177"/>
      <c r="AB61" s="177"/>
      <c r="AC61" s="177"/>
      <c r="AD61" s="177"/>
      <c r="AE61" s="177"/>
      <c r="AF61" s="177"/>
      <c r="AG61" s="177"/>
      <c r="AH61" s="177"/>
      <c r="AI61" s="177"/>
      <c r="AJ61" s="177"/>
      <c r="AK61" s="177"/>
    </row>
  </sheetData>
  <mergeCells count="28">
    <mergeCell ref="AA47:AK52"/>
    <mergeCell ref="AA55:AK60"/>
    <mergeCell ref="AA7:AK12"/>
    <mergeCell ref="AA15:AK20"/>
    <mergeCell ref="AA23:AK28"/>
    <mergeCell ref="AA31:AK36"/>
    <mergeCell ref="AA39:AK44"/>
    <mergeCell ref="A54:V54"/>
    <mergeCell ref="W54:Z54"/>
    <mergeCell ref="A30:V30"/>
    <mergeCell ref="W30:Z30"/>
    <mergeCell ref="A38:V38"/>
    <mergeCell ref="W38:Z38"/>
    <mergeCell ref="A46:V46"/>
    <mergeCell ref="W46:Z46"/>
    <mergeCell ref="A6:V6"/>
    <mergeCell ref="W6:Z6"/>
    <mergeCell ref="A14:V14"/>
    <mergeCell ref="W14:Z14"/>
    <mergeCell ref="A22:V22"/>
    <mergeCell ref="W22:Z22"/>
    <mergeCell ref="A5:Z5"/>
    <mergeCell ref="A4:Z4"/>
    <mergeCell ref="A1:Z1"/>
    <mergeCell ref="A2:Z2"/>
    <mergeCell ref="A3:F3"/>
    <mergeCell ref="H3:M3"/>
    <mergeCell ref="N3:Z3"/>
  </mergeCells>
  <hyperlinks>
    <hyperlink ref="AA1" location="'Reference Page'!A1" display="Home" xr:uid="{00000000-0004-0000-1C00-000000000000}"/>
  </hyperlinks>
  <printOptions horizontalCentered="1" verticalCentered="1"/>
  <pageMargins left="0.3" right="0.3" top="0.5" bottom="0.25" header="0.3" footer="0.3"/>
  <pageSetup scale="87"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8">
    <tabColor theme="5" tint="0.59999389629810485"/>
    <pageSetUpPr fitToPage="1"/>
  </sheetPr>
  <dimension ref="A1:AO202"/>
  <sheetViews>
    <sheetView showGridLines="0" workbookViewId="0">
      <pane ySplit="5" topLeftCell="A6" activePane="bottomLeft" state="frozen"/>
      <selection activeCell="A6" sqref="A6:AA61"/>
      <selection pane="bottomLeft" activeCell="A6" sqref="A6:AA61"/>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customWidth="1"/>
    <col min="12" max="12" width="22" customWidth="1"/>
  </cols>
  <sheetData>
    <row r="1" spans="1:41" ht="18.75" x14ac:dyDescent="0.3">
      <c r="A1" s="777" t="s">
        <v>1427</v>
      </c>
      <c r="B1" s="778"/>
      <c r="C1" s="778"/>
      <c r="D1" s="778"/>
      <c r="E1" s="778"/>
      <c r="F1" s="778"/>
      <c r="G1" s="778"/>
      <c r="H1" s="778"/>
      <c r="I1" s="778"/>
      <c r="J1" s="779"/>
      <c r="K1" s="90" t="s">
        <v>850</v>
      </c>
    </row>
    <row r="2" spans="1:41" x14ac:dyDescent="0.25">
      <c r="A2" s="780" t="s">
        <v>446</v>
      </c>
      <c r="B2" s="781"/>
      <c r="C2" s="781"/>
      <c r="D2" s="781"/>
      <c r="E2" s="781"/>
      <c r="F2" s="781"/>
      <c r="G2" s="781"/>
      <c r="H2" s="781"/>
      <c r="I2" s="781"/>
      <c r="J2" s="782"/>
      <c r="K2" s="70" t="str">
        <f>CONCATENATE(E5,"1_3E")</f>
        <v>FDN1_3E</v>
      </c>
    </row>
    <row r="3" spans="1:41" x14ac:dyDescent="0.25">
      <c r="A3" s="318" cm="1">
        <f t="array" aca="1" ref="A3" ca="1">INDIRECT(K5)</f>
        <v>44731</v>
      </c>
      <c r="B3" s="317" t="s">
        <v>330</v>
      </c>
      <c r="C3" s="316">
        <f ca="1">+A3+6</f>
        <v>44737</v>
      </c>
      <c r="D3" s="787" t="s">
        <v>852</v>
      </c>
      <c r="E3" s="788"/>
      <c r="F3" s="788"/>
      <c r="G3" s="788"/>
      <c r="H3" s="788"/>
      <c r="I3" s="788"/>
      <c r="J3" s="789"/>
      <c r="K3" s="70" t="str">
        <f>CONCATENATE(E5,"1_3C")</f>
        <v>FDN1_3C</v>
      </c>
    </row>
    <row r="4" spans="1:41" x14ac:dyDescent="0.25">
      <c r="A4" s="832" t="str">
        <f>'Reference Page'!$H$23</f>
        <v>SUMMER</v>
      </c>
      <c r="B4" s="833"/>
      <c r="C4" s="833"/>
      <c r="D4" s="834"/>
      <c r="E4" s="834"/>
      <c r="F4" s="834"/>
      <c r="G4" s="834"/>
      <c r="H4" s="834"/>
      <c r="I4" s="834"/>
      <c r="J4" s="835"/>
      <c r="K4" s="70" t="str">
        <f>CONCATENATE(E5,"1_3O")</f>
        <v>FDN1_3O</v>
      </c>
    </row>
    <row r="5" spans="1:41" ht="16.5" thickBot="1" x14ac:dyDescent="0.35">
      <c r="A5" s="836" t="str">
        <f>'Reference Page'!$F$23</f>
        <v>Base</v>
      </c>
      <c r="B5" s="837"/>
      <c r="C5" s="837"/>
      <c r="D5" s="367" t="s">
        <v>1428</v>
      </c>
      <c r="E5" s="838" t="str">
        <f>'Reference Page'!G27</f>
        <v>FDN</v>
      </c>
      <c r="F5" s="839"/>
      <c r="G5" s="839"/>
      <c r="H5" s="839"/>
      <c r="I5" s="839"/>
      <c r="J5" s="840"/>
      <c r="K5" s="70" t="str">
        <f>_xlfn.CONCAT("'Reference Page'!A",RIGHT(A2,(LEN(A2)-FIND(" ",A2)))+2)</f>
        <v>'Reference Page'!A27</v>
      </c>
    </row>
    <row r="6" spans="1:41" ht="15.75" thickBot="1" x14ac:dyDescent="0.3">
      <c r="A6" s="315" t="s">
        <v>640</v>
      </c>
      <c r="B6" s="314"/>
      <c r="C6" s="306">
        <f ca="1">A3</f>
        <v>44731</v>
      </c>
      <c r="D6" s="301" t="s">
        <v>1429</v>
      </c>
      <c r="E6" s="302" t="s">
        <v>70</v>
      </c>
      <c r="F6" s="301" t="s">
        <v>1430</v>
      </c>
      <c r="G6" s="301" t="s">
        <v>380</v>
      </c>
      <c r="H6" s="841" t="s">
        <v>1431</v>
      </c>
      <c r="I6" s="841"/>
      <c r="J6" s="842"/>
      <c r="K6" s="300" t="s">
        <v>654</v>
      </c>
      <c r="L6" s="300" t="s">
        <v>1070</v>
      </c>
      <c r="M6" s="300"/>
    </row>
    <row r="7" spans="1:41" s="313" customFormat="1" ht="15.75" thickTop="1" x14ac:dyDescent="0.25">
      <c r="A7" s="299" t="s">
        <v>1432</v>
      </c>
      <c r="B7" s="41"/>
      <c r="C7" s="297" t="str">
        <f>"("&amp;LEFT(K6,1)&amp;")"</f>
        <v>(L)</v>
      </c>
      <c r="D7" s="296" t="s">
        <v>1433</v>
      </c>
      <c r="E7" s="295"/>
      <c r="F7" s="294"/>
      <c r="G7" s="294"/>
      <c r="H7" s="824"/>
      <c r="I7" s="824"/>
      <c r="J7" s="825"/>
      <c r="K7" s="793" t="s">
        <v>1434</v>
      </c>
      <c r="L7"/>
      <c r="M7"/>
      <c r="N7"/>
      <c r="O7"/>
      <c r="P7"/>
      <c r="Q7"/>
      <c r="R7"/>
      <c r="S7"/>
      <c r="T7"/>
      <c r="U7"/>
      <c r="V7"/>
      <c r="W7"/>
      <c r="X7"/>
      <c r="Y7"/>
      <c r="Z7"/>
      <c r="AA7"/>
      <c r="AB7"/>
      <c r="AC7"/>
      <c r="AD7"/>
      <c r="AE7"/>
      <c r="AF7"/>
      <c r="AG7"/>
      <c r="AH7"/>
      <c r="AI7"/>
      <c r="AJ7"/>
      <c r="AK7"/>
      <c r="AL7"/>
      <c r="AM7"/>
      <c r="AN7"/>
      <c r="AO7"/>
    </row>
    <row r="8" spans="1:41" ht="15" customHeight="1" x14ac:dyDescent="0.25">
      <c r="A8" s="282" t="s">
        <v>1435</v>
      </c>
      <c r="B8" s="282"/>
      <c r="C8" s="281">
        <v>14.8</v>
      </c>
      <c r="D8" s="280"/>
      <c r="E8" s="279"/>
      <c r="F8" s="278" t="str" cm="1">
        <f t="array" aca="1" ref="F8" ca="1">IF(D8="Core", INDIRECT($K$3), IF(D8="Core_Rotational",INDIRECT($K$3), IF(D8="Core_Pillar", INDIRECT($K$3),IF(D8="Explosive_Cardio", INDIRECT($K$2), IF(D8="Explosive", INDIRECT($K$2),INDIRECT($K$4))))))</f>
        <v>3x10</v>
      </c>
      <c r="G8" s="826" t="str">
        <f>CONCATENATE(IF($E$5="FDN",FDN_R,""),IF($E$5="END",END_R,""),IF($E$5="SPD",SPD_R,""),IF($E$5="HYP",HYP_R,""),IF($E$5="PWR",PWR_R,""),IF($E$5="STC",STC_R,""),IF($E$5="STR",STR_R,""),IF($E$5="MAX",MAX_R,""),IF($E$5="TF",TF_R,""),IF($E$5="UNL",UNL_R,""))</f>
        <v>1:30</v>
      </c>
      <c r="H8" s="277"/>
      <c r="I8" s="277"/>
      <c r="J8" s="277"/>
      <c r="K8" s="793"/>
    </row>
    <row r="9" spans="1:41" ht="15" customHeight="1" x14ac:dyDescent="0.25">
      <c r="A9" s="43"/>
      <c r="B9" s="36"/>
      <c r="C9" s="287"/>
      <c r="D9" s="280"/>
      <c r="E9" s="293"/>
      <c r="F9" s="271" t="str" cm="1">
        <f t="array" aca="1" ref="F9" ca="1">IF(D9="Core", INDIRECT($K$3), IF(D9="Core_Rotational",INDIRECT($K$3), IF(D9="Core_Pillar", INDIRECT($K$3),IF(D9="Explosive_Cardio", INDIRECT($K$2), IF(D9="Explosive", INDIRECT($K$2),INDIRECT($K$4))))))</f>
        <v>3x10</v>
      </c>
      <c r="G9" s="827"/>
      <c r="H9" s="271"/>
      <c r="I9" s="271"/>
      <c r="J9" s="271"/>
      <c r="K9" s="793"/>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3x10</v>
      </c>
      <c r="G10" s="828" t="str">
        <f>CONCATENATE(IF($E$5="FDN",FDN_R,""),IF($E$5="END",END_R,""),IF($E$5="SPD",SPD_R,""),IF($E$5="HYP",HYP_R,""),IF($E$5="PWR",PWR_R,""),IF($E$5="STC",STC_R,""),IF($E$5="STR",STR_R,""),IF($E$5="MAX",MAX_R,""),IF($E$5="TF",TF_R,""),IF($E$5="UNL",UNL_R,""))</f>
        <v>1:30</v>
      </c>
      <c r="H10" s="290"/>
      <c r="I10" s="290"/>
      <c r="J10" s="290"/>
      <c r="K10" s="793"/>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3x10</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3x10</v>
      </c>
      <c r="G12" s="826" t="str">
        <f>CONCATENATE(IF($E$5="FDN",FDN_R,""),IF($E$5="END",END_R,""),IF($E$5="SPD",SPD_R,""),IF($E$5="HYP",HYP_R,""),IF($E$5="PWR",PWR_R,""),IF($E$5="STC",STC_R,""),IF($E$5="STR",STR_R,""),IF($E$5="MAX",MAX_R,""),IF($E$5="TF",TF_R,""),IF($E$5="UNL",UNL_R,""))</f>
        <v>1:30</v>
      </c>
      <c r="H12" s="277"/>
      <c r="I12" s="277"/>
      <c r="J12" s="277"/>
      <c r="K12" s="793"/>
    </row>
    <row r="13" spans="1:41" ht="15" customHeight="1" thickBot="1" x14ac:dyDescent="0.3">
      <c r="A13" s="43"/>
      <c r="B13" s="312"/>
      <c r="C13" s="311">
        <f>SUM(C7:C12)</f>
        <v>14.8</v>
      </c>
      <c r="D13" s="366"/>
      <c r="E13" s="381"/>
      <c r="F13" s="270" t="str" cm="1">
        <f t="array" aca="1" ref="F13" ca="1">IF(D13="Core", INDIRECT($K$3), IF(D13="Core_Rotational",INDIRECT($K$3), IF(D13="Core_Pillar", INDIRECT($K$3),IF(D13="Explosive_Cardio", INDIRECT($K$2), IF(D13="Explosive", INDIRECT($K$2),INDIRECT($K$4))))))</f>
        <v>3x10</v>
      </c>
      <c r="G13" s="831"/>
      <c r="H13" s="271"/>
      <c r="I13" s="271"/>
      <c r="J13" s="271"/>
    </row>
    <row r="14" spans="1:41" ht="15" customHeight="1" thickBot="1" x14ac:dyDescent="0.3">
      <c r="A14" s="307" t="s">
        <v>641</v>
      </c>
      <c r="B14" s="304"/>
      <c r="C14" s="306">
        <f ca="1">+C6+1</f>
        <v>44732</v>
      </c>
      <c r="D14" s="301" t="s">
        <v>1429</v>
      </c>
      <c r="E14" s="302" t="s">
        <v>70</v>
      </c>
      <c r="F14" s="301" t="s">
        <v>1430</v>
      </c>
      <c r="G14" s="301" t="s">
        <v>380</v>
      </c>
      <c r="H14" s="822" t="s">
        <v>1431</v>
      </c>
      <c r="I14" s="822"/>
      <c r="J14" s="823"/>
      <c r="K14" s="375" t="s">
        <v>648</v>
      </c>
      <c r="L14" s="300" t="s">
        <v>1436</v>
      </c>
      <c r="M14" s="300"/>
    </row>
    <row r="15" spans="1:41" ht="15.75" thickTop="1" x14ac:dyDescent="0.25">
      <c r="A15" s="299" t="s">
        <v>1432</v>
      </c>
      <c r="B15" s="298"/>
      <c r="C15" s="297" t="str">
        <f>"("&amp;LEFT(K14,1)&amp;")"</f>
        <v>(E)</v>
      </c>
      <c r="D15" s="296" t="s">
        <v>1433</v>
      </c>
      <c r="E15" s="295"/>
      <c r="F15" s="294"/>
      <c r="G15" s="294"/>
      <c r="H15" s="824"/>
      <c r="I15" s="824"/>
      <c r="J15" s="825"/>
      <c r="K15" s="793" t="s">
        <v>1437</v>
      </c>
    </row>
    <row r="16" spans="1:41" ht="15" customHeight="1" x14ac:dyDescent="0.25">
      <c r="A16" s="282" t="s">
        <v>884</v>
      </c>
      <c r="B16" s="282"/>
      <c r="C16" s="382">
        <v>8.35</v>
      </c>
      <c r="D16" s="280" t="s">
        <v>128</v>
      </c>
      <c r="E16" s="279" t="s">
        <v>140</v>
      </c>
      <c r="F16" s="278" t="str" cm="1">
        <f t="array" aca="1" ref="F16" ca="1">IF(D16="Core", INDIRECT($K$3), IF(D16="Core_Rotational",INDIRECT($K$3), IF(D16="Core_Pillar", INDIRECT($K$3),IF(D16="Explosive_Cardio", INDIRECT($K$2), IF(D16="Explosive", INDIRECT($K$2),INDIRECT($K$4))))))</f>
        <v>3x10</v>
      </c>
      <c r="G16" s="826" t="str">
        <f>CONCATENATE(IF($E$5="FDN",FDN_R,""),IF($E$5="END",END_R,""),IF($E$5="SPD",SPD_R,""),IF($E$5="HYP",HYP_R,""),IF($E$5="PWR",PWR_R,""),IF($E$5="STC",STC_R,""),IF($E$5="STR",STR_R,""),IF($E$5="MAX",MAX_R,""),IF($E$5="TF",TF_R,""),IF($E$5="UNL",UNL_R,""))</f>
        <v>1:30</v>
      </c>
      <c r="H16" s="277">
        <v>95</v>
      </c>
      <c r="I16" s="277">
        <v>95</v>
      </c>
      <c r="J16" s="277">
        <v>95</v>
      </c>
      <c r="K16" s="793"/>
    </row>
    <row r="17" spans="1:13" ht="15" customHeight="1" x14ac:dyDescent="0.25">
      <c r="A17" s="43"/>
      <c r="B17" s="36"/>
      <c r="C17" s="287"/>
      <c r="D17" s="280" t="s">
        <v>129</v>
      </c>
      <c r="E17" s="293" t="s">
        <v>161</v>
      </c>
      <c r="F17" s="271" t="str" cm="1">
        <f t="array" aca="1" ref="F17" ca="1">IF(D17="Core", INDIRECT($K$3), IF(D17="Core_Rotational",INDIRECT($K$3), IF(D17="Core_Pillar", INDIRECT($K$3),IF(D17="Explosive_Cardio", INDIRECT($K$2), IF(D17="Explosive", INDIRECT($K$2),INDIRECT($K$4))))))</f>
        <v>3x10</v>
      </c>
      <c r="G17" s="827"/>
      <c r="H17" s="271">
        <v>20</v>
      </c>
      <c r="I17" s="271">
        <v>20</v>
      </c>
      <c r="J17" s="271">
        <v>20</v>
      </c>
      <c r="K17" s="793"/>
    </row>
    <row r="18" spans="1:13" ht="15" customHeight="1" x14ac:dyDescent="0.25">
      <c r="A18" s="282"/>
      <c r="B18" s="282"/>
      <c r="C18" s="281"/>
      <c r="D18" s="364" t="s">
        <v>11</v>
      </c>
      <c r="E18" s="291" t="s">
        <v>31</v>
      </c>
      <c r="F18" s="278" t="str" cm="1">
        <f t="array" aca="1" ref="F18" ca="1">IF(D18="Core", INDIRECT($K$3), IF(D18="Core_Rotational",INDIRECT($K$3), IF(D18="Core_Pillar", INDIRECT($K$3),IF(D18="Explosive_Cardio", INDIRECT($K$2), IF(D18="Explosive", INDIRECT($K$2),INDIRECT($K$4))))))</f>
        <v>3x10</v>
      </c>
      <c r="G18" s="828" t="str">
        <f>CONCATENATE(IF($E$5="FDN",FDN_R,""),IF($E$5="END",END_R,""),IF($E$5="SPD",SPD_R,""),IF($E$5="HYP",HYP_R,""),IF($E$5="PWR",PWR_R,""),IF($E$5="STC",STC_R,""),IF($E$5="STR",STR_R,""),IF($E$5="MAX",MAX_R,""),IF($E$5="TF",TF_R,""),IF($E$5="UNL",UNL_R,""))</f>
        <v>1:30</v>
      </c>
      <c r="H18" s="290" t="s">
        <v>1438</v>
      </c>
      <c r="I18" s="290" t="s">
        <v>1439</v>
      </c>
      <c r="J18" s="290" t="s">
        <v>1440</v>
      </c>
      <c r="K18" s="793"/>
    </row>
    <row r="19" spans="1:13" ht="15" customHeight="1" x14ac:dyDescent="0.25">
      <c r="A19" s="43"/>
      <c r="B19" s="36"/>
      <c r="C19" s="287"/>
      <c r="D19" s="363" t="s">
        <v>2</v>
      </c>
      <c r="E19" s="286" t="s">
        <v>187</v>
      </c>
      <c r="F19" s="271" t="str" cm="1">
        <f t="array" aca="1" ref="F19" ca="1">IF(D19="Core", INDIRECT($K$3), IF(D19="Core_Rotational",INDIRECT($K$3), IF(D19="Core_Pillar", INDIRECT($K$3),IF(D19="Explosive_Cardio", INDIRECT($K$2), IF(D19="Explosive", INDIRECT($K$2),INDIRECT($K$4))))))</f>
        <v>3x10</v>
      </c>
      <c r="G19" s="829"/>
      <c r="H19" s="285" t="s">
        <v>337</v>
      </c>
      <c r="I19" s="285" t="s">
        <v>337</v>
      </c>
      <c r="J19" s="285" t="s">
        <v>337</v>
      </c>
      <c r="K19" s="793"/>
    </row>
    <row r="20" spans="1:13" ht="15" customHeight="1" x14ac:dyDescent="0.25">
      <c r="A20" s="282"/>
      <c r="B20" s="282"/>
      <c r="C20" s="281"/>
      <c r="D20" s="365" t="s">
        <v>134</v>
      </c>
      <c r="E20" s="380" t="s">
        <v>144</v>
      </c>
      <c r="F20" s="278" t="str" cm="1">
        <f t="array" aca="1" ref="F20" ca="1">IF(D20="Core", INDIRECT($K$3), IF(D20="Core_Rotational",INDIRECT($K$3), IF(D20="Core_Pillar", INDIRECT($K$3),IF(D20="Explosive_Cardio", INDIRECT($K$2), IF(D20="Explosive", INDIRECT($K$2),INDIRECT($K$4))))))</f>
        <v>3x12</v>
      </c>
      <c r="G20" s="826" t="str">
        <f>CONCATENATE(IF($E$5="FDN",FDN_R,""),IF($E$5="END",END_R,""),IF($E$5="SPD",SPD_R,""),IF($E$5="HYP",HYP_R,""),IF($E$5="PWR",PWR_R,""),IF($E$5="STC",STC_R,""),IF($E$5="STR",STR_R,""),IF($E$5="MAX",MAX_R,""),IF($E$5="TF",TF_R,""),IF($E$5="UNL",UNL_R,""))</f>
        <v>1:30</v>
      </c>
      <c r="H20" s="277">
        <v>17</v>
      </c>
      <c r="I20" s="277">
        <v>17</v>
      </c>
      <c r="J20" s="277">
        <v>17</v>
      </c>
      <c r="K20" s="793"/>
    </row>
    <row r="21" spans="1:13" ht="15" customHeight="1" thickBot="1" x14ac:dyDescent="0.3">
      <c r="A21" s="43"/>
      <c r="B21" s="45"/>
      <c r="C21" s="383">
        <f>SUM(C15:C20)</f>
        <v>8.35</v>
      </c>
      <c r="D21" s="366" t="s">
        <v>135</v>
      </c>
      <c r="E21" s="272" t="s">
        <v>145</v>
      </c>
      <c r="F21" s="270" t="str" cm="1">
        <f t="array" aca="1" ref="F21" ca="1">IF(D21="Core", INDIRECT($K$3), IF(D21="Core_Rotational",INDIRECT($K$3), IF(D21="Core_Pillar", INDIRECT($K$3),IF(D21="Explosive_Cardio", INDIRECT($K$2), IF(D21="Explosive", INDIRECT($K$2),INDIRECT($K$4))))))</f>
        <v>3x12</v>
      </c>
      <c r="G21" s="831"/>
      <c r="H21" s="271" t="s">
        <v>1441</v>
      </c>
      <c r="I21" s="271" t="s">
        <v>1441</v>
      </c>
      <c r="J21" s="271" t="s">
        <v>1441</v>
      </c>
      <c r="K21" s="376"/>
    </row>
    <row r="22" spans="1:13" ht="15" customHeight="1" thickBot="1" x14ac:dyDescent="0.3">
      <c r="A22" s="307" t="s">
        <v>642</v>
      </c>
      <c r="B22" s="304"/>
      <c r="C22" s="306">
        <f ca="1">+C14+1</f>
        <v>44733</v>
      </c>
      <c r="D22" s="301" t="s">
        <v>1429</v>
      </c>
      <c r="E22" s="302" t="s">
        <v>70</v>
      </c>
      <c r="F22" s="301" t="s">
        <v>1430</v>
      </c>
      <c r="G22" s="301" t="s">
        <v>380</v>
      </c>
      <c r="H22" s="822" t="s">
        <v>1431</v>
      </c>
      <c r="I22" s="822"/>
      <c r="J22" s="823"/>
      <c r="K22" s="375" t="s">
        <v>648</v>
      </c>
      <c r="L22" s="300" t="s">
        <v>1442</v>
      </c>
      <c r="M22" s="300"/>
    </row>
    <row r="23" spans="1:13" ht="15.75" thickTop="1" x14ac:dyDescent="0.25">
      <c r="A23" s="299" t="s">
        <v>1432</v>
      </c>
      <c r="B23" s="298"/>
      <c r="C23" s="297" t="str">
        <f>"("&amp;LEFT(K22,1)&amp;")"</f>
        <v>(E)</v>
      </c>
      <c r="D23" s="296" t="s">
        <v>1433</v>
      </c>
      <c r="E23" s="295"/>
      <c r="F23" s="294"/>
      <c r="G23" s="294"/>
      <c r="H23" s="824"/>
      <c r="I23" s="824"/>
      <c r="J23" s="825"/>
      <c r="K23" s="793" t="s">
        <v>1443</v>
      </c>
    </row>
    <row r="24" spans="1:13" ht="15" customHeight="1" x14ac:dyDescent="0.25">
      <c r="A24" s="282" t="s">
        <v>962</v>
      </c>
      <c r="B24" s="282"/>
      <c r="C24" s="281"/>
      <c r="D24" s="280"/>
      <c r="E24" s="279"/>
      <c r="F24" s="278" t="str" cm="1">
        <f t="array" aca="1" ref="F24" ca="1">IF(D24="Core", INDIRECT($K$3), IF(D24="Core_Rotational",INDIRECT($K$3), IF(D24="Core_Pillar", INDIRECT($K$3),IF(D24="Explosive_Cardio", INDIRECT($K$2), IF(D24="Explosive", INDIRECT($K$2),INDIRECT($K$4))))))</f>
        <v>3x10</v>
      </c>
      <c r="G24" s="826" t="str">
        <f>CONCATENATE(IF($E$5="FDN",FDN_R,""),IF($E$5="END",END_R,""),IF($E$5="SPD",SPD_R,""),IF($E$5="HYP",HYP_R,""),IF($E$5="PWR",PWR_R,""),IF($E$5="STC",STC_R,""),IF($E$5="STR",STR_R,""),IF($E$5="MAX",MAX_R,""),IF($E$5="TF",TF_R,""),IF($E$5="UNL",UNL_R,""))</f>
        <v>1:30</v>
      </c>
      <c r="H24" s="277"/>
      <c r="I24" s="277"/>
      <c r="J24" s="277"/>
      <c r="K24" s="793"/>
    </row>
    <row r="25" spans="1:13" ht="15" customHeight="1" x14ac:dyDescent="0.25">
      <c r="A25" s="43"/>
      <c r="B25" s="36"/>
      <c r="C25" s="287"/>
      <c r="D25" s="280"/>
      <c r="E25" s="293"/>
      <c r="F25" s="271" t="str" cm="1">
        <f t="array" aca="1" ref="F25" ca="1">IF(D25="Core", INDIRECT($K$3), IF(D25="Core_Rotational",INDIRECT($K$3), IF(D25="Core_Pillar", INDIRECT($K$3),IF(D25="Explosive_Cardio", INDIRECT($K$2), IF(D25="Explosive", INDIRECT($K$2),INDIRECT($K$4))))))</f>
        <v>3x10</v>
      </c>
      <c r="G25" s="827"/>
      <c r="H25" s="271"/>
      <c r="I25" s="271"/>
      <c r="J25" s="271"/>
      <c r="K25" s="793"/>
    </row>
    <row r="26" spans="1:13" ht="15" customHeight="1" x14ac:dyDescent="0.25">
      <c r="A26" s="282" t="s">
        <v>884</v>
      </c>
      <c r="B26" s="282"/>
      <c r="C26" s="382">
        <v>8.4499999999999993</v>
      </c>
      <c r="D26" s="364"/>
      <c r="E26" s="291"/>
      <c r="F26" s="278" t="str" cm="1">
        <f t="array" aca="1" ref="F26" ca="1">IF(D26="Core", INDIRECT($K$3), IF(D26="Core_Rotational",INDIRECT($K$3), IF(D26="Core_Pillar", INDIRECT($K$3),IF(D26="Explosive_Cardio", INDIRECT($K$2), IF(D26="Explosive", INDIRECT($K$2),INDIRECT($K$4))))))</f>
        <v>3x10</v>
      </c>
      <c r="G26" s="828" t="str">
        <f>CONCATENATE(IF($E$5="FDN",FDN_R,""),IF($E$5="END",END_R,""),IF($E$5="SPD",SPD_R,""),IF($E$5="HYP",HYP_R,""),IF($E$5="PWR",PWR_R,""),IF($E$5="STC",STC_R,""),IF($E$5="STR",STR_R,""),IF($E$5="MAX",MAX_R,""),IF($E$5="TF",TF_R,""),IF($E$5="UNL",UNL_R,""))</f>
        <v>1:30</v>
      </c>
      <c r="H26" s="290"/>
      <c r="I26" s="290"/>
      <c r="J26" s="290"/>
      <c r="K26" s="793"/>
    </row>
    <row r="27" spans="1:13" ht="15" customHeight="1" x14ac:dyDescent="0.25">
      <c r="A27" s="43" t="s">
        <v>1086</v>
      </c>
      <c r="B27" s="36"/>
      <c r="C27" s="287"/>
      <c r="D27" s="363"/>
      <c r="E27" s="286"/>
      <c r="F27" s="271" t="str" cm="1">
        <f t="array" aca="1" ref="F27" ca="1">IF(D27="Core", INDIRECT($K$3), IF(D27="Core_Rotational",INDIRECT($K$3), IF(D27="Core_Pillar", INDIRECT($K$3),IF(D27="Explosive_Cardio", INDIRECT($K$2), IF(D27="Explosive", INDIRECT($K$2),INDIRECT($K$4))))))</f>
        <v>3x10</v>
      </c>
      <c r="G27" s="829"/>
      <c r="H27" s="285"/>
      <c r="I27" s="285"/>
      <c r="J27" s="285"/>
      <c r="K27" s="793"/>
    </row>
    <row r="28" spans="1:13" ht="15" customHeight="1" x14ac:dyDescent="0.25">
      <c r="A28" s="282"/>
      <c r="B28" s="282"/>
      <c r="C28" s="281"/>
      <c r="D28" s="280"/>
      <c r="E28" s="279"/>
      <c r="F28" s="278" t="str" cm="1">
        <f t="array" aca="1" ref="F28" ca="1">IF(D28="Core", INDIRECT($K$3), IF(D28="Core_Rotational",INDIRECT($K$3), IF(D28="Core_Pillar", INDIRECT($K$3),IF(D28="Explosive_Cardio", INDIRECT($K$2), IF(D28="Explosive", INDIRECT($K$2),INDIRECT($K$4))))))</f>
        <v>3x10</v>
      </c>
      <c r="G28" s="826" t="str">
        <f>CONCATENATE(IF($E$5="FDN",FDN_R,""),IF($E$5="END",END_R,""),IF($E$5="SPD",SPD_R,""),IF($E$5="HYP",HYP_R,""),IF($E$5="PWR",PWR_R,""),IF($E$5="STC",STC_R,""),IF($E$5="STR",STR_R,""),IF($E$5="MAX",MAX_R,""),IF($E$5="TF",TF_R,""),IF($E$5="UNL",UNL_R,""))</f>
        <v>1:30</v>
      </c>
      <c r="H28" s="277"/>
      <c r="I28" s="277"/>
      <c r="J28" s="277"/>
      <c r="K28" s="793"/>
    </row>
    <row r="29" spans="1:13" ht="15" customHeight="1" thickBot="1" x14ac:dyDescent="0.3">
      <c r="A29" s="43"/>
      <c r="B29" s="45"/>
      <c r="C29" s="383">
        <f>SUM(C23:C28)</f>
        <v>8.4499999999999993</v>
      </c>
      <c r="D29" s="366"/>
      <c r="E29" s="272"/>
      <c r="F29" s="270" t="str" cm="1">
        <f t="array" aca="1" ref="F29" ca="1">IF(D29="Core", INDIRECT($K$3), IF(D29="Core_Rotational",INDIRECT($K$3), IF(D29="Core_Pillar", INDIRECT($K$3),IF(D29="Explosive_Cardio", INDIRECT($K$2), IF(D29="Explosive", INDIRECT($K$2),INDIRECT($K$4))))))</f>
        <v>3x10</v>
      </c>
      <c r="G29" s="831"/>
      <c r="H29" s="271"/>
      <c r="I29" s="271"/>
      <c r="J29" s="271"/>
      <c r="K29" s="376"/>
    </row>
    <row r="30" spans="1:13" ht="15" customHeight="1" thickBot="1" x14ac:dyDescent="0.3">
      <c r="A30" s="307" t="s">
        <v>643</v>
      </c>
      <c r="B30" s="304"/>
      <c r="C30" s="306">
        <f ca="1">+C22+1</f>
        <v>44734</v>
      </c>
      <c r="D30" s="301" t="s">
        <v>1429</v>
      </c>
      <c r="E30" s="302" t="s">
        <v>70</v>
      </c>
      <c r="F30" s="301" t="s">
        <v>1430</v>
      </c>
      <c r="G30" s="301" t="s">
        <v>380</v>
      </c>
      <c r="H30" s="822" t="s">
        <v>1431</v>
      </c>
      <c r="I30" s="822"/>
      <c r="J30" s="823"/>
      <c r="K30" s="375" t="s">
        <v>548</v>
      </c>
      <c r="L30" s="300"/>
      <c r="M30" s="300"/>
    </row>
    <row r="31" spans="1:13" ht="15.75" thickTop="1" x14ac:dyDescent="0.25">
      <c r="A31" s="299" t="s">
        <v>1432</v>
      </c>
      <c r="B31" s="298"/>
      <c r="C31" s="297" t="str">
        <f>"("&amp;LEFT(K30,1)&amp;")"</f>
        <v>(R)</v>
      </c>
      <c r="D31" s="296" t="s">
        <v>1433</v>
      </c>
      <c r="E31" s="295"/>
      <c r="F31" s="294"/>
      <c r="G31" s="294"/>
      <c r="H31" s="824"/>
      <c r="I31" s="824"/>
      <c r="J31" s="825"/>
      <c r="K31" s="793" t="s">
        <v>1444</v>
      </c>
    </row>
    <row r="32" spans="1:13" ht="15" customHeight="1" x14ac:dyDescent="0.25">
      <c r="A32" s="282" t="s">
        <v>1145</v>
      </c>
      <c r="B32" s="282"/>
      <c r="C32" s="281">
        <v>5.0999999999999996</v>
      </c>
      <c r="D32" s="280"/>
      <c r="E32" s="279"/>
      <c r="F32" s="278" t="str" cm="1">
        <f t="array" aca="1" ref="F32" ca="1">IF(D32="Core", INDIRECT($K$3), IF(D32="Core_Rotational",INDIRECT($K$3), IF(D32="Core_Pillar", INDIRECT($K$3),IF(D32="Explosive_Cardio", INDIRECT($K$2), IF(D32="Explosive", INDIRECT($K$2),INDIRECT($K$4))))))</f>
        <v>3x10</v>
      </c>
      <c r="G32" s="826" t="str">
        <f>CONCATENATE(IF($E$5="FDN",FDN_R,""),IF($E$5="END",END_R,""),IF($E$5="SPD",SPD_R,""),IF($E$5="HYP",HYP_R,""),IF($E$5="PWR",PWR_R,""),IF($E$5="STC",STC_R,""),IF($E$5="STR",STR_R,""),IF($E$5="MAX",MAX_R,""),IF($E$5="TF",TF_R,""),IF($E$5="UNL",UNL_R,""))</f>
        <v>1:30</v>
      </c>
      <c r="H32" s="277"/>
      <c r="I32" s="277"/>
      <c r="J32" s="277"/>
      <c r="K32" s="793"/>
    </row>
    <row r="33" spans="1:13" ht="15" customHeight="1" x14ac:dyDescent="0.25">
      <c r="A33" s="43"/>
      <c r="B33" s="36"/>
      <c r="C33" s="287"/>
      <c r="D33" s="280"/>
      <c r="E33" s="293"/>
      <c r="F33" s="271" t="str" cm="1">
        <f t="array" aca="1" ref="F33" ca="1">IF(D33="Core", INDIRECT($K$3), IF(D33="Core_Rotational",INDIRECT($K$3), IF(D33="Core_Pillar", INDIRECT($K$3),IF(D33="Explosive_Cardio", INDIRECT($K$2), IF(D33="Explosive", INDIRECT($K$2),INDIRECT($K$4))))))</f>
        <v>3x10</v>
      </c>
      <c r="G33" s="827"/>
      <c r="H33" s="271"/>
      <c r="I33" s="271"/>
      <c r="J33" s="271"/>
      <c r="K33" s="793"/>
    </row>
    <row r="34" spans="1:13" ht="15" customHeight="1" x14ac:dyDescent="0.25">
      <c r="A34" s="282" t="s">
        <v>873</v>
      </c>
      <c r="B34" s="282"/>
      <c r="C34" s="281">
        <v>4.0999999999999996</v>
      </c>
      <c r="D34" s="364"/>
      <c r="E34" s="291"/>
      <c r="F34" s="278" t="str" cm="1">
        <f t="array" aca="1" ref="F34" ca="1">IF(D34="Core", INDIRECT($K$3), IF(D34="Core_Rotational",INDIRECT($K$3), IF(D34="Core_Pillar", INDIRECT($K$3),IF(D34="Explosive_Cardio", INDIRECT($K$2), IF(D34="Explosive", INDIRECT($K$2),INDIRECT($K$4))))))</f>
        <v>3x10</v>
      </c>
      <c r="G34" s="828" t="str">
        <f>CONCATENATE(IF($E$5="FDN",FDN_R,""),IF($E$5="END",END_R,""),IF($E$5="SPD",SPD_R,""),IF($E$5="HYP",HYP_R,""),IF($E$5="PWR",PWR_R,""),IF($E$5="STC",STC_R,""),IF($E$5="STR",STR_R,""),IF($E$5="MAX",MAX_R,""),IF($E$5="TF",TF_R,""),IF($E$5="UNL",UNL_R,""))</f>
        <v>1:30</v>
      </c>
      <c r="H34" s="290"/>
      <c r="I34" s="290"/>
      <c r="J34" s="290"/>
      <c r="K34" s="793"/>
    </row>
    <row r="35" spans="1:13" ht="15" customHeight="1" x14ac:dyDescent="0.25">
      <c r="A35" s="43"/>
      <c r="B35" s="36"/>
      <c r="C35" s="287"/>
      <c r="D35" s="363"/>
      <c r="E35" s="286"/>
      <c r="F35" s="271" t="str" cm="1">
        <f t="array" aca="1" ref="F35" ca="1">IF(D35="Core", INDIRECT($K$3), IF(D35="Core_Rotational",INDIRECT($K$3), IF(D35="Core_Pillar", INDIRECT($K$3),IF(D35="Explosive_Cardio", INDIRECT($K$2), IF(D35="Explosive", INDIRECT($K$2),INDIRECT($K$4))))))</f>
        <v>3x10</v>
      </c>
      <c r="G35" s="829"/>
      <c r="H35" s="285"/>
      <c r="I35" s="285"/>
      <c r="J35" s="285"/>
      <c r="K35" s="793"/>
    </row>
    <row r="36" spans="1:13" ht="15" customHeight="1" x14ac:dyDescent="0.25">
      <c r="A36" s="282"/>
      <c r="B36" s="282"/>
      <c r="C36" s="281"/>
      <c r="D36" s="280"/>
      <c r="E36" s="279"/>
      <c r="F36" s="278" t="str" cm="1">
        <f t="array" aca="1" ref="F36" ca="1">IF(D36="Core", INDIRECT($K$3), IF(D36="Core_Rotational",INDIRECT($K$3), IF(D36="Core_Pillar", INDIRECT($K$3),IF(D36="Explosive_Cardio", INDIRECT($K$2), IF(D36="Explosive", INDIRECT($K$2),INDIRECT($K$4))))))</f>
        <v>3x10</v>
      </c>
      <c r="G36" s="826" t="str">
        <f>CONCATENATE(IF($E$5="FDN",FDN_R,""),IF($E$5="END",END_R,""),IF($E$5="SPD",SPD_R,""),IF($E$5="HYP",HYP_R,""),IF($E$5="PWR",PWR_R,""),IF($E$5="STC",STC_R,""),IF($E$5="STR",STR_R,""),IF($E$5="MAX",MAX_R,""),IF($E$5="TF",TF_R,""),IF($E$5="UNL",UNL_R,""))</f>
        <v>1:30</v>
      </c>
      <c r="H36" s="277"/>
      <c r="I36" s="277"/>
      <c r="J36" s="277"/>
      <c r="K36" s="793"/>
    </row>
    <row r="37" spans="1:13" ht="15" customHeight="1" thickBot="1" x14ac:dyDescent="0.3">
      <c r="A37" s="43"/>
      <c r="B37" s="45"/>
      <c r="C37" s="273">
        <f>SUM(C31:C36)</f>
        <v>9.1999999999999993</v>
      </c>
      <c r="D37" s="366"/>
      <c r="E37" s="272"/>
      <c r="F37" s="270" t="str" cm="1">
        <f t="array" aca="1" ref="F37" ca="1">IF(D37="Core", INDIRECT($K$3), IF(D37="Core_Rotational",INDIRECT($K$3), IF(D37="Core_Pillar", INDIRECT($K$3),IF(D37="Explosive_Cardio", INDIRECT($K$2), IF(D37="Explosive", INDIRECT($K$2),INDIRECT($K$4))))))</f>
        <v>3x10</v>
      </c>
      <c r="G37" s="831"/>
      <c r="H37" s="271"/>
      <c r="I37" s="271"/>
      <c r="J37" s="271"/>
      <c r="K37" s="376"/>
    </row>
    <row r="38" spans="1:13" ht="15" customHeight="1" thickBot="1" x14ac:dyDescent="0.3">
      <c r="A38" s="307" t="s">
        <v>644</v>
      </c>
      <c r="B38" s="304"/>
      <c r="C38" s="306">
        <f ca="1">+C30+1</f>
        <v>44735</v>
      </c>
      <c r="D38" s="301" t="s">
        <v>1429</v>
      </c>
      <c r="E38" s="302" t="s">
        <v>70</v>
      </c>
      <c r="F38" s="301" t="s">
        <v>1430</v>
      </c>
      <c r="G38" s="301" t="s">
        <v>380</v>
      </c>
      <c r="H38" s="822" t="s">
        <v>1431</v>
      </c>
      <c r="I38" s="822"/>
      <c r="J38" s="823"/>
      <c r="K38" s="375" t="s">
        <v>648</v>
      </c>
      <c r="L38" s="300"/>
      <c r="M38" s="300"/>
    </row>
    <row r="39" spans="1:13" ht="15.75" thickTop="1" x14ac:dyDescent="0.25">
      <c r="A39" s="299" t="s">
        <v>1432</v>
      </c>
      <c r="B39" s="298"/>
      <c r="C39" s="297" t="str">
        <f>"("&amp;LEFT(K38,1)&amp;")"</f>
        <v>(E)</v>
      </c>
      <c r="D39" s="296" t="s">
        <v>1433</v>
      </c>
      <c r="E39" s="295"/>
      <c r="F39" s="294"/>
      <c r="G39" s="294"/>
      <c r="H39" s="824"/>
      <c r="I39" s="824"/>
      <c r="J39" s="825"/>
      <c r="K39" s="793" t="s">
        <v>1445</v>
      </c>
    </row>
    <row r="40" spans="1:13" ht="15" customHeight="1" x14ac:dyDescent="0.25">
      <c r="A40" s="282" t="s">
        <v>884</v>
      </c>
      <c r="B40" s="282"/>
      <c r="C40" s="281">
        <v>8.5</v>
      </c>
      <c r="D40" s="280" t="s">
        <v>2</v>
      </c>
      <c r="E40" s="279" t="s">
        <v>27</v>
      </c>
      <c r="F40" s="278" t="str" cm="1">
        <f t="array" aca="1" ref="F40" ca="1">IF(D40="Core", INDIRECT($K$3), IF(D40="Core_Rotational",INDIRECT($K$3), IF(D40="Core_Pillar", INDIRECT($K$3),IF(D40="Explosive_Cardio", INDIRECT($K$2), IF(D40="Explosive", INDIRECT($K$2),INDIRECT($K$4))))))</f>
        <v>3x10</v>
      </c>
      <c r="G40" s="826" t="str">
        <f>CONCATENATE(IF($E$5="FDN",FDN_R,""),IF($E$5="END",END_R,""),IF($E$5="SPD",SPD_R,""),IF($E$5="HYP",HYP_R,""),IF($E$5="PWR",PWR_R,""),IF($E$5="STC",STC_R,""),IF($E$5="STR",STR_R,""),IF($E$5="MAX",MAX_R,""),IF($E$5="TF",TF_R,""),IF($E$5="UNL",UNL_R,""))</f>
        <v>1:30</v>
      </c>
      <c r="H40" s="277">
        <v>70</v>
      </c>
      <c r="I40" s="277">
        <v>90</v>
      </c>
      <c r="J40" s="277">
        <v>90</v>
      </c>
      <c r="K40" s="793"/>
    </row>
    <row r="41" spans="1:13" ht="15" customHeight="1" x14ac:dyDescent="0.25">
      <c r="A41" s="43" t="s">
        <v>1086</v>
      </c>
      <c r="B41" s="36"/>
      <c r="C41" s="287"/>
      <c r="D41" s="280" t="s">
        <v>11</v>
      </c>
      <c r="E41" s="293" t="s">
        <v>209</v>
      </c>
      <c r="F41" s="271" t="str" cm="1">
        <f t="array" aca="1" ref="F41" ca="1">IF(D41="Core", INDIRECT($K$3), IF(D41="Core_Rotational",INDIRECT($K$3), IF(D41="Core_Pillar", INDIRECT($K$3),IF(D41="Explosive_Cardio", INDIRECT($K$2), IF(D41="Explosive", INDIRECT($K$2),INDIRECT($K$4))))))</f>
        <v>3x10</v>
      </c>
      <c r="G41" s="827"/>
      <c r="H41" s="271">
        <v>20</v>
      </c>
      <c r="I41" s="271">
        <v>20</v>
      </c>
      <c r="J41" s="271">
        <v>20</v>
      </c>
      <c r="K41" s="793"/>
    </row>
    <row r="42" spans="1:13" ht="15" customHeight="1" x14ac:dyDescent="0.25">
      <c r="A42" s="282"/>
      <c r="B42" s="282"/>
      <c r="C42" s="281"/>
      <c r="D42" s="364" t="s">
        <v>11</v>
      </c>
      <c r="E42" s="291" t="s">
        <v>283</v>
      </c>
      <c r="F42" s="278" t="str" cm="1">
        <f t="array" aca="1" ref="F42" ca="1">IF(D42="Core", INDIRECT($K$3), IF(D42="Core_Rotational",INDIRECT($K$3), IF(D42="Core_Pillar", INDIRECT($K$3),IF(D42="Explosive_Cardio", INDIRECT($K$2), IF(D42="Explosive", INDIRECT($K$2),INDIRECT($K$4))))))</f>
        <v>3x10</v>
      </c>
      <c r="G42" s="828" t="str">
        <f>CONCATENATE(IF($E$5="FDN",FDN_R,""),IF($E$5="END",END_R,""),IF($E$5="SPD",SPD_R,""),IF($E$5="HYP",HYP_R,""),IF($E$5="PWR",PWR_R,""),IF($E$5="STC",STC_R,""),IF($E$5="STR",STR_R,""),IF($E$5="MAX",MAX_R,""),IF($E$5="TF",TF_R,""),IF($E$5="UNL",UNL_R,""))</f>
        <v>1:30</v>
      </c>
      <c r="H42" s="290">
        <v>30</v>
      </c>
      <c r="I42" s="290">
        <v>30</v>
      </c>
      <c r="J42" s="290">
        <v>30</v>
      </c>
      <c r="K42" s="793"/>
    </row>
    <row r="43" spans="1:13" ht="15" customHeight="1" x14ac:dyDescent="0.25">
      <c r="A43" s="43"/>
      <c r="B43" s="36"/>
      <c r="C43" s="287"/>
      <c r="D43" s="363" t="s">
        <v>136</v>
      </c>
      <c r="E43" s="286" t="s">
        <v>146</v>
      </c>
      <c r="F43" s="271" t="str" cm="1">
        <f t="array" aca="1" ref="F43" ca="1">IF(D43="Core", INDIRECT($K$3), IF(D43="Core_Rotational",INDIRECT($K$3), IF(D43="Core_Pillar", INDIRECT($K$3),IF(D43="Explosive_Cardio", INDIRECT($K$2), IF(D43="Explosive", INDIRECT($K$2),INDIRECT($K$4))))))</f>
        <v>3x10</v>
      </c>
      <c r="G43" s="829"/>
      <c r="H43" s="285">
        <v>2.5</v>
      </c>
      <c r="I43" s="285">
        <v>2.5</v>
      </c>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3x10</v>
      </c>
      <c r="G44" s="826" t="str">
        <f>CONCATENATE(IF($E$5="FDN",FDN_R,""),IF($E$5="END",END_R,""),IF($E$5="SPD",SPD_R,""),IF($E$5="HYP",HYP_R,""),IF($E$5="PWR",PWR_R,""),IF($E$5="STC",STC_R,""),IF($E$5="STR",STR_R,""),IF($E$5="MAX",MAX_R,""),IF($E$5="TF",TF_R,""),IF($E$5="UNL",UNL_R,""))</f>
        <v>1:30</v>
      </c>
      <c r="H44" s="277"/>
      <c r="I44" s="277"/>
      <c r="J44" s="277"/>
      <c r="K44" s="793"/>
    </row>
    <row r="45" spans="1:13" ht="15" customHeight="1" thickBot="1" x14ac:dyDescent="0.3">
      <c r="A45" s="43"/>
      <c r="B45" s="45"/>
      <c r="C45" s="273">
        <f>SUM(C39:C44)</f>
        <v>8.5</v>
      </c>
      <c r="D45" s="366"/>
      <c r="E45" s="272"/>
      <c r="F45" s="270" t="str" cm="1">
        <f t="array" aca="1" ref="F45" ca="1">IF(D45="Core", INDIRECT($K$3), IF(D45="Core_Rotational",INDIRECT($K$3), IF(D45="Core_Pillar", INDIRECT($K$3),IF(D45="Explosive_Cardio", INDIRECT($K$2), IF(D45="Explosive", INDIRECT($K$2),INDIRECT($K$4))))))</f>
        <v>3x10</v>
      </c>
      <c r="G45" s="831"/>
      <c r="H45" s="271"/>
      <c r="I45" s="271"/>
      <c r="J45" s="271"/>
      <c r="K45" s="376"/>
    </row>
    <row r="46" spans="1:13" ht="15" customHeight="1" thickBot="1" x14ac:dyDescent="0.3">
      <c r="A46" s="307" t="s">
        <v>645</v>
      </c>
      <c r="B46" s="304"/>
      <c r="C46" s="306">
        <f ca="1">+C38+1</f>
        <v>44736</v>
      </c>
      <c r="D46" s="301" t="s">
        <v>1429</v>
      </c>
      <c r="E46" s="302" t="s">
        <v>70</v>
      </c>
      <c r="F46" s="301" t="s">
        <v>1430</v>
      </c>
      <c r="G46" s="301" t="s">
        <v>380</v>
      </c>
      <c r="H46" s="822" t="s">
        <v>1431</v>
      </c>
      <c r="I46" s="822"/>
      <c r="J46" s="823"/>
      <c r="K46" s="375" t="s">
        <v>648</v>
      </c>
      <c r="L46" s="300"/>
      <c r="M46" s="300"/>
    </row>
    <row r="47" spans="1:13" ht="15.75" thickTop="1" x14ac:dyDescent="0.25">
      <c r="A47" s="299" t="s">
        <v>1432</v>
      </c>
      <c r="B47" s="298"/>
      <c r="C47" s="297" t="str">
        <f>"("&amp;LEFT(K46,1)&amp;")"</f>
        <v>(E)</v>
      </c>
      <c r="D47" s="296" t="s">
        <v>1433</v>
      </c>
      <c r="E47" s="295" t="s">
        <v>1446</v>
      </c>
      <c r="F47" s="294"/>
      <c r="G47" s="294"/>
      <c r="H47" s="824"/>
      <c r="I47" s="824"/>
      <c r="J47" s="825"/>
      <c r="K47" s="793" t="s">
        <v>1447</v>
      </c>
    </row>
    <row r="48" spans="1:13" ht="15" customHeight="1" x14ac:dyDescent="0.25">
      <c r="A48" s="282" t="s">
        <v>962</v>
      </c>
      <c r="B48" s="282"/>
      <c r="C48" s="281"/>
      <c r="D48" s="280" t="s">
        <v>127</v>
      </c>
      <c r="E48" s="279" t="s">
        <v>1448</v>
      </c>
      <c r="F48" s="391">
        <v>8.3333333333333329E-2</v>
      </c>
      <c r="G48" s="384" t="s">
        <v>1449</v>
      </c>
      <c r="H48" s="277"/>
      <c r="I48" s="277"/>
      <c r="J48" s="277"/>
      <c r="K48" s="793"/>
    </row>
    <row r="49" spans="1:13" ht="15" customHeight="1" x14ac:dyDescent="0.25">
      <c r="A49" s="43" t="s">
        <v>1450</v>
      </c>
      <c r="B49" s="36"/>
      <c r="C49" s="386">
        <v>2.75</v>
      </c>
      <c r="D49" s="280" t="s">
        <v>127</v>
      </c>
      <c r="E49" s="293" t="s">
        <v>1451</v>
      </c>
      <c r="F49" s="271">
        <v>2</v>
      </c>
      <c r="G49" s="385" t="s">
        <v>1452</v>
      </c>
      <c r="H49" s="392">
        <v>9.0972222222222218E-2</v>
      </c>
      <c r="I49" s="392">
        <v>9.6527777777777768E-2</v>
      </c>
      <c r="J49" s="271"/>
      <c r="K49" s="793"/>
    </row>
    <row r="50" spans="1:13" ht="15" customHeight="1" x14ac:dyDescent="0.25">
      <c r="A50" s="282" t="s">
        <v>1086</v>
      </c>
      <c r="B50" s="282"/>
      <c r="C50" s="281"/>
      <c r="D50" s="364" t="s">
        <v>128</v>
      </c>
      <c r="E50" s="291"/>
      <c r="F50" s="391">
        <v>8.3333333333333329E-2</v>
      </c>
      <c r="G50" s="828" t="s">
        <v>1449</v>
      </c>
      <c r="H50" s="290"/>
      <c r="I50" s="290"/>
      <c r="J50" s="290"/>
      <c r="K50" s="793"/>
    </row>
    <row r="51" spans="1:13" ht="15" customHeight="1" x14ac:dyDescent="0.25">
      <c r="A51" s="43"/>
      <c r="B51" s="36"/>
      <c r="C51" s="287">
        <v>1</v>
      </c>
      <c r="D51" s="363" t="s">
        <v>129</v>
      </c>
      <c r="E51" s="286"/>
      <c r="F51" s="271" t="s">
        <v>1453</v>
      </c>
      <c r="G51" s="829"/>
      <c r="H51" s="285"/>
      <c r="I51" s="285"/>
      <c r="J51" s="285"/>
      <c r="K51" s="793"/>
    </row>
    <row r="52" spans="1:13" ht="15" customHeight="1" x14ac:dyDescent="0.25">
      <c r="A52" s="282" t="s">
        <v>1454</v>
      </c>
      <c r="B52" s="282"/>
      <c r="C52" s="281">
        <v>8</v>
      </c>
      <c r="D52" s="280"/>
      <c r="E52" s="279"/>
      <c r="F52" s="278"/>
      <c r="G52" s="826"/>
      <c r="H52" s="277"/>
      <c r="I52" s="277"/>
      <c r="J52" s="277"/>
      <c r="K52" s="793"/>
    </row>
    <row r="53" spans="1:13" ht="15" customHeight="1" thickBot="1" x14ac:dyDescent="0.3">
      <c r="A53" s="43"/>
      <c r="B53" s="45"/>
      <c r="C53" s="383">
        <f>SUM(C47:C52)</f>
        <v>11.75</v>
      </c>
      <c r="D53" s="366"/>
      <c r="E53" s="272"/>
      <c r="F53" s="270"/>
      <c r="G53" s="831"/>
      <c r="H53" s="271"/>
      <c r="I53" s="271"/>
      <c r="J53" s="271"/>
      <c r="K53" s="376"/>
    </row>
    <row r="54" spans="1:13" ht="15" customHeight="1" thickBot="1" x14ac:dyDescent="0.3">
      <c r="A54" s="305" t="s">
        <v>646</v>
      </c>
      <c r="B54" s="304"/>
      <c r="C54" s="303">
        <f ca="1">+C46+1</f>
        <v>44737</v>
      </c>
      <c r="D54" s="301" t="s">
        <v>1429</v>
      </c>
      <c r="E54" s="302" t="s">
        <v>70</v>
      </c>
      <c r="F54" s="301" t="s">
        <v>1430</v>
      </c>
      <c r="G54" s="301" t="s">
        <v>380</v>
      </c>
      <c r="H54" s="822" t="s">
        <v>1431</v>
      </c>
      <c r="I54" s="822"/>
      <c r="J54" s="823"/>
      <c r="K54" s="375" t="s">
        <v>648</v>
      </c>
      <c r="L54" s="300" t="s">
        <v>1455</v>
      </c>
      <c r="M54" s="300"/>
    </row>
    <row r="55" spans="1:13" ht="15.75" thickTop="1" x14ac:dyDescent="0.25">
      <c r="A55" s="299" t="s">
        <v>1432</v>
      </c>
      <c r="B55" s="298"/>
      <c r="C55" s="297" t="str">
        <f>"("&amp;LEFT(K54,1)&amp;")"</f>
        <v>(E)</v>
      </c>
      <c r="D55" s="387" t="s">
        <v>1433</v>
      </c>
      <c r="E55" s="295"/>
      <c r="F55" s="294"/>
      <c r="G55" s="294"/>
      <c r="H55" s="824"/>
      <c r="I55" s="824"/>
      <c r="J55" s="825"/>
      <c r="K55" s="793" t="s">
        <v>1456</v>
      </c>
    </row>
    <row r="56" spans="1:13" ht="15" customHeight="1" x14ac:dyDescent="0.25">
      <c r="A56" s="283" t="s">
        <v>1454</v>
      </c>
      <c r="B56" s="282"/>
      <c r="C56" s="281">
        <v>8.0500000000000007</v>
      </c>
      <c r="D56" s="388"/>
      <c r="E56" s="279"/>
      <c r="F56" s="278" t="str" cm="1">
        <f t="array" aca="1" ref="F56" ca="1">IF(D56="Core", INDIRECT($K$3), IF(D56="Core_Rotational",INDIRECT($K$3), IF(D56="Core_Pillar", INDIRECT($K$3),IF(D56="Explosive_Cardio", INDIRECT($K$2), IF(D56="Explosive", INDIRECT($K$2),INDIRECT($K$4))))))</f>
        <v>3x10</v>
      </c>
      <c r="G56" s="826" t="str">
        <f>CONCATENATE(IF($E$5="FDN",FDN_R,""),IF($E$5="END",END_R,""),IF($E$5="SPD",SPD_R,""),IF($E$5="HYP",HYP_R,""),IF($E$5="PWR",PWR_R,""),IF($E$5="STC",STC_R,""),IF($E$5="STR",STR_R,""),IF($E$5="MAX",MAX_R,""),IF($E$5="TF",TF_R,""),IF($E$5="UNL",UNL_R,""))</f>
        <v>1:30</v>
      </c>
      <c r="H56" s="277"/>
      <c r="I56" s="277"/>
      <c r="J56" s="277"/>
      <c r="K56" s="793"/>
    </row>
    <row r="57" spans="1:13" ht="15" customHeight="1" x14ac:dyDescent="0.25">
      <c r="A57" s="288" t="s">
        <v>915</v>
      </c>
      <c r="B57" s="36"/>
      <c r="C57" s="287"/>
      <c r="D57" s="388"/>
      <c r="E57" s="293"/>
      <c r="F57" s="271" t="str" cm="1">
        <f t="array" aca="1" ref="F57" ca="1">IF(D57="Core", INDIRECT($K$3), IF(D57="Core_Rotational",INDIRECT($K$3), IF(D57="Core_Pillar", INDIRECT($K$3),IF(D57="Explosive_Cardio", INDIRECT($K$2), IF(D57="Explosive", INDIRECT($K$2),INDIRECT($K$4))))))</f>
        <v>3x10</v>
      </c>
      <c r="G57" s="827"/>
      <c r="H57" s="271"/>
      <c r="I57" s="271"/>
      <c r="J57" s="271"/>
      <c r="K57" s="793"/>
    </row>
    <row r="58" spans="1:13" ht="15" customHeight="1" x14ac:dyDescent="0.25">
      <c r="A58" s="283"/>
      <c r="B58" s="282"/>
      <c r="C58" s="281"/>
      <c r="D58" s="364"/>
      <c r="E58" s="291"/>
      <c r="F58" s="278" t="str" cm="1">
        <f t="array" aca="1" ref="F58" ca="1">IF(D58="Core", INDIRECT($K$3), IF(D58="Core_Rotational",INDIRECT($K$3), IF(D58="Core_Pillar", INDIRECT($K$3),IF(D58="Explosive_Cardio", INDIRECT($K$2), IF(D58="Explosive", INDIRECT($K$2),INDIRECT($K$4))))))</f>
        <v>3x10</v>
      </c>
      <c r="G58" s="828" t="str">
        <f>CONCATENATE(IF($E$5="FDN",FDN_R,""),IF($E$5="END",END_R,""),IF($E$5="SPD",SPD_R,""),IF($E$5="HYP",HYP_R,""),IF($E$5="PWR",PWR_R,""),IF($E$5="STC",STC_R,""),IF($E$5="STR",STR_R,""),IF($E$5="MAX",MAX_R,""),IF($E$5="TF",TF_R,""),IF($E$5="UNL",UNL_R,""))</f>
        <v>1:30</v>
      </c>
      <c r="H58" s="290"/>
      <c r="I58" s="290"/>
      <c r="J58" s="290"/>
      <c r="K58" s="793"/>
    </row>
    <row r="59" spans="1:13" ht="15" customHeight="1" x14ac:dyDescent="0.25">
      <c r="A59" s="288"/>
      <c r="B59" s="36"/>
      <c r="C59" s="287"/>
      <c r="D59" s="363"/>
      <c r="E59" s="286"/>
      <c r="F59" s="271" t="str" cm="1">
        <f t="array" aca="1" ref="F59" ca="1">IF(D59="Core", INDIRECT($K$3), IF(D59="Core_Rotational",INDIRECT($K$3), IF(D59="Core_Pillar", INDIRECT($K$3),IF(D59="Explosive_Cardio", INDIRECT($K$2), IF(D59="Explosive", INDIRECT($K$2),INDIRECT($K$4))))))</f>
        <v>3x10</v>
      </c>
      <c r="G59" s="829"/>
      <c r="H59" s="285"/>
      <c r="I59" s="285"/>
      <c r="J59" s="285"/>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3x10</v>
      </c>
      <c r="G60" s="826" t="str">
        <f>CONCATENATE(IF($E$5="FDN",FDN_R,""),IF($E$5="END",END_R,""),IF($E$5="SPD",SPD_R,""),IF($E$5="HYP",HYP_R,""),IF($E$5="PWR",PWR_R,""),IF($E$5="STC",STC_R,""),IF($E$5="STR",STR_R,""),IF($E$5="MAX",MAX_R,""),IF($E$5="TF",TF_R,""),IF($E$5="UNL",UNL_R,""))</f>
        <v>1:30</v>
      </c>
      <c r="H60" s="277"/>
      <c r="I60" s="277"/>
      <c r="J60" s="277"/>
      <c r="K60" s="793"/>
    </row>
    <row r="61" spans="1:13" ht="15" customHeight="1" thickBot="1" x14ac:dyDescent="0.3">
      <c r="A61" s="275"/>
      <c r="B61" s="274"/>
      <c r="C61" s="273">
        <f>SUM(C55:C60)</f>
        <v>8.0500000000000007</v>
      </c>
      <c r="D61" s="366"/>
      <c r="E61" s="272"/>
      <c r="F61" s="270" t="str" cm="1">
        <f t="array" aca="1" ref="F61" ca="1">IF(D61="Core", INDIRECT($K$3), IF(D61="Core_Rotational",INDIRECT($K$3), IF(D61="Core_Pillar", INDIRECT($K$3),IF(D61="Explosive_Cardio", INDIRECT($K$2), IF(D61="Explosive", INDIRECT($K$2),INDIRECT($K$4))))))</f>
        <v>3x10</v>
      </c>
      <c r="G61" s="830"/>
      <c r="H61" s="270"/>
      <c r="I61" s="270"/>
      <c r="J61" s="270"/>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7">
    <mergeCell ref="H38:J38"/>
    <mergeCell ref="H39:J39"/>
    <mergeCell ref="H31:J31"/>
    <mergeCell ref="K31:K36"/>
    <mergeCell ref="G32:G33"/>
    <mergeCell ref="G34:G35"/>
    <mergeCell ref="G36:G37"/>
    <mergeCell ref="K39:K44"/>
    <mergeCell ref="G40:G41"/>
    <mergeCell ref="G42:G43"/>
    <mergeCell ref="G44:G45"/>
    <mergeCell ref="H14:J14"/>
    <mergeCell ref="H15:J15"/>
    <mergeCell ref="K15:K20"/>
    <mergeCell ref="G16:G17"/>
    <mergeCell ref="H30:J30"/>
    <mergeCell ref="G18:G19"/>
    <mergeCell ref="G20:G21"/>
    <mergeCell ref="H22:J22"/>
    <mergeCell ref="H23:J23"/>
    <mergeCell ref="K23:K28"/>
    <mergeCell ref="G24:G25"/>
    <mergeCell ref="G26:G27"/>
    <mergeCell ref="G28:G29"/>
    <mergeCell ref="H6:J6"/>
    <mergeCell ref="H7:J7"/>
    <mergeCell ref="K7:K12"/>
    <mergeCell ref="G8:G9"/>
    <mergeCell ref="G10:G11"/>
    <mergeCell ref="G12:G13"/>
    <mergeCell ref="A1:J1"/>
    <mergeCell ref="A2:J2"/>
    <mergeCell ref="D3:J3"/>
    <mergeCell ref="A4:J4"/>
    <mergeCell ref="A5:C5"/>
    <mergeCell ref="E5:J5"/>
    <mergeCell ref="H46:J46"/>
    <mergeCell ref="H47:J47"/>
    <mergeCell ref="K47:K52"/>
    <mergeCell ref="G50:G51"/>
    <mergeCell ref="G52:G53"/>
    <mergeCell ref="H54:J54"/>
    <mergeCell ref="H55:J55"/>
    <mergeCell ref="K55:K60"/>
    <mergeCell ref="G56:G57"/>
    <mergeCell ref="G58:G59"/>
    <mergeCell ref="G60:G61"/>
  </mergeCells>
  <conditionalFormatting sqref="E5">
    <cfRule type="cellIs" dxfId="318" priority="1" operator="equal">
      <formula>0</formula>
    </cfRule>
    <cfRule type="cellIs" dxfId="317" priority="2" operator="equal">
      <formula>"SPD"</formula>
    </cfRule>
    <cfRule type="cellIs" dxfId="316" priority="3" operator="equal">
      <formula>"PWR"</formula>
    </cfRule>
    <cfRule type="cellIs" dxfId="315" priority="4" operator="equal">
      <formula>"HYP"</formula>
    </cfRule>
    <cfRule type="cellIs" dxfId="314" priority="5" operator="equal">
      <formula>"STR"</formula>
    </cfRule>
    <cfRule type="cellIs" dxfId="313" priority="6" operator="equal">
      <formula>"STC"</formula>
    </cfRule>
    <cfRule type="cellIs" dxfId="312" priority="7" operator="equal">
      <formula>"MAX"</formula>
    </cfRule>
    <cfRule type="cellIs" dxfId="311" priority="8" operator="equal">
      <formula>"SPE"</formula>
    </cfRule>
    <cfRule type="cellIs" dxfId="310" priority="9" operator="equal">
      <formula>"END"</formula>
    </cfRule>
    <cfRule type="cellIs" dxfId="309" priority="10" operator="equal">
      <formula>"UNL"</formula>
    </cfRule>
    <cfRule type="cellIs" dxfId="308" priority="11" operator="equal">
      <formula>"FDN"</formula>
    </cfRule>
  </conditionalFormatting>
  <dataValidations count="3">
    <dataValidation type="list" allowBlank="1" showInputMessage="1" showErrorMessage="1" sqref="D8:D13 D16:D21 D24:D29 D32:D37 D40:D45 D48:D53 D56:D61" xr:uid="{F4EAB257-B5A8-4086-8D17-26A046A4A1DF}">
      <formula1>ExerciseCategories</formula1>
    </dataValidation>
    <dataValidation type="list" allowBlank="1" showErrorMessage="1" sqref="E24:E29 E32:E37 E16:E21 E56:E61 E40:E45 E8:E13" xr:uid="{9678DF0F-5F2A-44FF-8FE8-F740BFACC145}">
      <formula1>INDIRECT(D8)</formula1>
    </dataValidation>
    <dataValidation type="list" errorStyle="warning" allowBlank="1" showErrorMessage="1" sqref="E48 E49:E53" xr:uid="{9108DB4E-4CFD-4D54-ACD9-4F2A6DB01409}">
      <formula1>INDIRECT(D48)</formula1>
    </dataValidation>
  </dataValidations>
  <hyperlinks>
    <hyperlink ref="K1" location="'Reference Page'!A1" display="Home" xr:uid="{445A2791-B5D5-4375-B881-7EAAA58B939E}"/>
  </hyperlinks>
  <printOptions horizontalCentered="1" verticalCentered="1"/>
  <pageMargins left="0.3" right="0.3" top="0.5" bottom="0.25" header="0.3" footer="0.3"/>
  <pageSetup scale="87"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9">
    <tabColor theme="5" tint="0.59999389629810485"/>
    <pageSetUpPr fitToPage="1"/>
  </sheetPr>
  <dimension ref="A1:AO202"/>
  <sheetViews>
    <sheetView showGridLines="0" topLeftCell="E1" workbookViewId="0">
      <pane ySplit="5" topLeftCell="A21" activePane="bottomLeft" state="frozen"/>
      <selection activeCell="A6" sqref="A6:AA61"/>
      <selection pane="bottomLeft" activeCell="A6" sqref="A6:AA61"/>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447</v>
      </c>
      <c r="B2" s="781"/>
      <c r="C2" s="781"/>
      <c r="D2" s="781"/>
      <c r="E2" s="781"/>
      <c r="F2" s="781"/>
      <c r="G2" s="781"/>
      <c r="H2" s="781"/>
      <c r="I2" s="781"/>
      <c r="J2" s="782"/>
      <c r="K2" s="379" t="str">
        <f ca="1">CONCATENATE(E5,"1_3E")</f>
        <v>END1_3E</v>
      </c>
    </row>
    <row r="3" spans="1:41" x14ac:dyDescent="0.25">
      <c r="A3" s="318" cm="1">
        <f t="array" aca="1" ref="A3" ca="1">INDIRECT(K5)</f>
        <v>44738</v>
      </c>
      <c r="B3" s="317" t="s">
        <v>330</v>
      </c>
      <c r="C3" s="316">
        <f ca="1">+A3+6</f>
        <v>44744</v>
      </c>
      <c r="D3" s="787" t="s">
        <v>852</v>
      </c>
      <c r="E3" s="788"/>
      <c r="F3" s="788"/>
      <c r="G3" s="788"/>
      <c r="H3" s="788"/>
      <c r="I3" s="788"/>
      <c r="J3" s="789"/>
      <c r="K3" s="379" t="str">
        <f ca="1">CONCATENATE(E5,"1_3C")</f>
        <v>END1_3C</v>
      </c>
    </row>
    <row r="4" spans="1:41" x14ac:dyDescent="0.25">
      <c r="A4" s="832" t="str">
        <f>'Reference Page'!$H$23</f>
        <v>SUMMER</v>
      </c>
      <c r="B4" s="833"/>
      <c r="C4" s="833"/>
      <c r="D4" s="833"/>
      <c r="E4" s="833"/>
      <c r="F4" s="833"/>
      <c r="G4" s="833"/>
      <c r="H4" s="833"/>
      <c r="I4" s="833"/>
      <c r="J4" s="843"/>
      <c r="K4" s="379" t="str">
        <f ca="1">CONCATENATE(E5,"1_3O")</f>
        <v>END1_3O</v>
      </c>
    </row>
    <row r="5" spans="1:41" ht="16.5" thickBot="1" x14ac:dyDescent="0.35">
      <c r="A5" s="836" t="str">
        <f>'Reference Page'!$F$23</f>
        <v>Base</v>
      </c>
      <c r="B5" s="837"/>
      <c r="C5" s="837"/>
      <c r="D5" s="367" t="s">
        <v>1428</v>
      </c>
      <c r="E5" s="844" t="str" cm="1">
        <f t="array" aca="1" ref="E5" ca="1">INDIRECT(L5)</f>
        <v>END</v>
      </c>
      <c r="F5" s="845"/>
      <c r="G5" s="845"/>
      <c r="H5" s="845"/>
      <c r="I5" s="845"/>
      <c r="J5" s="845"/>
      <c r="K5" s="379" t="str">
        <f>_xlfn.CONCAT("'Reference Page'!A",RIGHT(A2,(LEN(A2)-FIND(" ",A2)))+2)</f>
        <v>'Reference Page'!A28</v>
      </c>
      <c r="L5" s="70" t="str">
        <f>_xlfn.CONCAT("'Reference Page'!G",RIGHT(A2,(LEN(A2)-FIND(" ",A2)))+2)</f>
        <v>'Reference Page'!G28</v>
      </c>
    </row>
    <row r="6" spans="1:41" ht="15.75" thickBot="1" x14ac:dyDescent="0.3">
      <c r="A6" s="315" t="s">
        <v>640</v>
      </c>
      <c r="B6" s="314"/>
      <c r="C6" s="306">
        <f ca="1">A3</f>
        <v>44738</v>
      </c>
      <c r="D6" s="301" t="s">
        <v>1429</v>
      </c>
      <c r="E6" s="302" t="s">
        <v>70</v>
      </c>
      <c r="F6" s="301" t="s">
        <v>1430</v>
      </c>
      <c r="G6" s="301" t="s">
        <v>380</v>
      </c>
      <c r="H6" s="841" t="s">
        <v>1431</v>
      </c>
      <c r="I6" s="841"/>
      <c r="J6" s="842"/>
      <c r="K6" s="375" t="s">
        <v>648</v>
      </c>
      <c r="L6" s="300" t="s">
        <v>1457</v>
      </c>
      <c r="M6" s="300"/>
    </row>
    <row r="7" spans="1:41" s="313" customFormat="1" ht="15" customHeight="1" thickTop="1" x14ac:dyDescent="0.25">
      <c r="A7" s="299" t="s">
        <v>1432</v>
      </c>
      <c r="B7" s="41"/>
      <c r="C7" s="297" t="str">
        <f>"("&amp;LEFT(K6,1)&amp;")"</f>
        <v>(E)</v>
      </c>
      <c r="D7" s="296" t="s">
        <v>1433</v>
      </c>
      <c r="E7" s="295"/>
      <c r="F7" s="294"/>
      <c r="G7" s="294"/>
      <c r="H7" s="824"/>
      <c r="I7" s="824"/>
      <c r="J7" s="825"/>
      <c r="K7" s="793" t="s">
        <v>1458</v>
      </c>
      <c r="L7"/>
      <c r="M7"/>
      <c r="N7"/>
      <c r="O7"/>
      <c r="P7"/>
      <c r="Q7"/>
      <c r="R7"/>
      <c r="S7"/>
      <c r="T7"/>
      <c r="U7"/>
      <c r="V7"/>
      <c r="W7"/>
      <c r="X7"/>
      <c r="Y7"/>
      <c r="Z7"/>
      <c r="AA7"/>
      <c r="AB7"/>
      <c r="AC7"/>
      <c r="AD7"/>
      <c r="AE7"/>
      <c r="AF7"/>
      <c r="AG7"/>
      <c r="AH7"/>
      <c r="AI7"/>
      <c r="AJ7"/>
      <c r="AK7"/>
      <c r="AL7"/>
      <c r="AM7"/>
      <c r="AN7"/>
      <c r="AO7"/>
    </row>
    <row r="8" spans="1:41" ht="15" customHeight="1" x14ac:dyDescent="0.25">
      <c r="A8" s="282" t="s">
        <v>884</v>
      </c>
      <c r="B8" s="282"/>
      <c r="C8" s="281">
        <v>9</v>
      </c>
      <c r="D8" s="280"/>
      <c r="E8" s="279"/>
      <c r="F8" s="278" t="str" cm="1">
        <f t="array" aca="1" ref="F8" ca="1">IF(D8="Core", INDIRECT($K$3), IF(D8="Core_Rotational",INDIRECT($K$3), IF(D8="Core_Pillar", INDIRECT($K$3),IF(D8="Explosive_Cardio", INDIRECT($K$2), IF(D8="Explosive", INDIRECT($K$2),INDIRECT($K$4))))))</f>
        <v>3x12</v>
      </c>
      <c r="G8" s="826" t="str">
        <f ca="1">CONCATENATE(IF($E$5="FDN",FDN_R,""),IF($E$5="END",END_R,""),IF($E$5="SPD",SPD_R,""),IF($E$5="HYP",HYP_R,""),IF($E$5="PWR",PWR_R,""),IF($E$5="STC",STC_R,""),IF($E$5="STR",STR_R,""),IF($E$5="MAX",MAX_R,""),IF($E$5="TF",TF_R,""),IF($E$5="UNL",UNL_R,""))</f>
        <v>1:00</v>
      </c>
      <c r="H8" s="277"/>
      <c r="I8" s="277"/>
      <c r="J8" s="277"/>
      <c r="K8" s="793"/>
    </row>
    <row r="9" spans="1:41" ht="15" customHeight="1" x14ac:dyDescent="0.25">
      <c r="A9" s="43"/>
      <c r="B9" s="36"/>
      <c r="C9" s="287"/>
      <c r="D9" s="280"/>
      <c r="E9" s="293"/>
      <c r="F9" s="271" t="str" cm="1">
        <f t="array" aca="1" ref="F9" ca="1">IF(D9="Core", INDIRECT($K$3), IF(D9="Core_Rotational",INDIRECT($K$3), IF(D9="Core_Pillar", INDIRECT($K$3),IF(D9="Explosive_Cardio", INDIRECT($K$2), IF(D9="Explosive", INDIRECT($K$2),INDIRECT($K$4))))))</f>
        <v>3x12</v>
      </c>
      <c r="G9" s="827"/>
      <c r="H9" s="271"/>
      <c r="I9" s="271"/>
      <c r="J9" s="271"/>
      <c r="K9" s="793"/>
    </row>
    <row r="10" spans="1:41" ht="15" customHeight="1" x14ac:dyDescent="0.25">
      <c r="A10" s="282"/>
      <c r="B10" s="282"/>
      <c r="C10" s="281"/>
      <c r="D10" s="364"/>
      <c r="E10" s="291"/>
      <c r="F10" s="373" t="str" cm="1">
        <f t="array" aca="1" ref="F10" ca="1">IF(D10="Core", INDIRECT($K$3), IF(D10="Core_Rotational",INDIRECT($K$3), IF(D10="Core_Pillar", INDIRECT($K$3),IF(D10="Explosive_Cardio", INDIRECT($K$2), IF(D10="Explosive", INDIRECT($K$2),INDIRECT($K$4))))))</f>
        <v>3x12</v>
      </c>
      <c r="G10" s="828" t="str">
        <f ca="1">CONCATENATE(IF($E$5="FDN",FDN_R,""),IF($E$5="END",END_R,""),IF($E$5="SPD",SPD_R,""),IF($E$5="HYP",HYP_R,""),IF($E$5="PWR",PWR_R,""),IF($E$5="STC",STC_R,""),IF($E$5="STR",STR_R,""),IF($E$5="MAX",MAX_R,""),IF($E$5="TF",TF_R,""),IF($E$5="UNL",UNL_R,""))</f>
        <v>1:00</v>
      </c>
      <c r="H10" s="290"/>
      <c r="I10" s="290"/>
      <c r="J10" s="290"/>
      <c r="K10" s="793"/>
    </row>
    <row r="11" spans="1:41" ht="15" customHeight="1" x14ac:dyDescent="0.25">
      <c r="A11" s="43"/>
      <c r="B11" s="36"/>
      <c r="C11" s="287"/>
      <c r="D11" s="363"/>
      <c r="E11" s="286"/>
      <c r="F11" s="374" t="str" cm="1">
        <f t="array" aca="1" ref="F11" ca="1">IF(D11="Core", INDIRECT($K$3), IF(D11="Core_Rotational",INDIRECT($K$3), IF(D11="Core_Pillar", INDIRECT($K$3),IF(D11="Explosive_Cardio", INDIRECT($K$2), IF(D11="Explosive", INDIRECT($K$2),INDIRECT($K$4))))))</f>
        <v>3x12</v>
      </c>
      <c r="G11" s="829"/>
      <c r="H11" s="285"/>
      <c r="I11" s="285"/>
      <c r="J11" s="285"/>
      <c r="K11" s="793"/>
    </row>
    <row r="12" spans="1:41" ht="15" customHeight="1" x14ac:dyDescent="0.25">
      <c r="A12" s="282"/>
      <c r="B12" s="282"/>
      <c r="C12" s="281"/>
      <c r="D12" s="365"/>
      <c r="E12" s="380"/>
      <c r="F12" s="278" t="str" cm="1">
        <f t="array" aca="1" ref="F12" ca="1">IF(D12="Core", INDIRECT($K$3), IF(D12="Core_Rotational",INDIRECT($K$3), IF(D12="Core_Pillar", INDIRECT($K$3),IF(D12="Explosive_Cardio", INDIRECT($K$2), IF(D12="Explosive", INDIRECT($K$2),INDIRECT($K$4))))))</f>
        <v>3x12</v>
      </c>
      <c r="G12" s="826" t="str">
        <f ca="1">CONCATENATE(IF($E$5="FDN",FDN_R,""),IF($E$5="END",END_R,""),IF($E$5="SPD",SPD_R,""),IF($E$5="HYP",HYP_R,""),IF($E$5="PWR",PWR_R,""),IF($E$5="STC",STC_R,""),IF($E$5="STR",STR_R,""),IF($E$5="MAX",MAX_R,""),IF($E$5="TF",TF_R,""),IF($E$5="UNL",UNL_R,""))</f>
        <v>1:00</v>
      </c>
      <c r="H12" s="277"/>
      <c r="I12" s="277"/>
      <c r="J12" s="277"/>
      <c r="K12" s="793"/>
    </row>
    <row r="13" spans="1:41" ht="15" customHeight="1" thickBot="1" x14ac:dyDescent="0.3">
      <c r="A13" s="43"/>
      <c r="B13" s="312"/>
      <c r="C13" s="311">
        <f>SUM(C7:C12)</f>
        <v>9</v>
      </c>
      <c r="D13" s="366"/>
      <c r="E13" s="381"/>
      <c r="F13" s="270" t="str" cm="1">
        <f t="array" aca="1" ref="F13" ca="1">IF(D13="Core", INDIRECT($K$3), IF(D13="Core_Rotational",INDIRECT($K$3), IF(D13="Core_Pillar", INDIRECT($K$3),IF(D13="Explosive_Cardio", INDIRECT($K$2), IF(D13="Explosive", INDIRECT($K$2),INDIRECT($K$4))))))</f>
        <v>3x12</v>
      </c>
      <c r="G13" s="830"/>
      <c r="H13" s="271"/>
      <c r="I13" s="271"/>
      <c r="J13" s="271"/>
    </row>
    <row r="14" spans="1:41" ht="15" customHeight="1" thickBot="1" x14ac:dyDescent="0.3">
      <c r="A14" s="307" t="s">
        <v>641</v>
      </c>
      <c r="B14" s="304"/>
      <c r="C14" s="306">
        <f ca="1">+C6+1</f>
        <v>44739</v>
      </c>
      <c r="D14" s="301" t="s">
        <v>1429</v>
      </c>
      <c r="E14" s="302" t="s">
        <v>70</v>
      </c>
      <c r="F14" s="301" t="s">
        <v>1430</v>
      </c>
      <c r="G14" s="301" t="s">
        <v>380</v>
      </c>
      <c r="H14" s="822" t="s">
        <v>1431</v>
      </c>
      <c r="I14" s="822"/>
      <c r="J14" s="823"/>
      <c r="K14" s="375" t="s">
        <v>548</v>
      </c>
      <c r="L14" s="300" t="s">
        <v>1112</v>
      </c>
      <c r="M14" s="300"/>
    </row>
    <row r="15" spans="1:41" ht="15" customHeight="1" thickTop="1" x14ac:dyDescent="0.25">
      <c r="A15" s="299" t="s">
        <v>1432</v>
      </c>
      <c r="B15" s="298"/>
      <c r="C15" s="297" t="str">
        <f>"("&amp;LEFT(K14,1)&amp;")"</f>
        <v>(R)</v>
      </c>
      <c r="D15" s="296" t="s">
        <v>1433</v>
      </c>
      <c r="E15" s="295"/>
      <c r="F15" s="294"/>
      <c r="G15" s="294"/>
      <c r="H15" s="824"/>
      <c r="I15" s="824"/>
      <c r="J15" s="825"/>
      <c r="K15" s="793" t="s">
        <v>1459</v>
      </c>
    </row>
    <row r="16" spans="1:41" ht="15" customHeight="1" x14ac:dyDescent="0.25">
      <c r="A16" s="282" t="s">
        <v>1186</v>
      </c>
      <c r="B16" s="282"/>
      <c r="C16" s="281">
        <v>4.05</v>
      </c>
      <c r="D16" s="280"/>
      <c r="E16" s="279"/>
      <c r="F16" s="278" t="str" cm="1">
        <f t="array" aca="1" ref="F16" ca="1">IF(D16="Core", INDIRECT($K$3), IF(D16="Core_Rotational",INDIRECT($K$3), IF(D16="Core_Pillar", INDIRECT($K$3),IF(D16="Explosive_Cardio", INDIRECT($K$2), IF(D16="Explosive", INDIRECT($K$2),INDIRECT($K$4))))))</f>
        <v>3x12</v>
      </c>
      <c r="G16" s="826" t="str">
        <f ca="1">CONCATENATE(IF($E$5="FDN",FDN_R,""),IF($E$5="END",END_R,""),IF($E$5="SPD",SPD_R,""),IF($E$5="HYP",HYP_R,""),IF($E$5="PWR",PWR_R,""),IF($E$5="STC",STC_R,""),IF($E$5="STR",STR_R,""),IF($E$5="MAX",MAX_R,""),IF($E$5="TF",TF_R,""),IF($E$5="UNL",UNL_R,""))</f>
        <v>1:00</v>
      </c>
      <c r="H16" s="277"/>
      <c r="I16" s="277"/>
      <c r="J16" s="277"/>
      <c r="K16" s="793"/>
    </row>
    <row r="17" spans="1:13" ht="15" customHeight="1" x14ac:dyDescent="0.25">
      <c r="A17" s="43"/>
      <c r="B17" s="36"/>
      <c r="C17" s="287"/>
      <c r="D17" s="280"/>
      <c r="E17" s="293"/>
      <c r="F17" s="271" t="str" cm="1">
        <f t="array" aca="1" ref="F17" ca="1">IF(D17="Core", INDIRECT($K$3), IF(D17="Core_Rotational",INDIRECT($K$3), IF(D17="Core_Pillar", INDIRECT($K$3),IF(D17="Explosive_Cardio", INDIRECT($K$2), IF(D17="Explosive", INDIRECT($K$2),INDIRECT($K$4))))))</f>
        <v>3x12</v>
      </c>
      <c r="G17" s="827"/>
      <c r="H17" s="271"/>
      <c r="I17" s="271"/>
      <c r="J17" s="271"/>
      <c r="K17" s="793"/>
    </row>
    <row r="18" spans="1:13" ht="15" customHeight="1" x14ac:dyDescent="0.25">
      <c r="A18" s="282"/>
      <c r="B18" s="282"/>
      <c r="C18" s="281"/>
      <c r="D18" s="364"/>
      <c r="E18" s="291"/>
      <c r="F18" s="373" t="str" cm="1">
        <f t="array" aca="1" ref="F18" ca="1">IF(D18="Core", INDIRECT($K$3), IF(D18="Core_Rotational",INDIRECT($K$3), IF(D18="Core_Pillar", INDIRECT($K$3),IF(D18="Explosive_Cardio", INDIRECT($K$2), IF(D18="Explosive", INDIRECT($K$2),INDIRECT($K$4))))))</f>
        <v>3x12</v>
      </c>
      <c r="G18" s="828" t="str">
        <f ca="1">CONCATENATE(IF($E$5="FDN",FDN_R,""),IF($E$5="END",END_R,""),IF($E$5="SPD",SPD_R,""),IF($E$5="HYP",HYP_R,""),IF($E$5="PWR",PWR_R,""),IF($E$5="STC",STC_R,""),IF($E$5="STR",STR_R,""),IF($E$5="MAX",MAX_R,""),IF($E$5="TF",TF_R,""),IF($E$5="UNL",UNL_R,""))</f>
        <v>1:00</v>
      </c>
      <c r="H18" s="290"/>
      <c r="I18" s="290"/>
      <c r="J18" s="290"/>
      <c r="K18" s="793"/>
    </row>
    <row r="19" spans="1:13" ht="15" customHeight="1" x14ac:dyDescent="0.25">
      <c r="A19" s="43"/>
      <c r="B19" s="36"/>
      <c r="C19" s="287"/>
      <c r="D19" s="363"/>
      <c r="E19" s="286"/>
      <c r="F19" s="374" t="str" cm="1">
        <f t="array" aca="1" ref="F19" ca="1">IF(D19="Core", INDIRECT($K$3), IF(D19="Core_Rotational",INDIRECT($K$3), IF(D19="Core_Pillar", INDIRECT($K$3),IF(D19="Explosive_Cardio", INDIRECT($K$2), IF(D19="Explosive", INDIRECT($K$2),INDIRECT($K$4))))))</f>
        <v>3x12</v>
      </c>
      <c r="G19" s="829"/>
      <c r="H19" s="285"/>
      <c r="I19" s="285"/>
      <c r="J19" s="285"/>
      <c r="K19" s="793"/>
    </row>
    <row r="20" spans="1:13" ht="15" customHeight="1" x14ac:dyDescent="0.25">
      <c r="A20" s="282"/>
      <c r="B20" s="282"/>
      <c r="C20" s="281"/>
      <c r="D20" s="365"/>
      <c r="E20" s="380"/>
      <c r="F20" s="278" t="str" cm="1">
        <f t="array" aca="1" ref="F20" ca="1">IF(D20="Core", INDIRECT($K$3), IF(D20="Core_Rotational",INDIRECT($K$3), IF(D20="Core_Pillar", INDIRECT($K$3),IF(D20="Explosive_Cardio", INDIRECT($K$2), IF(D20="Explosive", INDIRECT($K$2),INDIRECT($K$4))))))</f>
        <v>3x12</v>
      </c>
      <c r="G20" s="826" t="str">
        <f ca="1">CONCATENATE(IF($E$5="FDN",FDN_R,""),IF($E$5="END",END_R,""),IF($E$5="SPD",SPD_R,""),IF($E$5="HYP",HYP_R,""),IF($E$5="PWR",PWR_R,""),IF($E$5="STC",STC_R,""),IF($E$5="STR",STR_R,""),IF($E$5="MAX",MAX_R,""),IF($E$5="TF",TF_R,""),IF($E$5="UNL",UNL_R,""))</f>
        <v>1:00</v>
      </c>
      <c r="H20" s="277"/>
      <c r="I20" s="277"/>
      <c r="J20" s="277"/>
      <c r="K20" s="793"/>
    </row>
    <row r="21" spans="1:13" ht="15" customHeight="1" thickBot="1" x14ac:dyDescent="0.3">
      <c r="A21" s="43"/>
      <c r="B21" s="45"/>
      <c r="C21" s="273">
        <f>SUM(C15:C20)</f>
        <v>4.05</v>
      </c>
      <c r="D21" s="366"/>
      <c r="E21" s="381"/>
      <c r="F21" s="270" t="str" cm="1">
        <f t="array" aca="1" ref="F21" ca="1">IF(D21="Core", INDIRECT($K$3), IF(D21="Core_Rotational",INDIRECT($K$3), IF(D21="Core_Pillar", INDIRECT($K$3),IF(D21="Explosive_Cardio", INDIRECT($K$2), IF(D21="Explosive", INDIRECT($K$2),INDIRECT($K$4))))))</f>
        <v>3x12</v>
      </c>
      <c r="G21" s="830"/>
      <c r="H21" s="271"/>
      <c r="I21" s="271"/>
      <c r="J21" s="271"/>
    </row>
    <row r="22" spans="1:13" ht="15" customHeight="1" thickBot="1" x14ac:dyDescent="0.3">
      <c r="A22" s="307" t="s">
        <v>642</v>
      </c>
      <c r="B22" s="304"/>
      <c r="C22" s="306">
        <f ca="1">+C14+1</f>
        <v>44740</v>
      </c>
      <c r="D22" s="301" t="s">
        <v>1429</v>
      </c>
      <c r="E22" s="302" t="s">
        <v>70</v>
      </c>
      <c r="F22" s="301" t="s">
        <v>1430</v>
      </c>
      <c r="G22" s="301" t="s">
        <v>380</v>
      </c>
      <c r="H22" s="822" t="s">
        <v>1431</v>
      </c>
      <c r="I22" s="822"/>
      <c r="J22" s="823"/>
      <c r="K22" s="375" t="s">
        <v>648</v>
      </c>
      <c r="L22" s="300" t="s">
        <v>1460</v>
      </c>
      <c r="M22" s="300"/>
    </row>
    <row r="23" spans="1:13" ht="15" customHeight="1" thickTop="1" x14ac:dyDescent="0.25">
      <c r="A23" s="299" t="s">
        <v>1432</v>
      </c>
      <c r="B23" s="298"/>
      <c r="C23" s="297" t="str">
        <f>"("&amp;LEFT(K22,1)&amp;")"</f>
        <v>(E)</v>
      </c>
      <c r="D23" s="296" t="s">
        <v>1433</v>
      </c>
      <c r="E23" s="295" t="s">
        <v>1461</v>
      </c>
      <c r="F23" s="294"/>
      <c r="G23" s="294"/>
      <c r="H23" s="824"/>
      <c r="I23" s="824"/>
      <c r="J23" s="825"/>
      <c r="K23" s="793" t="s">
        <v>1462</v>
      </c>
    </row>
    <row r="24" spans="1:13" ht="15" customHeight="1" x14ac:dyDescent="0.25">
      <c r="A24" s="282" t="s">
        <v>884</v>
      </c>
      <c r="B24" s="282"/>
      <c r="C24" s="281">
        <v>8.25</v>
      </c>
      <c r="D24" s="280" t="s">
        <v>2</v>
      </c>
      <c r="E24" s="279" t="s">
        <v>163</v>
      </c>
      <c r="F24" s="278" t="str" cm="1">
        <f t="array" aca="1" ref="F24" ca="1">IF(D24="Core", INDIRECT($K$3), IF(D24="Core_Rotational",INDIRECT($K$3), IF(D24="Core_Pillar", INDIRECT($K$3),IF(D24="Explosive_Cardio", INDIRECT($K$2), IF(D24="Explosive", INDIRECT($K$2),INDIRECT($K$4))))))</f>
        <v>3x12</v>
      </c>
      <c r="G24" s="826" t="str">
        <f ca="1">CONCATENATE(IF($E$5="FDN",FDN_R,""),IF($E$5="END",END_R,""),IF($E$5="SPD",SPD_R,""),IF($E$5="HYP",HYP_R,""),IF($E$5="PWR",PWR_R,""),IF($E$5="STC",STC_R,""),IF($E$5="STR",STR_R,""),IF($E$5="MAX",MAX_R,""),IF($E$5="TF",TF_R,""),IF($E$5="UNL",UNL_R,""))</f>
        <v>1:00</v>
      </c>
      <c r="H24" s="277">
        <v>25</v>
      </c>
      <c r="I24" s="277">
        <v>25</v>
      </c>
      <c r="J24" s="277">
        <v>25</v>
      </c>
      <c r="K24" s="793"/>
    </row>
    <row r="25" spans="1:13" ht="15" customHeight="1" x14ac:dyDescent="0.25">
      <c r="A25" s="43" t="s">
        <v>1086</v>
      </c>
      <c r="B25" s="36"/>
      <c r="C25" s="287"/>
      <c r="D25" s="280"/>
      <c r="E25" s="293"/>
      <c r="F25" s="271" t="str" cm="1">
        <f t="array" aca="1" ref="F25" ca="1">IF(D25="Core", INDIRECT($K$3), IF(D25="Core_Rotational",INDIRECT($K$3), IF(D25="Core_Pillar", INDIRECT($K$3),IF(D25="Explosive_Cardio", INDIRECT($K$2), IF(D25="Explosive", INDIRECT($K$2),INDIRECT($K$4))))))</f>
        <v>3x12</v>
      </c>
      <c r="G25" s="827"/>
      <c r="H25" s="271"/>
      <c r="I25" s="271"/>
      <c r="J25" s="271"/>
      <c r="K25" s="793"/>
    </row>
    <row r="26" spans="1:13" ht="15" customHeight="1" x14ac:dyDescent="0.25">
      <c r="A26" s="282"/>
      <c r="B26" s="282"/>
      <c r="C26" s="281"/>
      <c r="D26" s="364" t="s">
        <v>11</v>
      </c>
      <c r="E26" s="291" t="s">
        <v>188</v>
      </c>
      <c r="F26" s="373" t="str" cm="1">
        <f t="array" aca="1" ref="F26" ca="1">IF(D26="Core", INDIRECT($K$3), IF(D26="Core_Rotational",INDIRECT($K$3), IF(D26="Core_Pillar", INDIRECT($K$3),IF(D26="Explosive_Cardio", INDIRECT($K$2), IF(D26="Explosive", INDIRECT($K$2),INDIRECT($K$4))))))</f>
        <v>3x12</v>
      </c>
      <c r="G26" s="828" t="str">
        <f ca="1">CONCATENATE(IF($E$5="FDN",FDN_R,""),IF($E$5="END",END_R,""),IF($E$5="SPD",SPD_R,""),IF($E$5="HYP",HYP_R,""),IF($E$5="PWR",PWR_R,""),IF($E$5="STC",STC_R,""),IF($E$5="STR",STR_R,""),IF($E$5="MAX",MAX_R,""),IF($E$5="TF",TF_R,""),IF($E$5="UNL",UNL_R,""))</f>
        <v>1:00</v>
      </c>
      <c r="H26" s="290">
        <v>60</v>
      </c>
      <c r="I26" s="290">
        <v>70</v>
      </c>
      <c r="J26" s="290">
        <v>70</v>
      </c>
      <c r="K26" s="793"/>
    </row>
    <row r="27" spans="1:13" ht="15" customHeight="1" x14ac:dyDescent="0.25">
      <c r="A27" s="43"/>
      <c r="B27" s="36"/>
      <c r="C27" s="287"/>
      <c r="D27" s="363" t="s">
        <v>130</v>
      </c>
      <c r="E27" s="286" t="s">
        <v>186</v>
      </c>
      <c r="F27" s="374" t="str" cm="1">
        <f t="array" aca="1" ref="F27" ca="1">IF(D27="Core", INDIRECT($K$3), IF(D27="Core_Rotational",INDIRECT($K$3), IF(D27="Core_Pillar", INDIRECT($K$3),IF(D27="Explosive_Cardio", INDIRECT($K$2), IF(D27="Explosive", INDIRECT($K$2),INDIRECT($K$4))))))</f>
        <v>3x12</v>
      </c>
      <c r="G27" s="829"/>
      <c r="H27" s="285">
        <v>25</v>
      </c>
      <c r="I27" s="285">
        <v>25</v>
      </c>
      <c r="J27" s="285">
        <v>30</v>
      </c>
      <c r="K27" s="793"/>
    </row>
    <row r="28" spans="1:13" ht="15" customHeight="1" x14ac:dyDescent="0.25">
      <c r="A28" s="282"/>
      <c r="B28" s="282"/>
      <c r="C28" s="281"/>
      <c r="D28" s="365" t="s">
        <v>2</v>
      </c>
      <c r="E28" s="380" t="s">
        <v>142</v>
      </c>
      <c r="F28" s="278" t="str" cm="1">
        <f t="array" aca="1" ref="F28" ca="1">IF(D28="Core", INDIRECT($K$3), IF(D28="Core_Rotational",INDIRECT($K$3), IF(D28="Core_Pillar", INDIRECT($K$3),IF(D28="Explosive_Cardio", INDIRECT($K$2), IF(D28="Explosive", INDIRECT($K$2),INDIRECT($K$4))))))</f>
        <v>3x12</v>
      </c>
      <c r="G28" s="826" t="str">
        <f ca="1">CONCATENATE(IF($E$5="FDN",FDN_R,""),IF($E$5="END",END_R,""),IF($E$5="SPD",SPD_R,""),IF($E$5="HYP",HYP_R,""),IF($E$5="PWR",PWR_R,""),IF($E$5="STC",STC_R,""),IF($E$5="STR",STR_R,""),IF($E$5="MAX",MAX_R,""),IF($E$5="TF",TF_R,""),IF($E$5="UNL",UNL_R,""))</f>
        <v>1:00</v>
      </c>
      <c r="H28" s="277">
        <v>15</v>
      </c>
      <c r="I28" s="277">
        <v>15</v>
      </c>
      <c r="J28" s="277">
        <v>15</v>
      </c>
      <c r="K28" s="793"/>
    </row>
    <row r="29" spans="1:13" ht="15" customHeight="1" thickBot="1" x14ac:dyDescent="0.3">
      <c r="A29" s="43"/>
      <c r="B29" s="45"/>
      <c r="C29" s="273">
        <f>SUM(C23:C28)</f>
        <v>8.25</v>
      </c>
      <c r="D29" s="366" t="s">
        <v>11</v>
      </c>
      <c r="E29" s="272" t="s">
        <v>227</v>
      </c>
      <c r="F29" s="270" t="str" cm="1">
        <f t="array" aca="1" ref="F29" ca="1">IF(D29="Core", INDIRECT($K$3), IF(D29="Core_Rotational",INDIRECT($K$3), IF(D29="Core_Pillar", INDIRECT($K$3),IF(D29="Explosive_Cardio", INDIRECT($K$2), IF(D29="Explosive", INDIRECT($K$2),INDIRECT($K$4))))))</f>
        <v>3x12</v>
      </c>
      <c r="G29" s="830"/>
      <c r="H29" s="271">
        <v>35</v>
      </c>
      <c r="I29" s="271">
        <v>30</v>
      </c>
      <c r="J29" s="271">
        <v>30</v>
      </c>
    </row>
    <row r="30" spans="1:13" ht="15" customHeight="1" thickBot="1" x14ac:dyDescent="0.3">
      <c r="A30" s="307" t="s">
        <v>643</v>
      </c>
      <c r="B30" s="304"/>
      <c r="C30" s="306">
        <f ca="1">+C22+1</f>
        <v>44741</v>
      </c>
      <c r="D30" s="301" t="s">
        <v>1429</v>
      </c>
      <c r="E30" s="302" t="s">
        <v>70</v>
      </c>
      <c r="F30" s="301" t="s">
        <v>1430</v>
      </c>
      <c r="G30" s="301" t="s">
        <v>380</v>
      </c>
      <c r="H30" s="822" t="s">
        <v>1431</v>
      </c>
      <c r="I30" s="822"/>
      <c r="J30" s="823"/>
      <c r="K30" s="375" t="s">
        <v>648</v>
      </c>
      <c r="L30" s="300" t="s">
        <v>1463</v>
      </c>
      <c r="M30" s="300"/>
    </row>
    <row r="31" spans="1:13" ht="15" customHeight="1" thickTop="1" x14ac:dyDescent="0.25">
      <c r="A31" s="299" t="s">
        <v>1432</v>
      </c>
      <c r="B31" s="298"/>
      <c r="C31" s="297" t="str">
        <f>"("&amp;LEFT(K30,1)&amp;")"</f>
        <v>(E)</v>
      </c>
      <c r="D31" s="296" t="s">
        <v>1433</v>
      </c>
      <c r="E31" s="295"/>
      <c r="F31" s="294"/>
      <c r="G31" s="294"/>
      <c r="H31" s="824"/>
      <c r="I31" s="824"/>
      <c r="J31" s="825"/>
      <c r="K31" s="793" t="s">
        <v>1464</v>
      </c>
    </row>
    <row r="32" spans="1:13" ht="15" customHeight="1" x14ac:dyDescent="0.25">
      <c r="A32" s="282" t="s">
        <v>884</v>
      </c>
      <c r="B32" s="282"/>
      <c r="C32" s="281">
        <v>8.25</v>
      </c>
      <c r="D32" s="280"/>
      <c r="E32" s="279"/>
      <c r="F32" s="278" t="str" cm="1">
        <f t="array" aca="1" ref="F32" ca="1">IF(D32="Core", INDIRECT($K$3), IF(D32="Core_Rotational",INDIRECT($K$3), IF(D32="Core_Pillar", INDIRECT($K$3),IF(D32="Explosive_Cardio", INDIRECT($K$2), IF(D32="Explosive", INDIRECT($K$2),INDIRECT($K$4))))))</f>
        <v>3x12</v>
      </c>
      <c r="G32" s="826" t="str">
        <f ca="1">CONCATENATE(IF($E$5="FDN",FDN_R,""),IF($E$5="END",END_R,""),IF($E$5="SPD",SPD_R,""),IF($E$5="HYP",HYP_R,""),IF($E$5="PWR",PWR_R,""),IF($E$5="STC",STC_R,""),IF($E$5="STR",STR_R,""),IF($E$5="MAX",MAX_R,""),IF($E$5="TF",TF_R,""),IF($E$5="UNL",UNL_R,""))</f>
        <v>1:00</v>
      </c>
      <c r="H32" s="277"/>
      <c r="I32" s="277"/>
      <c r="J32" s="277"/>
      <c r="K32" s="793"/>
    </row>
    <row r="33" spans="1:13" ht="15" customHeight="1" x14ac:dyDescent="0.25">
      <c r="A33" s="43" t="s">
        <v>1086</v>
      </c>
      <c r="B33" s="36"/>
      <c r="C33" s="287"/>
      <c r="D33" s="280"/>
      <c r="E33" s="293"/>
      <c r="F33" s="271" t="str" cm="1">
        <f t="array" aca="1" ref="F33" ca="1">IF(D33="Core", INDIRECT($K$3), IF(D33="Core_Rotational",INDIRECT($K$3), IF(D33="Core_Pillar", INDIRECT($K$3),IF(D33="Explosive_Cardio", INDIRECT($K$2), IF(D33="Explosive", INDIRECT($K$2),INDIRECT($K$4))))))</f>
        <v>3x12</v>
      </c>
      <c r="G33" s="827"/>
      <c r="H33" s="271"/>
      <c r="I33" s="271"/>
      <c r="J33" s="271"/>
      <c r="K33" s="793"/>
    </row>
    <row r="34" spans="1:13" ht="15" customHeight="1" x14ac:dyDescent="0.25">
      <c r="A34" s="282"/>
      <c r="B34" s="282"/>
      <c r="C34" s="281"/>
      <c r="D34" s="364"/>
      <c r="E34" s="291"/>
      <c r="F34" s="373" t="str" cm="1">
        <f t="array" aca="1" ref="F34" ca="1">IF(D34="Core", INDIRECT($K$3), IF(D34="Core_Rotational",INDIRECT($K$3), IF(D34="Core_Pillar", INDIRECT($K$3),IF(D34="Explosive_Cardio", INDIRECT($K$2), IF(D34="Explosive", INDIRECT($K$2),INDIRECT($K$4))))))</f>
        <v>3x12</v>
      </c>
      <c r="G34" s="828" t="str">
        <f ca="1">CONCATENATE(IF($E$5="FDN",FDN_R,""),IF($E$5="END",END_R,""),IF($E$5="SPD",SPD_R,""),IF($E$5="HYP",HYP_R,""),IF($E$5="PWR",PWR_R,""),IF($E$5="STC",STC_R,""),IF($E$5="STR",STR_R,""),IF($E$5="MAX",MAX_R,""),IF($E$5="TF",TF_R,""),IF($E$5="UNL",UNL_R,""))</f>
        <v>1:00</v>
      </c>
      <c r="H34" s="290"/>
      <c r="I34" s="290"/>
      <c r="J34" s="290"/>
      <c r="K34" s="793"/>
    </row>
    <row r="35" spans="1:13" ht="15" customHeight="1" x14ac:dyDescent="0.25">
      <c r="A35" s="43"/>
      <c r="B35" s="36"/>
      <c r="C35" s="287"/>
      <c r="D35" s="363"/>
      <c r="E35" s="286"/>
      <c r="F35" s="374" t="str" cm="1">
        <f t="array" aca="1" ref="F35" ca="1">IF(D35="Core", INDIRECT($K$3), IF(D35="Core_Rotational",INDIRECT($K$3), IF(D35="Core_Pillar", INDIRECT($K$3),IF(D35="Explosive_Cardio", INDIRECT($K$2), IF(D35="Explosive", INDIRECT($K$2),INDIRECT($K$4))))))</f>
        <v>3x12</v>
      </c>
      <c r="G35" s="829"/>
      <c r="H35" s="285"/>
      <c r="I35" s="285"/>
      <c r="J35" s="285"/>
      <c r="K35" s="793"/>
    </row>
    <row r="36" spans="1:13" ht="15" customHeight="1" x14ac:dyDescent="0.25">
      <c r="A36" s="282"/>
      <c r="B36" s="282"/>
      <c r="C36" s="281"/>
      <c r="D36" s="365"/>
      <c r="E36" s="380"/>
      <c r="F36" s="278" t="str" cm="1">
        <f t="array" aca="1" ref="F36" ca="1">IF(D36="Core", INDIRECT($K$3), IF(D36="Core_Rotational",INDIRECT($K$3), IF(D36="Core_Pillar", INDIRECT($K$3),IF(D36="Explosive_Cardio", INDIRECT($K$2), IF(D36="Explosive", INDIRECT($K$2),INDIRECT($K$4))))))</f>
        <v>3x12</v>
      </c>
      <c r="G36" s="826" t="str">
        <f ca="1">CONCATENATE(IF($E$5="FDN",FDN_R,""),IF($E$5="END",END_R,""),IF($E$5="SPD",SPD_R,""),IF($E$5="HYP",HYP_R,""),IF($E$5="PWR",PWR_R,""),IF($E$5="STC",STC_R,""),IF($E$5="STR",STR_R,""),IF($E$5="MAX",MAX_R,""),IF($E$5="TF",TF_R,""),IF($E$5="UNL",UNL_R,""))</f>
        <v>1:00</v>
      </c>
      <c r="H36" s="277"/>
      <c r="I36" s="277"/>
      <c r="J36" s="277"/>
      <c r="K36" s="793"/>
    </row>
    <row r="37" spans="1:13" ht="15" customHeight="1" thickBot="1" x14ac:dyDescent="0.3">
      <c r="A37" s="43"/>
      <c r="B37" s="45"/>
      <c r="C37" s="273">
        <f>SUM(C31:C36)</f>
        <v>8.25</v>
      </c>
      <c r="D37" s="366"/>
      <c r="E37" s="272"/>
      <c r="F37" s="270" t="str" cm="1">
        <f t="array" aca="1" ref="F37" ca="1">IF(D37="Core", INDIRECT($K$3), IF(D37="Core_Rotational",INDIRECT($K$3), IF(D37="Core_Pillar", INDIRECT($K$3),IF(D37="Explosive_Cardio", INDIRECT($K$2), IF(D37="Explosive", INDIRECT($K$2),INDIRECT($K$4))))))</f>
        <v>3x12</v>
      </c>
      <c r="G37" s="830"/>
      <c r="H37" s="271"/>
      <c r="I37" s="271"/>
      <c r="J37" s="271"/>
    </row>
    <row r="38" spans="1:13" ht="15" customHeight="1" thickBot="1" x14ac:dyDescent="0.3">
      <c r="A38" s="307" t="s">
        <v>644</v>
      </c>
      <c r="B38" s="304"/>
      <c r="C38" s="306">
        <f ca="1">+C30+1</f>
        <v>44742</v>
      </c>
      <c r="D38" s="301" t="s">
        <v>1429</v>
      </c>
      <c r="E38" s="302" t="s">
        <v>70</v>
      </c>
      <c r="F38" s="301" t="s">
        <v>1430</v>
      </c>
      <c r="G38" s="301" t="s">
        <v>380</v>
      </c>
      <c r="H38" s="822" t="s">
        <v>1431</v>
      </c>
      <c r="I38" s="822"/>
      <c r="J38" s="823"/>
      <c r="K38" s="375" t="s">
        <v>648</v>
      </c>
      <c r="L38" s="300" t="s">
        <v>1465</v>
      </c>
      <c r="M38" s="300"/>
    </row>
    <row r="39" spans="1:13" ht="15" customHeight="1" thickTop="1" x14ac:dyDescent="0.25">
      <c r="A39" s="299" t="s">
        <v>1432</v>
      </c>
      <c r="B39" s="298"/>
      <c r="C39" s="297" t="str">
        <f>"("&amp;LEFT(K38,1)&amp;")"</f>
        <v>(E)</v>
      </c>
      <c r="D39" s="296" t="s">
        <v>1433</v>
      </c>
      <c r="E39" s="295"/>
      <c r="F39" s="294"/>
      <c r="G39" s="294"/>
      <c r="H39" s="824"/>
      <c r="I39" s="824"/>
      <c r="J39" s="825"/>
      <c r="K39" s="793" t="s">
        <v>1466</v>
      </c>
    </row>
    <row r="40" spans="1:13" ht="15" customHeight="1" x14ac:dyDescent="0.25">
      <c r="A40" s="282" t="s">
        <v>884</v>
      </c>
      <c r="B40" s="282"/>
      <c r="C40" s="281">
        <v>8.5500000000000007</v>
      </c>
      <c r="D40" s="280"/>
      <c r="E40" s="279"/>
      <c r="F40" s="278" t="str" cm="1">
        <f t="array" aca="1" ref="F40" ca="1">IF(D40="Core", INDIRECT($K$3), IF(D40="Core_Rotational",INDIRECT($K$3), IF(D40="Core_Pillar", INDIRECT($K$3),IF(D40="Explosive_Cardio", INDIRECT($K$2), IF(D40="Explosive", INDIRECT($K$2),INDIRECT($K$4))))))</f>
        <v>3x12</v>
      </c>
      <c r="G40" s="826" t="str">
        <f ca="1">CONCATENATE(IF($E$5="FDN",FDN_R,""),IF($E$5="END",END_R,""),IF($E$5="SPD",SPD_R,""),IF($E$5="HYP",HYP_R,""),IF($E$5="PWR",PWR_R,""),IF($E$5="STC",STC_R,""),IF($E$5="STR",STR_R,""),IF($E$5="MAX",MAX_R,""),IF($E$5="TF",TF_R,""),IF($E$5="UNL",UNL_R,""))</f>
        <v>1:00</v>
      </c>
      <c r="H40" s="277"/>
      <c r="I40" s="277"/>
      <c r="J40" s="277"/>
      <c r="K40" s="793"/>
    </row>
    <row r="41" spans="1:13" ht="15" customHeight="1" x14ac:dyDescent="0.25">
      <c r="A41" s="43"/>
      <c r="B41" s="36"/>
      <c r="C41" s="287"/>
      <c r="D41" s="280"/>
      <c r="E41" s="293"/>
      <c r="F41" s="271" t="str" cm="1">
        <f t="array" aca="1" ref="F41" ca="1">IF(D41="Core", INDIRECT($K$3), IF(D41="Core_Rotational",INDIRECT($K$3), IF(D41="Core_Pillar", INDIRECT($K$3),IF(D41="Explosive_Cardio", INDIRECT($K$2), IF(D41="Explosive", INDIRECT($K$2),INDIRECT($K$4))))))</f>
        <v>3x12</v>
      </c>
      <c r="G41" s="827"/>
      <c r="H41" s="271"/>
      <c r="I41" s="271"/>
      <c r="J41" s="271"/>
      <c r="K41" s="793"/>
    </row>
    <row r="42" spans="1:13" ht="15" customHeight="1" x14ac:dyDescent="0.25">
      <c r="A42" s="282"/>
      <c r="B42" s="282"/>
      <c r="C42" s="281"/>
      <c r="D42" s="364"/>
      <c r="E42" s="291"/>
      <c r="F42" s="373" t="str" cm="1">
        <f t="array" aca="1" ref="F42" ca="1">IF(D42="Core", INDIRECT($K$3), IF(D42="Core_Rotational",INDIRECT($K$3), IF(D42="Core_Pillar", INDIRECT($K$3),IF(D42="Explosive_Cardio", INDIRECT($K$2), IF(D42="Explosive", INDIRECT($K$2),INDIRECT($K$4))))))</f>
        <v>3x12</v>
      </c>
      <c r="G42" s="828" t="str">
        <f ca="1">CONCATENATE(IF($E$5="FDN",FDN_R,""),IF($E$5="END",END_R,""),IF($E$5="SPD",SPD_R,""),IF($E$5="HYP",HYP_R,""),IF($E$5="PWR",PWR_R,""),IF($E$5="STC",STC_R,""),IF($E$5="STR",STR_R,""),IF($E$5="MAX",MAX_R,""),IF($E$5="TF",TF_R,""),IF($E$5="UNL",UNL_R,""))</f>
        <v>1:00</v>
      </c>
      <c r="H42" s="290"/>
      <c r="I42" s="290"/>
      <c r="J42" s="290"/>
      <c r="K42" s="793"/>
    </row>
    <row r="43" spans="1:13" ht="15" customHeight="1" x14ac:dyDescent="0.25">
      <c r="A43" s="43"/>
      <c r="B43" s="36"/>
      <c r="C43" s="287"/>
      <c r="D43" s="363"/>
      <c r="E43" s="286"/>
      <c r="F43" s="374" t="str" cm="1">
        <f t="array" aca="1" ref="F43" ca="1">IF(D43="Core", INDIRECT($K$3), IF(D43="Core_Rotational",INDIRECT($K$3), IF(D43="Core_Pillar", INDIRECT($K$3),IF(D43="Explosive_Cardio", INDIRECT($K$2), IF(D43="Explosive", INDIRECT($K$2),INDIRECT($K$4))))))</f>
        <v>3x12</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3x12</v>
      </c>
      <c r="G44" s="826" t="str">
        <f ca="1">CONCATENATE(IF($E$5="FDN",FDN_R,""),IF($E$5="END",END_R,""),IF($E$5="SPD",SPD_R,""),IF($E$5="HYP",HYP_R,""),IF($E$5="PWR",PWR_R,""),IF($E$5="STC",STC_R,""),IF($E$5="STR",STR_R,""),IF($E$5="MAX",MAX_R,""),IF($E$5="TF",TF_R,""),IF($E$5="UNL",UNL_R,""))</f>
        <v>1:00</v>
      </c>
      <c r="H44" s="277"/>
      <c r="I44" s="277"/>
      <c r="J44" s="277"/>
      <c r="K44" s="793"/>
    </row>
    <row r="45" spans="1:13" ht="15" customHeight="1" thickBot="1" x14ac:dyDescent="0.3">
      <c r="A45" s="43"/>
      <c r="B45" s="45"/>
      <c r="C45" s="273">
        <f>SUM(C39:C44)</f>
        <v>8.5500000000000007</v>
      </c>
      <c r="D45" s="280"/>
      <c r="E45" s="293"/>
      <c r="F45" s="271" t="str" cm="1">
        <f t="array" aca="1" ref="F45" ca="1">IF(D45="Core", INDIRECT($K$3), IF(D45="Core_Rotational",INDIRECT($K$3), IF(D45="Core_Pillar", INDIRECT($K$3),IF(D45="Explosive_Cardio", INDIRECT($K$2), IF(D45="Explosive", INDIRECT($K$2),INDIRECT($K$4))))))</f>
        <v>3x12</v>
      </c>
      <c r="G45" s="827"/>
      <c r="H45" s="271"/>
      <c r="I45" s="271"/>
      <c r="J45" s="271"/>
    </row>
    <row r="46" spans="1:13" ht="15" customHeight="1" thickBot="1" x14ac:dyDescent="0.3">
      <c r="A46" s="307" t="s">
        <v>645</v>
      </c>
      <c r="B46" s="304"/>
      <c r="C46" s="306">
        <f ca="1">+C38+1</f>
        <v>44743</v>
      </c>
      <c r="D46" s="301" t="s">
        <v>1429</v>
      </c>
      <c r="E46" s="302" t="s">
        <v>70</v>
      </c>
      <c r="F46" s="301" t="s">
        <v>1430</v>
      </c>
      <c r="G46" s="301" t="s">
        <v>380</v>
      </c>
      <c r="H46" s="822" t="s">
        <v>1431</v>
      </c>
      <c r="I46" s="822"/>
      <c r="J46" s="823"/>
      <c r="K46" s="375" t="s">
        <v>648</v>
      </c>
      <c r="L46" s="300" t="s">
        <v>1420</v>
      </c>
      <c r="M46" s="300"/>
    </row>
    <row r="47" spans="1:13" ht="15" customHeight="1" thickTop="1" x14ac:dyDescent="0.25">
      <c r="A47" s="299" t="s">
        <v>1432</v>
      </c>
      <c r="B47" s="298"/>
      <c r="C47" s="297" t="str">
        <f>"("&amp;LEFT(K46,1)&amp;")"</f>
        <v>(E)</v>
      </c>
      <c r="D47" s="296" t="s">
        <v>1433</v>
      </c>
      <c r="E47" s="295"/>
      <c r="F47" s="294"/>
      <c r="G47" s="294"/>
      <c r="H47" s="824"/>
      <c r="I47" s="824"/>
      <c r="J47" s="825"/>
      <c r="K47" s="793" t="s">
        <v>1467</v>
      </c>
      <c r="L47" t="s">
        <v>1468</v>
      </c>
    </row>
    <row r="48" spans="1:13" ht="15" customHeight="1" x14ac:dyDescent="0.25">
      <c r="A48" s="282" t="s">
        <v>871</v>
      </c>
      <c r="B48" s="282"/>
      <c r="C48" s="281">
        <v>6.15</v>
      </c>
      <c r="D48" s="280"/>
      <c r="E48" s="279"/>
      <c r="F48" s="278" t="str" cm="1">
        <f t="array" aca="1" ref="F48" ca="1">IF(D48="Core", INDIRECT($K$3), IF(D48="Core_Rotational",INDIRECT($K$3), IF(D48="Core_Pillar", INDIRECT($K$3),IF(D48="Explosive_Cardio", INDIRECT($K$2), IF(D48="Explosive", INDIRECT($K$2),INDIRECT($K$4))))))</f>
        <v>3x12</v>
      </c>
      <c r="G48" s="826" t="str">
        <f ca="1">CONCATENATE(IF($E$5="FDN",FDN_R,""),IF($E$5="END",END_R,""),IF($E$5="SPD",SPD_R,""),IF($E$5="HYP",HYP_R,""),IF($E$5="PWR",PWR_R,""),IF($E$5="STC",STC_R,""),IF($E$5="STR",STR_R,""),IF($E$5="MAX",MAX_R,""),IF($E$5="TF",TF_R,""),IF($E$5="UNL",UNL_R,""))</f>
        <v>1:00</v>
      </c>
      <c r="H48" s="277"/>
      <c r="I48" s="277"/>
      <c r="J48" s="277"/>
      <c r="K48" s="793"/>
    </row>
    <row r="49" spans="1:13" ht="15" customHeight="1" x14ac:dyDescent="0.25">
      <c r="A49" s="43"/>
      <c r="B49" s="36"/>
      <c r="C49" s="287"/>
      <c r="D49" s="280"/>
      <c r="E49" s="293"/>
      <c r="F49" s="271" t="str" cm="1">
        <f t="array" aca="1" ref="F49" ca="1">IF(D49="Core", INDIRECT($K$3), IF(D49="Core_Rotational",INDIRECT($K$3), IF(D49="Core_Pillar", INDIRECT($K$3),IF(D49="Explosive_Cardio", INDIRECT($K$2), IF(D49="Explosive", INDIRECT($K$2),INDIRECT($K$4))))))</f>
        <v>3x12</v>
      </c>
      <c r="G49" s="827"/>
      <c r="H49" s="271"/>
      <c r="I49" s="271"/>
      <c r="J49" s="271"/>
      <c r="K49" s="793"/>
    </row>
    <row r="50" spans="1:13" ht="15" customHeight="1" x14ac:dyDescent="0.25">
      <c r="A50" s="282" t="s">
        <v>1469</v>
      </c>
      <c r="B50" s="282"/>
      <c r="C50" s="281">
        <v>2.2000000000000002</v>
      </c>
      <c r="D50" s="364"/>
      <c r="E50" s="291"/>
      <c r="F50" s="373" t="str" cm="1">
        <f t="array" aca="1" ref="F50" ca="1">IF(D50="Core", INDIRECT($K$3), IF(D50="Core_Rotational",INDIRECT($K$3), IF(D50="Core_Pillar", INDIRECT($K$3),IF(D50="Explosive_Cardio", INDIRECT($K$2), IF(D50="Explosive", INDIRECT($K$2),INDIRECT($K$4))))))</f>
        <v>3x12</v>
      </c>
      <c r="G50" s="828" t="str">
        <f ca="1">CONCATENATE(IF($E$5="FDN",FDN_R,""),IF($E$5="END",END_R,""),IF($E$5="SPD",SPD_R,""),IF($E$5="HYP",HYP_R,""),IF($E$5="PWR",PWR_R,""),IF($E$5="STC",STC_R,""),IF($E$5="STR",STR_R,""),IF($E$5="MAX",MAX_R,""),IF($E$5="TF",TF_R,""),IF($E$5="UNL",UNL_R,""))</f>
        <v>1:00</v>
      </c>
      <c r="H50" s="290"/>
      <c r="I50" s="290"/>
      <c r="J50" s="290"/>
      <c r="K50" s="793"/>
    </row>
    <row r="51" spans="1:13" ht="15" customHeight="1" x14ac:dyDescent="0.25">
      <c r="A51" s="43"/>
      <c r="B51" s="36"/>
      <c r="C51" s="287"/>
      <c r="D51" s="363"/>
      <c r="E51" s="286"/>
      <c r="F51" s="374" t="str" cm="1">
        <f t="array" aca="1" ref="F51" ca="1">IF(D51="Core", INDIRECT($K$3), IF(D51="Core_Rotational",INDIRECT($K$3), IF(D51="Core_Pillar", INDIRECT($K$3),IF(D51="Explosive_Cardio", INDIRECT($K$2), IF(D51="Explosive", INDIRECT($K$2),INDIRECT($K$4))))))</f>
        <v>3x12</v>
      </c>
      <c r="G51" s="829"/>
      <c r="H51" s="285"/>
      <c r="I51" s="285"/>
      <c r="J51" s="285"/>
      <c r="K51" s="793"/>
    </row>
    <row r="52" spans="1:13" ht="15" customHeight="1" x14ac:dyDescent="0.25">
      <c r="A52" s="282"/>
      <c r="B52" s="282"/>
      <c r="C52" s="281"/>
      <c r="D52" s="365"/>
      <c r="E52" s="380"/>
      <c r="F52" s="278" t="str" cm="1">
        <f t="array" aca="1" ref="F52" ca="1">IF(D52="Core", INDIRECT($K$3), IF(D52="Core_Rotational",INDIRECT($K$3), IF(D52="Core_Pillar", INDIRECT($K$3),IF(D52="Explosive_Cardio", INDIRECT($K$2), IF(D52="Explosive", INDIRECT($K$2),INDIRECT($K$4))))))</f>
        <v>3x12</v>
      </c>
      <c r="G52" s="826" t="str">
        <f ca="1">CONCATENATE(IF($E$5="FDN",FDN_R,""),IF($E$5="END",END_R,""),IF($E$5="SPD",SPD_R,""),IF($E$5="HYP",HYP_R,""),IF($E$5="PWR",PWR_R,""),IF($E$5="STC",STC_R,""),IF($E$5="STR",STR_R,""),IF($E$5="MAX",MAX_R,""),IF($E$5="TF",TF_R,""),IF($E$5="UNL",UNL_R,""))</f>
        <v>1:00</v>
      </c>
      <c r="H52" s="277"/>
      <c r="I52" s="277"/>
      <c r="J52" s="277"/>
      <c r="K52" s="793"/>
    </row>
    <row r="53" spans="1:13" ht="15" customHeight="1" thickBot="1" x14ac:dyDescent="0.3">
      <c r="A53" s="43"/>
      <c r="B53" s="45"/>
      <c r="C53" s="273">
        <f>SUM(C47:C52)</f>
        <v>8.3500000000000014</v>
      </c>
      <c r="D53" s="366"/>
      <c r="E53" s="272"/>
      <c r="F53" s="270" t="str" cm="1">
        <f t="array" aca="1" ref="F53" ca="1">IF(D53="Core", INDIRECT($K$3), IF(D53="Core_Rotational",INDIRECT($K$3), IF(D53="Core_Pillar", INDIRECT($K$3),IF(D53="Explosive_Cardio", INDIRECT($K$2), IF(D53="Explosive", INDIRECT($K$2),INDIRECT($K$4))))))</f>
        <v>3x12</v>
      </c>
      <c r="G53" s="830"/>
      <c r="H53" s="271"/>
      <c r="I53" s="271"/>
      <c r="J53" s="271"/>
    </row>
    <row r="54" spans="1:13" ht="15" customHeight="1" thickBot="1" x14ac:dyDescent="0.3">
      <c r="A54" s="305" t="s">
        <v>646</v>
      </c>
      <c r="B54" s="304"/>
      <c r="C54" s="303">
        <f ca="1">+C46+1</f>
        <v>44744</v>
      </c>
      <c r="D54" s="301" t="s">
        <v>1429</v>
      </c>
      <c r="E54" s="302" t="s">
        <v>70</v>
      </c>
      <c r="F54" s="301" t="s">
        <v>1430</v>
      </c>
      <c r="G54" s="301" t="s">
        <v>380</v>
      </c>
      <c r="H54" s="822" t="s">
        <v>1431</v>
      </c>
      <c r="I54" s="822"/>
      <c r="J54" s="823"/>
      <c r="K54" s="375" t="s">
        <v>654</v>
      </c>
      <c r="L54" s="300" t="s">
        <v>1470</v>
      </c>
      <c r="M54" s="300"/>
    </row>
    <row r="55" spans="1:13" ht="15" customHeight="1" thickTop="1" x14ac:dyDescent="0.25">
      <c r="A55" s="299" t="s">
        <v>1432</v>
      </c>
      <c r="B55" s="298"/>
      <c r="C55" s="297" t="str">
        <f>"("&amp;LEFT(K54,1)&amp;")"</f>
        <v>(L)</v>
      </c>
      <c r="D55" s="296" t="s">
        <v>1433</v>
      </c>
      <c r="E55" s="295"/>
      <c r="F55" s="294"/>
      <c r="G55" s="294"/>
      <c r="H55" s="824"/>
      <c r="I55" s="824"/>
      <c r="J55" s="825"/>
      <c r="K55" s="793" t="s">
        <v>1471</v>
      </c>
    </row>
    <row r="56" spans="1:13" ht="15" customHeight="1" x14ac:dyDescent="0.25">
      <c r="A56" s="283" t="s">
        <v>1472</v>
      </c>
      <c r="B56" s="282"/>
      <c r="C56" s="281">
        <v>13.55</v>
      </c>
      <c r="D56" s="280"/>
      <c r="E56" s="279"/>
      <c r="F56" s="278" t="str" cm="1">
        <f t="array" aca="1" ref="F56" ca="1">IF(D56="Core", INDIRECT($K$3), IF(D56="Core_Rotational",INDIRECT($K$3), IF(D56="Core_Pillar", INDIRECT($K$3),IF(D56="Explosive_Cardio", INDIRECT($K$2), IF(D56="Explosive", INDIRECT($K$2),INDIRECT($K$4))))))</f>
        <v>3x12</v>
      </c>
      <c r="G56" s="826" t="str">
        <f ca="1">CONCATENATE(IF($E$5="FDN",FDN_R,""),IF($E$5="END",END_R,""),IF($E$5="SPD",SPD_R,""),IF($E$5="HYP",HYP_R,""),IF($E$5="PWR",PWR_R,""),IF($E$5="STC",STC_R,""),IF($E$5="STR",STR_R,""),IF($E$5="MAX",MAX_R,""),IF($E$5="TF",TF_R,""),IF($E$5="UNL",UNL_R,""))</f>
        <v>1:00</v>
      </c>
      <c r="H56" s="277"/>
      <c r="I56" s="277"/>
      <c r="J56" s="276"/>
      <c r="K56" s="793"/>
    </row>
    <row r="57" spans="1:13" ht="15" customHeight="1" x14ac:dyDescent="0.25">
      <c r="A57" s="288" t="s">
        <v>1086</v>
      </c>
      <c r="B57" s="36"/>
      <c r="C57" s="287"/>
      <c r="D57" s="280"/>
      <c r="E57" s="293"/>
      <c r="F57" s="271" t="str" cm="1">
        <f t="array" aca="1" ref="F57" ca="1">IF(D57="Core", INDIRECT($K$3), IF(D57="Core_Rotational",INDIRECT($K$3), IF(D57="Core_Pillar", INDIRECT($K$3),IF(D57="Explosive_Cardio", INDIRECT($K$2), IF(D57="Explosive", INDIRECT($K$2),INDIRECT($K$4))))))</f>
        <v>3x12</v>
      </c>
      <c r="G57" s="827"/>
      <c r="H57" s="271"/>
      <c r="I57" s="271"/>
      <c r="J57" s="292"/>
      <c r="K57" s="793"/>
    </row>
    <row r="58" spans="1:13" ht="15" customHeight="1" x14ac:dyDescent="0.25">
      <c r="A58" s="283"/>
      <c r="B58" s="282"/>
      <c r="C58" s="281"/>
      <c r="D58" s="364"/>
      <c r="E58" s="393"/>
      <c r="F58" s="373" t="str" cm="1">
        <f t="array" aca="1" ref="F58" ca="1">IF(D58="Core", INDIRECT($K$3), IF(D58="Core_Rotational",INDIRECT($K$3), IF(D58="Core_Pillar", INDIRECT($K$3),IF(D58="Explosive_Cardio", INDIRECT($K$2), IF(D58="Explosive", INDIRECT($K$2),INDIRECT($K$4))))))</f>
        <v>3x12</v>
      </c>
      <c r="G58" s="828" t="str">
        <f ca="1">CONCATENATE(IF($E$5="FDN",FDN_R,""),IF($E$5="END",END_R,""),IF($E$5="SPD",SPD_R,""),IF($E$5="HYP",HYP_R,""),IF($E$5="PWR",PWR_R,""),IF($E$5="STC",STC_R,""),IF($E$5="STR",STR_R,""),IF($E$5="MAX",MAX_R,""),IF($E$5="TF",TF_R,""),IF($E$5="UNL",UNL_R,""))</f>
        <v>1:00</v>
      </c>
      <c r="H58" s="290"/>
      <c r="I58" s="290"/>
      <c r="J58" s="289"/>
      <c r="K58" s="793"/>
    </row>
    <row r="59" spans="1:13" ht="15" customHeight="1" x14ac:dyDescent="0.25">
      <c r="A59" s="288"/>
      <c r="B59" s="36"/>
      <c r="C59" s="287"/>
      <c r="D59" s="363"/>
      <c r="E59" s="286"/>
      <c r="F59" s="374" t="str" cm="1">
        <f t="array" aca="1" ref="F59" ca="1">IF(D59="Core", INDIRECT($K$3), IF(D59="Core_Rotational",INDIRECT($K$3), IF(D59="Core_Pillar", INDIRECT($K$3),IF(D59="Explosive_Cardio", INDIRECT($K$2), IF(D59="Explosive", INDIRECT($K$2),INDIRECT($K$4))))))</f>
        <v>3x12</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3x12</v>
      </c>
      <c r="G60" s="826" t="str">
        <f ca="1">CONCATENATE(IF($E$5="FDN",FDN_R,""),IF($E$5="END",END_R,""),IF($E$5="SPD",SPD_R,""),IF($E$5="HYP",HYP_R,""),IF($E$5="PWR",PWR_R,""),IF($E$5="STC",STC_R,""),IF($E$5="STR",STR_R,""),IF($E$5="MAX",MAX_R,""),IF($E$5="TF",TF_R,""),IF($E$5="UNL",UNL_R,""))</f>
        <v>1:00</v>
      </c>
      <c r="H60" s="277"/>
      <c r="I60" s="277"/>
      <c r="J60" s="276"/>
      <c r="K60" s="793"/>
    </row>
    <row r="61" spans="1:13" ht="15" customHeight="1" thickBot="1" x14ac:dyDescent="0.3">
      <c r="A61" s="275"/>
      <c r="B61" s="274"/>
      <c r="C61" s="273">
        <f>SUM(C55:C60)</f>
        <v>13.55</v>
      </c>
      <c r="D61" s="366"/>
      <c r="E61" s="272"/>
      <c r="F61" s="270" t="str" cm="1">
        <f t="array" aca="1" ref="F61" ca="1">IF(D61="Core", INDIRECT($K$3), IF(D61="Core_Rotational",INDIRECT($K$3), IF(D61="Core_Pillar", INDIRECT($K$3),IF(D61="Explosive_Cardio", INDIRECT($K$2), IF(D61="Explosive", INDIRECT($K$2),INDIRECT($K$4))))))</f>
        <v>3x12</v>
      </c>
      <c r="G61" s="830"/>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38:J38"/>
    <mergeCell ref="H39:J39"/>
    <mergeCell ref="H31:J31"/>
    <mergeCell ref="K31:K36"/>
    <mergeCell ref="G32:G33"/>
    <mergeCell ref="G34:G35"/>
    <mergeCell ref="G36:G37"/>
    <mergeCell ref="K39:K44"/>
    <mergeCell ref="G40:G41"/>
    <mergeCell ref="G42:G43"/>
    <mergeCell ref="G44:G45"/>
    <mergeCell ref="H14:J14"/>
    <mergeCell ref="H15:J15"/>
    <mergeCell ref="K15:K20"/>
    <mergeCell ref="G24:G25"/>
    <mergeCell ref="H30:J30"/>
    <mergeCell ref="G26:G27"/>
    <mergeCell ref="G28:G29"/>
    <mergeCell ref="H22:J22"/>
    <mergeCell ref="H23:J23"/>
    <mergeCell ref="K23:K28"/>
    <mergeCell ref="G16:G17"/>
    <mergeCell ref="G18:G19"/>
    <mergeCell ref="G20:G21"/>
    <mergeCell ref="H6:J6"/>
    <mergeCell ref="H7:J7"/>
    <mergeCell ref="K7:K12"/>
    <mergeCell ref="G8:G9"/>
    <mergeCell ref="G10:G11"/>
    <mergeCell ref="G12:G13"/>
    <mergeCell ref="A1:J1"/>
    <mergeCell ref="A2:J2"/>
    <mergeCell ref="D3:J3"/>
    <mergeCell ref="A4:J4"/>
    <mergeCell ref="A5:C5"/>
    <mergeCell ref="E5:J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307" priority="1" operator="equal">
      <formula>0</formula>
    </cfRule>
    <cfRule type="cellIs" dxfId="306" priority="2" operator="equal">
      <formula>"SPD"</formula>
    </cfRule>
    <cfRule type="cellIs" dxfId="305" priority="3" operator="equal">
      <formula>"PWR"</formula>
    </cfRule>
    <cfRule type="cellIs" dxfId="304" priority="4" operator="equal">
      <formula>"HYP"</formula>
    </cfRule>
    <cfRule type="cellIs" dxfId="303" priority="5" operator="equal">
      <formula>"STR"</formula>
    </cfRule>
    <cfRule type="cellIs" dxfId="302" priority="6" operator="equal">
      <formula>"STC"</formula>
    </cfRule>
    <cfRule type="cellIs" dxfId="301" priority="7" operator="equal">
      <formula>"MAX"</formula>
    </cfRule>
    <cfRule type="cellIs" dxfId="300" priority="8" operator="equal">
      <formula>"SPE"</formula>
    </cfRule>
    <cfRule type="cellIs" dxfId="299" priority="9" operator="equal">
      <formula>"END"</formula>
    </cfRule>
    <cfRule type="cellIs" dxfId="298" priority="10" operator="equal">
      <formula>"UNL"</formula>
    </cfRule>
    <cfRule type="cellIs" dxfId="297" priority="11" operator="equal">
      <formula>"FDN"</formula>
    </cfRule>
  </conditionalFormatting>
  <dataValidations count="2">
    <dataValidation type="list" allowBlank="1" showInputMessage="1" showErrorMessage="1" sqref="D8:D13 D24:D29 D32:D37 D40:D45 D48:D53 D56:D61 D16:D21" xr:uid="{4988F7F3-CD6C-404E-82BA-B5DDAAA30D91}">
      <formula1>ExerciseCategories</formula1>
    </dataValidation>
    <dataValidation type="list" allowBlank="1" showErrorMessage="1" sqref="E32:E37 E24:E29 E56:E61 E40:E45 E48:E53 E8:E13 E16:E21" xr:uid="{E553A41A-7303-4242-92E6-380929D160EA}">
      <formula1>INDIRECT(D8)</formula1>
    </dataValidation>
  </dataValidations>
  <hyperlinks>
    <hyperlink ref="K1" location="'Reference Page'!A1" display="Home" xr:uid="{6A89D619-1A7B-47D0-8BB4-1BF949841990}"/>
  </hyperlinks>
  <printOptions horizontalCentered="1" verticalCentered="1"/>
  <pageMargins left="0.3" right="0.3" top="0.5" bottom="0.25" header="0.3" footer="0.3"/>
  <pageSetup scale="87"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0">
    <tabColor theme="5" tint="0.59999389629810485"/>
    <pageSetUpPr fitToPage="1"/>
  </sheetPr>
  <dimension ref="A1:AO202"/>
  <sheetViews>
    <sheetView showGridLines="0" workbookViewId="0">
      <pane ySplit="5" topLeftCell="A50" activePane="bottomLeft" state="frozen"/>
      <selection activeCell="A6" sqref="A6:AA61"/>
      <selection pane="bottomLeft" activeCell="A6" sqref="A6:AA61"/>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449</v>
      </c>
      <c r="B2" s="781"/>
      <c r="C2" s="781"/>
      <c r="D2" s="781"/>
      <c r="E2" s="781"/>
      <c r="F2" s="781"/>
      <c r="G2" s="781"/>
      <c r="H2" s="781"/>
      <c r="I2" s="781"/>
      <c r="J2" s="782"/>
      <c r="K2" s="379" t="str">
        <f ca="1">CONCATENATE(E5,"1_3E")</f>
        <v>END1_3E</v>
      </c>
    </row>
    <row r="3" spans="1:41" x14ac:dyDescent="0.25">
      <c r="A3" s="318" cm="1">
        <f t="array" aca="1" ref="A3" ca="1">INDIRECT(K5)</f>
        <v>44745</v>
      </c>
      <c r="B3" s="317" t="s">
        <v>330</v>
      </c>
      <c r="C3" s="316">
        <f ca="1">+A3+6</f>
        <v>44751</v>
      </c>
      <c r="D3" s="787" t="s">
        <v>852</v>
      </c>
      <c r="E3" s="788"/>
      <c r="F3" s="788"/>
      <c r="G3" s="788"/>
      <c r="H3" s="788"/>
      <c r="I3" s="788"/>
      <c r="J3" s="789"/>
      <c r="K3" s="379" t="str">
        <f ca="1">CONCATENATE(E5,"1_3C")</f>
        <v>END1_3C</v>
      </c>
    </row>
    <row r="4" spans="1:41" x14ac:dyDescent="0.25">
      <c r="A4" s="832" t="str">
        <f>'Reference Page'!$H$23</f>
        <v>SUMMER</v>
      </c>
      <c r="B4" s="833"/>
      <c r="C4" s="833"/>
      <c r="D4" s="833"/>
      <c r="E4" s="833"/>
      <c r="F4" s="833"/>
      <c r="G4" s="833"/>
      <c r="H4" s="833"/>
      <c r="I4" s="833"/>
      <c r="J4" s="843"/>
      <c r="K4" s="379" t="str">
        <f ca="1">CONCATENATE(E5,"1_3O")</f>
        <v>END1_3O</v>
      </c>
    </row>
    <row r="5" spans="1:41" ht="16.5" thickBot="1" x14ac:dyDescent="0.35">
      <c r="A5" s="836" t="str">
        <f>'Reference Page'!$F$29</f>
        <v>Base + Tempo</v>
      </c>
      <c r="B5" s="837"/>
      <c r="C5" s="837"/>
      <c r="D5" s="367" t="s">
        <v>1428</v>
      </c>
      <c r="E5" s="844" t="str" cm="1">
        <f t="array" aca="1" ref="E5" ca="1">INDIRECT(L5)</f>
        <v>END</v>
      </c>
      <c r="F5" s="845"/>
      <c r="G5" s="845"/>
      <c r="H5" s="845"/>
      <c r="I5" s="845"/>
      <c r="J5" s="845"/>
      <c r="K5" s="379" t="str">
        <f>_xlfn.CONCAT("'Reference Page'!A",RIGHT(A2,(LEN(A2)-FIND(" ",A2)))+2)</f>
        <v>'Reference Page'!A29</v>
      </c>
      <c r="L5" s="70" t="str">
        <f>_xlfn.CONCAT("'Reference Page'!G",RIGHT(A2,(LEN(A2)-FIND(" ",A2)))+2)</f>
        <v>'Reference Page'!G29</v>
      </c>
    </row>
    <row r="6" spans="1:41" ht="15.75" thickBot="1" x14ac:dyDescent="0.3">
      <c r="A6" s="315" t="s">
        <v>640</v>
      </c>
      <c r="B6" s="314"/>
      <c r="C6" s="306">
        <f ca="1">A3</f>
        <v>44745</v>
      </c>
      <c r="D6" s="301" t="s">
        <v>1429</v>
      </c>
      <c r="E6" s="302" t="s">
        <v>70</v>
      </c>
      <c r="F6" s="301" t="s">
        <v>1430</v>
      </c>
      <c r="G6" s="301" t="s">
        <v>380</v>
      </c>
      <c r="H6" s="841" t="s">
        <v>1431</v>
      </c>
      <c r="I6" s="841"/>
      <c r="J6" s="842"/>
      <c r="K6" s="375" t="s">
        <v>648</v>
      </c>
      <c r="L6" s="300" t="s">
        <v>1473</v>
      </c>
      <c r="M6" s="300"/>
    </row>
    <row r="7" spans="1:41" s="313" customFormat="1" ht="15" customHeight="1" thickTop="1" x14ac:dyDescent="0.25">
      <c r="A7" s="299" t="s">
        <v>1432</v>
      </c>
      <c r="B7" s="41"/>
      <c r="C7" s="297" t="str">
        <f>"("&amp;LEFT(K6,1)&amp;")"</f>
        <v>(E)</v>
      </c>
      <c r="D7" s="296" t="s">
        <v>1433</v>
      </c>
      <c r="E7" s="295"/>
      <c r="F7" s="294"/>
      <c r="G7" s="294"/>
      <c r="H7" s="824"/>
      <c r="I7" s="824"/>
      <c r="J7" s="825"/>
      <c r="K7" s="793" t="s">
        <v>1474</v>
      </c>
      <c r="L7"/>
      <c r="M7"/>
      <c r="N7"/>
      <c r="O7"/>
      <c r="P7"/>
      <c r="Q7"/>
      <c r="R7"/>
      <c r="S7"/>
      <c r="T7"/>
      <c r="U7"/>
      <c r="V7"/>
      <c r="W7"/>
      <c r="X7"/>
      <c r="Y7"/>
      <c r="Z7"/>
      <c r="AA7"/>
      <c r="AB7"/>
      <c r="AC7"/>
      <c r="AD7"/>
      <c r="AE7"/>
      <c r="AF7"/>
      <c r="AG7"/>
      <c r="AH7"/>
      <c r="AI7"/>
      <c r="AJ7"/>
      <c r="AK7"/>
      <c r="AL7"/>
      <c r="AM7"/>
      <c r="AN7"/>
      <c r="AO7"/>
    </row>
    <row r="8" spans="1:41" ht="15" customHeight="1" x14ac:dyDescent="0.25">
      <c r="A8" s="282" t="s">
        <v>962</v>
      </c>
      <c r="B8" s="282"/>
      <c r="C8" s="281"/>
      <c r="D8" s="280"/>
      <c r="E8" s="279"/>
      <c r="F8" s="278" t="str" cm="1">
        <f t="array" aca="1" ref="F8" ca="1">IF(D8="Core", INDIRECT($K$3), IF(D8="Core_Rotational",INDIRECT($K$3), IF(D8="Core_Pillar", INDIRECT($K$3),IF(D8="Explosive_Cardio", INDIRECT($K$2), IF(D8="Explosive", INDIRECT($K$2),INDIRECT($K$4))))))</f>
        <v>3x12</v>
      </c>
      <c r="G8" s="826" t="str">
        <f ca="1">CONCATENATE(IF($E$5="FDN",FDN_R,""),IF($E$5="END",END_R,""),IF($E$5="SPD",SPD_R,""),IF($E$5="HYP",HYP_R,""),IF($E$5="PWR",PWR_R,""),IF($E$5="STC",STC_R,""),IF($E$5="STR",STR_R,""),IF($E$5="MAX",MAX_R,""),IF($E$5="TF",TF_R,""),IF($E$5="UNL",UNL_R,""))</f>
        <v>1:00</v>
      </c>
      <c r="H8" s="277"/>
      <c r="I8" s="277"/>
      <c r="J8" s="277"/>
      <c r="K8" s="793"/>
    </row>
    <row r="9" spans="1:41" ht="15" customHeight="1" x14ac:dyDescent="0.25">
      <c r="A9" s="43" t="s">
        <v>884</v>
      </c>
      <c r="B9" s="36"/>
      <c r="C9" s="287">
        <v>8.85</v>
      </c>
      <c r="D9" s="280"/>
      <c r="E9" s="293"/>
      <c r="F9" s="271" t="str" cm="1">
        <f t="array" aca="1" ref="F9" ca="1">IF(D9="Core", INDIRECT($K$3), IF(D9="Core_Rotational",INDIRECT($K$3), IF(D9="Core_Pillar", INDIRECT($K$3),IF(D9="Explosive_Cardio", INDIRECT($K$2), IF(D9="Explosive", INDIRECT($K$2),INDIRECT($K$4))))))</f>
        <v>3x12</v>
      </c>
      <c r="G9" s="827"/>
      <c r="H9" s="271"/>
      <c r="I9" s="271"/>
      <c r="J9" s="271"/>
      <c r="K9" s="793"/>
    </row>
    <row r="10" spans="1:41" ht="15" customHeight="1" x14ac:dyDescent="0.25">
      <c r="A10" s="282" t="s">
        <v>1086</v>
      </c>
      <c r="B10" s="282"/>
      <c r="C10" s="281"/>
      <c r="D10" s="364"/>
      <c r="E10" s="291"/>
      <c r="F10" s="278" t="str" cm="1">
        <f t="array" aca="1" ref="F10" ca="1">IF(D10="Core", INDIRECT($K$3), IF(D10="Core_Rotational",INDIRECT($K$3), IF(D10="Core_Pillar", INDIRECT($K$3),IF(D10="Explosive_Cardio", INDIRECT($K$2), IF(D10="Explosive", INDIRECT($K$2),INDIRECT($K$4))))))</f>
        <v>3x12</v>
      </c>
      <c r="G10" s="828" t="str">
        <f ca="1">CONCATENATE(IF($E$5="FDN",FDN_R,""),IF($E$5="END",END_R,""),IF($E$5="SPD",SPD_R,""),IF($E$5="HYP",HYP_R,""),IF($E$5="PWR",PWR_R,""),IF($E$5="STC",STC_R,""),IF($E$5="STR",STR_R,""),IF($E$5="MAX",MAX_R,""),IF($E$5="TF",TF_R,""),IF($E$5="UNL",UNL_R,""))</f>
        <v>1:00</v>
      </c>
      <c r="H10" s="290"/>
      <c r="I10" s="290"/>
      <c r="J10" s="290"/>
      <c r="K10" s="793"/>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3x12</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3x12</v>
      </c>
      <c r="G12" s="826" t="str">
        <f ca="1">CONCATENATE(IF($E$5="FDN",FDN_R,""),IF($E$5="END",END_R,""),IF($E$5="SPD",SPD_R,""),IF($E$5="HYP",HYP_R,""),IF($E$5="PWR",PWR_R,""),IF($E$5="STC",STC_R,""),IF($E$5="STR",STR_R,""),IF($E$5="MAX",MAX_R,""),IF($E$5="TF",TF_R,""),IF($E$5="UNL",UNL_R,""))</f>
        <v>1:00</v>
      </c>
      <c r="H12" s="277"/>
      <c r="I12" s="277"/>
      <c r="J12" s="277"/>
      <c r="K12" s="793"/>
    </row>
    <row r="13" spans="1:41" ht="15" customHeight="1" thickBot="1" x14ac:dyDescent="0.3">
      <c r="A13" s="43"/>
      <c r="B13" s="312"/>
      <c r="C13" s="311">
        <f>SUM(C7:C12)</f>
        <v>8.85</v>
      </c>
      <c r="D13" s="394"/>
      <c r="E13" s="310"/>
      <c r="F13" s="271" t="str" cm="1">
        <f t="array" aca="1" ref="F13" ca="1">IF(D13="Core", INDIRECT($K$3), IF(D13="Core_Rotational",INDIRECT($K$3), IF(D13="Core_Pillar", INDIRECT($K$3),IF(D13="Explosive_Cardio", INDIRECT($K$2), IF(D13="Explosive", INDIRECT($K$2),INDIRECT($K$4))))))</f>
        <v>3x12</v>
      </c>
      <c r="G13" s="827"/>
      <c r="H13" s="271"/>
      <c r="I13" s="271"/>
      <c r="J13" s="271"/>
    </row>
    <row r="14" spans="1:41" ht="15" customHeight="1" thickBot="1" x14ac:dyDescent="0.3">
      <c r="A14" s="307" t="s">
        <v>641</v>
      </c>
      <c r="B14" s="304"/>
      <c r="C14" s="306">
        <f ca="1">+C6+1</f>
        <v>44746</v>
      </c>
      <c r="D14" s="301" t="s">
        <v>1429</v>
      </c>
      <c r="E14" s="309" t="s">
        <v>70</v>
      </c>
      <c r="F14" s="308" t="s">
        <v>1430</v>
      </c>
      <c r="G14" s="301" t="s">
        <v>380</v>
      </c>
      <c r="H14" s="822" t="s">
        <v>1431</v>
      </c>
      <c r="I14" s="822"/>
      <c r="J14" s="823"/>
      <c r="K14" s="375" t="s">
        <v>648</v>
      </c>
      <c r="L14" s="300" t="s">
        <v>1475</v>
      </c>
      <c r="M14" s="300"/>
    </row>
    <row r="15" spans="1:41" ht="15" customHeight="1" thickTop="1" x14ac:dyDescent="0.25">
      <c r="A15" s="299" t="s">
        <v>1432</v>
      </c>
      <c r="B15" s="298"/>
      <c r="C15" s="297" t="str">
        <f>"("&amp;LEFT(K14,1)&amp;")"</f>
        <v>(E)</v>
      </c>
      <c r="D15" s="296" t="s">
        <v>1433</v>
      </c>
      <c r="E15" s="295"/>
      <c r="F15" s="294"/>
      <c r="G15" s="294"/>
      <c r="H15" s="824"/>
      <c r="I15" s="824"/>
      <c r="J15" s="825"/>
      <c r="K15" s="793" t="s">
        <v>1476</v>
      </c>
    </row>
    <row r="16" spans="1:41" ht="15" customHeight="1" x14ac:dyDescent="0.25">
      <c r="A16" s="282" t="s">
        <v>884</v>
      </c>
      <c r="B16" s="282"/>
      <c r="C16" s="281">
        <v>8.6</v>
      </c>
      <c r="D16" s="280"/>
      <c r="E16" s="279"/>
      <c r="F16" s="278" t="str" cm="1">
        <f t="array" aca="1" ref="F16" ca="1">IF(D16="Core", INDIRECT($K$3), IF(D16="Core_Rotational",INDIRECT($K$3), IF(D16="Core_Pillar", INDIRECT($K$3),IF(D16="Explosive_Cardio", INDIRECT($K$2), IF(D16="Explosive", INDIRECT($K$2),INDIRECT($K$4))))))</f>
        <v>3x12</v>
      </c>
      <c r="G16" s="826" t="str">
        <f ca="1">CONCATENATE(IF($E$5="FDN",FDN_R,""),IF($E$5="END",END_R,""),IF($E$5="SPD",SPD_R,""),IF($E$5="HYP",HYP_R,""),IF($E$5="PWR",PWR_R,""),IF($E$5="STC",STC_R,""),IF($E$5="STR",STR_R,""),IF($E$5="MAX",MAX_R,""),IF($E$5="TF",TF_R,""),IF($E$5="UNL",UNL_R,""))</f>
        <v>1:00</v>
      </c>
      <c r="H16" s="277"/>
      <c r="I16" s="277"/>
      <c r="J16" s="277"/>
      <c r="K16" s="793"/>
    </row>
    <row r="17" spans="1:13" ht="15" customHeight="1" x14ac:dyDescent="0.25">
      <c r="A17" s="43" t="s">
        <v>1086</v>
      </c>
      <c r="B17" s="36"/>
      <c r="C17" s="287"/>
      <c r="D17" s="280"/>
      <c r="E17" s="293"/>
      <c r="F17" s="271" t="str" cm="1">
        <f t="array" aca="1" ref="F17" ca="1">IF(D17="Core", INDIRECT($K$3), IF(D17="Core_Rotational",INDIRECT($K$3), IF(D17="Core_Pillar", INDIRECT($K$3),IF(D17="Explosive_Cardio", INDIRECT($K$2), IF(D17="Explosive", INDIRECT($K$2),INDIRECT($K$4))))))</f>
        <v>3x12</v>
      </c>
      <c r="G17" s="827"/>
      <c r="H17" s="271"/>
      <c r="I17" s="271"/>
      <c r="J17" s="271"/>
      <c r="K17" s="793"/>
    </row>
    <row r="18" spans="1:13" ht="15" customHeight="1" x14ac:dyDescent="0.25">
      <c r="A18" s="282"/>
      <c r="B18" s="282"/>
      <c r="C18" s="281"/>
      <c r="D18" s="364"/>
      <c r="E18" s="291"/>
      <c r="F18" s="278" t="str" cm="1">
        <f t="array" aca="1" ref="F18" ca="1">IF(D18="Core", INDIRECT($K$3), IF(D18="Core_Rotational",INDIRECT($K$3), IF(D18="Core_Pillar", INDIRECT($K$3),IF(D18="Explosive_Cardio", INDIRECT($K$2), IF(D18="Explosive", INDIRECT($K$2),INDIRECT($K$4))))))</f>
        <v>3x12</v>
      </c>
      <c r="G18" s="828" t="str">
        <f ca="1">CONCATENATE(IF($E$5="FDN",FDN_R,""),IF($E$5="END",END_R,""),IF($E$5="SPD",SPD_R,""),IF($E$5="HYP",HYP_R,""),IF($E$5="PWR",PWR_R,""),IF($E$5="STC",STC_R,""),IF($E$5="STR",STR_R,""),IF($E$5="MAX",MAX_R,""),IF($E$5="TF",TF_R,""),IF($E$5="UNL",UNL_R,""))</f>
        <v>1:00</v>
      </c>
      <c r="H18" s="290"/>
      <c r="I18" s="290"/>
      <c r="J18" s="290"/>
      <c r="K18" s="793"/>
    </row>
    <row r="19" spans="1:13" ht="15" customHeight="1" x14ac:dyDescent="0.25">
      <c r="A19" s="43"/>
      <c r="B19" s="36"/>
      <c r="C19" s="287"/>
      <c r="D19" s="363"/>
      <c r="E19" s="286"/>
      <c r="F19" s="271" t="str" cm="1">
        <f t="array" aca="1" ref="F19" ca="1">IF(D19="Core", INDIRECT($K$3), IF(D19="Core_Rotational",INDIRECT($K$3), IF(D19="Core_Pillar", INDIRECT($K$3),IF(D19="Explosive_Cardio", INDIRECT($K$2), IF(D19="Explosive", INDIRECT($K$2),INDIRECT($K$4))))))</f>
        <v>3x12</v>
      </c>
      <c r="G19" s="829"/>
      <c r="H19" s="285"/>
      <c r="I19" s="285"/>
      <c r="J19" s="285"/>
      <c r="K19" s="793"/>
    </row>
    <row r="20" spans="1:13" ht="15" customHeight="1" x14ac:dyDescent="0.25">
      <c r="A20" s="282"/>
      <c r="B20" s="282"/>
      <c r="C20" s="281"/>
      <c r="D20" s="280"/>
      <c r="E20" s="279"/>
      <c r="F20" s="278" t="str" cm="1">
        <f t="array" aca="1" ref="F20" ca="1">IF(D20="Core", INDIRECT($K$3), IF(D20="Core_Rotational",INDIRECT($K$3), IF(D20="Core_Pillar", INDIRECT($K$3),IF(D20="Explosive_Cardio", INDIRECT($K$2), IF(D20="Explosive", INDIRECT($K$2),INDIRECT($K$4))))))</f>
        <v>3x12</v>
      </c>
      <c r="G20" s="826" t="str">
        <f ca="1">CONCATENATE(IF($E$5="FDN",FDN_R,""),IF($E$5="END",END_R,""),IF($E$5="SPD",SPD_R,""),IF($E$5="HYP",HYP_R,""),IF($E$5="PWR",PWR_R,""),IF($E$5="STC",STC_R,""),IF($E$5="STR",STR_R,""),IF($E$5="MAX",MAX_R,""),IF($E$5="TF",TF_R,""),IF($E$5="UNL",UNL_R,""))</f>
        <v>1:00</v>
      </c>
      <c r="H20" s="277"/>
      <c r="I20" s="277"/>
      <c r="J20" s="277"/>
      <c r="K20" s="793"/>
    </row>
    <row r="21" spans="1:13" ht="15" customHeight="1" thickBot="1" x14ac:dyDescent="0.3">
      <c r="A21" s="43"/>
      <c r="B21" s="45"/>
      <c r="C21" s="273">
        <f>SUM(C15:C20)</f>
        <v>8.6</v>
      </c>
      <c r="D21" s="394"/>
      <c r="E21" s="293"/>
      <c r="F21" s="271" t="str" cm="1">
        <f t="array" aca="1" ref="F21" ca="1">IF(D21="Core", INDIRECT($K$3), IF(D21="Core_Rotational",INDIRECT($K$3), IF(D21="Core_Pillar", INDIRECT($K$3),IF(D21="Explosive_Cardio", INDIRECT($K$2), IF(D21="Explosive", INDIRECT($K$2),INDIRECT($K$4))))))</f>
        <v>3x12</v>
      </c>
      <c r="G21" s="827"/>
      <c r="H21" s="271"/>
      <c r="I21" s="271"/>
      <c r="J21" s="271"/>
    </row>
    <row r="22" spans="1:13" ht="15" customHeight="1" thickBot="1" x14ac:dyDescent="0.3">
      <c r="A22" s="307" t="s">
        <v>642</v>
      </c>
      <c r="B22" s="304"/>
      <c r="C22" s="306">
        <f ca="1">+C14+1</f>
        <v>44747</v>
      </c>
      <c r="D22" s="301" t="s">
        <v>1429</v>
      </c>
      <c r="E22" s="302" t="s">
        <v>70</v>
      </c>
      <c r="F22" s="301" t="s">
        <v>1430</v>
      </c>
      <c r="G22" s="301" t="s">
        <v>380</v>
      </c>
      <c r="H22" s="822" t="s">
        <v>1431</v>
      </c>
      <c r="I22" s="822"/>
      <c r="J22" s="823"/>
      <c r="K22" s="375" t="s">
        <v>648</v>
      </c>
      <c r="L22" s="300" t="s">
        <v>1477</v>
      </c>
      <c r="M22" s="300"/>
    </row>
    <row r="23" spans="1:13" ht="15" customHeight="1" thickTop="1" x14ac:dyDescent="0.25">
      <c r="A23" s="299" t="s">
        <v>1432</v>
      </c>
      <c r="B23" s="298"/>
      <c r="C23" s="297" t="str">
        <f>"("&amp;LEFT(K22,1)&amp;")"</f>
        <v>(E)</v>
      </c>
      <c r="D23" s="296" t="s">
        <v>1433</v>
      </c>
      <c r="E23" s="295"/>
      <c r="F23" s="294"/>
      <c r="G23" s="294"/>
      <c r="H23" s="824"/>
      <c r="I23" s="824"/>
      <c r="J23" s="825"/>
      <c r="K23" s="793" t="s">
        <v>1478</v>
      </c>
    </row>
    <row r="24" spans="1:13" ht="15" customHeight="1" x14ac:dyDescent="0.25">
      <c r="A24" s="282" t="s">
        <v>871</v>
      </c>
      <c r="B24" s="282"/>
      <c r="C24" s="281">
        <v>6.3</v>
      </c>
      <c r="D24" s="280"/>
      <c r="E24" s="279"/>
      <c r="F24" s="278" t="str" cm="1">
        <f t="array" aca="1" ref="F24" ca="1">IF(D24="Core", INDIRECT($K$3), IF(D24="Core_Rotational",INDIRECT($K$3), IF(D24="Core_Pillar", INDIRECT($K$3),IF(D24="Explosive_Cardio", INDIRECT($K$2), IF(D24="Explosive", INDIRECT($K$2),INDIRECT($K$4))))))</f>
        <v>3x12</v>
      </c>
      <c r="G24" s="826" t="str">
        <f ca="1">CONCATENATE(IF($E$5="FDN",FDN_R,""),IF($E$5="END",END_R,""),IF($E$5="SPD",SPD_R,""),IF($E$5="HYP",HYP_R,""),IF($E$5="PWR",PWR_R,""),IF($E$5="STC",STC_R,""),IF($E$5="STR",STR_R,""),IF($E$5="MAX",MAX_R,""),IF($E$5="TF",TF_R,""),IF($E$5="UNL",UNL_R,""))</f>
        <v>1:00</v>
      </c>
      <c r="H24" s="277"/>
      <c r="I24" s="277"/>
      <c r="J24" s="277"/>
      <c r="K24" s="793"/>
    </row>
    <row r="25" spans="1:13" ht="15" customHeight="1" x14ac:dyDescent="0.25">
      <c r="A25" s="43" t="s">
        <v>1086</v>
      </c>
      <c r="B25" s="36"/>
      <c r="C25" s="287"/>
      <c r="D25" s="280"/>
      <c r="E25" s="293"/>
      <c r="F25" s="271" t="str" cm="1">
        <f t="array" aca="1" ref="F25" ca="1">IF(D25="Core", INDIRECT($K$3), IF(D25="Core_Rotational",INDIRECT($K$3), IF(D25="Core_Pillar", INDIRECT($K$3),IF(D25="Explosive_Cardio", INDIRECT($K$2), IF(D25="Explosive", INDIRECT($K$2),INDIRECT($K$4))))))</f>
        <v>3x12</v>
      </c>
      <c r="G25" s="827"/>
      <c r="H25" s="271"/>
      <c r="I25" s="271"/>
      <c r="J25" s="271"/>
      <c r="K25" s="793"/>
    </row>
    <row r="26" spans="1:13" ht="15" customHeight="1" x14ac:dyDescent="0.25">
      <c r="A26" s="282"/>
      <c r="B26" s="282"/>
      <c r="C26" s="281"/>
      <c r="D26" s="364"/>
      <c r="E26" s="291"/>
      <c r="F26" s="278" t="str" cm="1">
        <f t="array" aca="1" ref="F26" ca="1">IF(D26="Core", INDIRECT($K$3), IF(D26="Core_Rotational",INDIRECT($K$3), IF(D26="Core_Pillar", INDIRECT($K$3),IF(D26="Explosive_Cardio", INDIRECT($K$2), IF(D26="Explosive", INDIRECT($K$2),INDIRECT($K$4))))))</f>
        <v>3x12</v>
      </c>
      <c r="G26" s="828" t="str">
        <f ca="1">CONCATENATE(IF($E$5="FDN",FDN_R,""),IF($E$5="END",END_R,""),IF($E$5="SPD",SPD_R,""),IF($E$5="HYP",HYP_R,""),IF($E$5="PWR",PWR_R,""),IF($E$5="STC",STC_R,""),IF($E$5="STR",STR_R,""),IF($E$5="MAX",MAX_R,""),IF($E$5="TF",TF_R,""),IF($E$5="UNL",UNL_R,""))</f>
        <v>1:00</v>
      </c>
      <c r="H26" s="290"/>
      <c r="I26" s="290"/>
      <c r="J26" s="290"/>
      <c r="K26" s="793"/>
    </row>
    <row r="27" spans="1:13" ht="15" customHeight="1" x14ac:dyDescent="0.25">
      <c r="A27" s="43"/>
      <c r="B27" s="36"/>
      <c r="C27" s="287"/>
      <c r="D27" s="363"/>
      <c r="E27" s="286"/>
      <c r="F27" s="271" t="str" cm="1">
        <f t="array" aca="1" ref="F27" ca="1">IF(D27="Core", INDIRECT($K$3), IF(D27="Core_Rotational",INDIRECT($K$3), IF(D27="Core_Pillar", INDIRECT($K$3),IF(D27="Explosive_Cardio", INDIRECT($K$2), IF(D27="Explosive", INDIRECT($K$2),INDIRECT($K$4))))))</f>
        <v>3x12</v>
      </c>
      <c r="G27" s="829"/>
      <c r="H27" s="285"/>
      <c r="I27" s="285"/>
      <c r="J27" s="285"/>
      <c r="K27" s="793"/>
    </row>
    <row r="28" spans="1:13" ht="15" customHeight="1" x14ac:dyDescent="0.25">
      <c r="A28" s="282"/>
      <c r="B28" s="282"/>
      <c r="C28" s="281"/>
      <c r="D28" s="280"/>
      <c r="E28" s="279"/>
      <c r="F28" s="278" t="str" cm="1">
        <f t="array" aca="1" ref="F28" ca="1">IF(D28="Core", INDIRECT($K$3), IF(D28="Core_Rotational",INDIRECT($K$3), IF(D28="Core_Pillar", INDIRECT($K$3),IF(D28="Explosive_Cardio", INDIRECT($K$2), IF(D28="Explosive", INDIRECT($K$2),INDIRECT($K$4))))))</f>
        <v>3x12</v>
      </c>
      <c r="G28" s="826" t="str">
        <f ca="1">CONCATENATE(IF($E$5="FDN",FDN_R,""),IF($E$5="END",END_R,""),IF($E$5="SPD",SPD_R,""),IF($E$5="HYP",HYP_R,""),IF($E$5="PWR",PWR_R,""),IF($E$5="STC",STC_R,""),IF($E$5="STR",STR_R,""),IF($E$5="MAX",MAX_R,""),IF($E$5="TF",TF_R,""),IF($E$5="UNL",UNL_R,""))</f>
        <v>1:00</v>
      </c>
      <c r="H28" s="277"/>
      <c r="I28" s="277"/>
      <c r="J28" s="277"/>
      <c r="K28" s="793"/>
    </row>
    <row r="29" spans="1:13" ht="15" customHeight="1" thickBot="1" x14ac:dyDescent="0.3">
      <c r="A29" s="43"/>
      <c r="B29" s="45"/>
      <c r="C29" s="273">
        <f>SUM(C23:C28)</f>
        <v>6.3</v>
      </c>
      <c r="D29" s="394"/>
      <c r="E29" s="293"/>
      <c r="F29" s="271" t="str" cm="1">
        <f t="array" aca="1" ref="F29" ca="1">IF(D29="Core", INDIRECT($K$3), IF(D29="Core_Rotational",INDIRECT($K$3), IF(D29="Core_Pillar", INDIRECT($K$3),IF(D29="Explosive_Cardio", INDIRECT($K$2), IF(D29="Explosive", INDIRECT($K$2),INDIRECT($K$4))))))</f>
        <v>3x12</v>
      </c>
      <c r="G29" s="827"/>
      <c r="H29" s="271"/>
      <c r="I29" s="271"/>
      <c r="J29" s="271"/>
    </row>
    <row r="30" spans="1:13" ht="15" customHeight="1" thickBot="1" x14ac:dyDescent="0.3">
      <c r="A30" s="307" t="s">
        <v>643</v>
      </c>
      <c r="B30" s="304"/>
      <c r="C30" s="306">
        <f ca="1">+C22+1</f>
        <v>44748</v>
      </c>
      <c r="D30" s="301" t="s">
        <v>1429</v>
      </c>
      <c r="E30" s="302" t="s">
        <v>70</v>
      </c>
      <c r="F30" s="301" t="s">
        <v>1430</v>
      </c>
      <c r="G30" s="301" t="s">
        <v>380</v>
      </c>
      <c r="H30" s="822" t="s">
        <v>1431</v>
      </c>
      <c r="I30" s="822"/>
      <c r="J30" s="823"/>
      <c r="K30" s="375" t="s">
        <v>648</v>
      </c>
      <c r="L30" s="300" t="s">
        <v>1479</v>
      </c>
      <c r="M30" s="300"/>
    </row>
    <row r="31" spans="1:13" ht="15" customHeight="1" thickTop="1" x14ac:dyDescent="0.25">
      <c r="A31" s="299" t="s">
        <v>1432</v>
      </c>
      <c r="B31" s="298"/>
      <c r="C31" s="297" t="str">
        <f>"("&amp;LEFT(K30,1)&amp;")"</f>
        <v>(E)</v>
      </c>
      <c r="D31" s="296" t="s">
        <v>1433</v>
      </c>
      <c r="E31" s="295"/>
      <c r="F31" s="294"/>
      <c r="G31" s="294"/>
      <c r="H31" s="824"/>
      <c r="I31" s="824"/>
      <c r="J31" s="825"/>
      <c r="K31" s="793" t="s">
        <v>1480</v>
      </c>
    </row>
    <row r="32" spans="1:13" ht="15" customHeight="1" x14ac:dyDescent="0.25">
      <c r="A32" s="282" t="s">
        <v>962</v>
      </c>
      <c r="B32" s="282"/>
      <c r="C32" s="281"/>
      <c r="D32" s="280"/>
      <c r="E32" s="279" t="s">
        <v>1481</v>
      </c>
      <c r="F32" s="278" t="str" cm="1">
        <f t="array" aca="1" ref="F32" ca="1">IF(D32="Core", INDIRECT($K$3), IF(D32="Core_Rotational",INDIRECT($K$3), IF(D32="Core_Pillar", INDIRECT($K$3),IF(D32="Explosive_Cardio", INDIRECT($K$2), IF(D32="Explosive", INDIRECT($K$2),INDIRECT($K$4))))))</f>
        <v>3x12</v>
      </c>
      <c r="G32" s="826" t="str">
        <f ca="1">CONCATENATE(IF($E$5="FDN",FDN_R,""),IF($E$5="END",END_R,""),IF($E$5="SPD",SPD_R,""),IF($E$5="HYP",HYP_R,""),IF($E$5="PWR",PWR_R,""),IF($E$5="STC",STC_R,""),IF($E$5="STR",STR_R,""),IF($E$5="MAX",MAX_R,""),IF($E$5="TF",TF_R,""),IF($E$5="UNL",UNL_R,""))</f>
        <v>1:00</v>
      </c>
      <c r="H32" s="277"/>
      <c r="I32" s="277"/>
      <c r="J32" s="277"/>
      <c r="K32" s="793"/>
    </row>
    <row r="33" spans="1:13" ht="15" customHeight="1" x14ac:dyDescent="0.25">
      <c r="A33" s="43" t="s">
        <v>884</v>
      </c>
      <c r="B33" s="36"/>
      <c r="C33" s="287">
        <v>8.3000000000000007</v>
      </c>
      <c r="D33" s="280"/>
      <c r="E33" s="293" t="s">
        <v>361</v>
      </c>
      <c r="F33" s="271" t="str" cm="1">
        <f t="array" aca="1" ref="F33" ca="1">IF(D33="Core", INDIRECT($K$3), IF(D33="Core_Rotational",INDIRECT($K$3), IF(D33="Core_Pillar", INDIRECT($K$3),IF(D33="Explosive_Cardio", INDIRECT($K$2), IF(D33="Explosive", INDIRECT($K$2),INDIRECT($K$4))))))</f>
        <v>3x12</v>
      </c>
      <c r="G33" s="827"/>
      <c r="H33" s="271"/>
      <c r="I33" s="271"/>
      <c r="J33" s="271"/>
      <c r="K33" s="793"/>
    </row>
    <row r="34" spans="1:13" ht="15" customHeight="1" x14ac:dyDescent="0.25">
      <c r="A34" s="282" t="s">
        <v>1086</v>
      </c>
      <c r="B34" s="282"/>
      <c r="C34" s="281"/>
      <c r="D34" s="364"/>
      <c r="E34" s="291"/>
      <c r="F34" s="278" t="str" cm="1">
        <f t="array" aca="1" ref="F34" ca="1">IF(D34="Core", INDIRECT($K$3), IF(D34="Core_Rotational",INDIRECT($K$3), IF(D34="Core_Pillar", INDIRECT($K$3),IF(D34="Explosive_Cardio", INDIRECT($K$2), IF(D34="Explosive", INDIRECT($K$2),INDIRECT($K$4))))))</f>
        <v>3x12</v>
      </c>
      <c r="G34" s="828" t="str">
        <f ca="1">CONCATENATE(IF($E$5="FDN",FDN_R,""),IF($E$5="END",END_R,""),IF($E$5="SPD",SPD_R,""),IF($E$5="HYP",HYP_R,""),IF($E$5="PWR",PWR_R,""),IF($E$5="STC",STC_R,""),IF($E$5="STR",STR_R,""),IF($E$5="MAX",MAX_R,""),IF($E$5="TF",TF_R,""),IF($E$5="UNL",UNL_R,""))</f>
        <v>1:00</v>
      </c>
      <c r="H34" s="290"/>
      <c r="I34" s="290"/>
      <c r="J34" s="290"/>
      <c r="K34" s="793"/>
    </row>
    <row r="35" spans="1:13" ht="15" customHeight="1" x14ac:dyDescent="0.25">
      <c r="A35" s="43"/>
      <c r="B35" s="36"/>
      <c r="C35" s="287"/>
      <c r="D35" s="363"/>
      <c r="E35" s="286"/>
      <c r="F35" s="271" t="str" cm="1">
        <f t="array" aca="1" ref="F35" ca="1">IF(D35="Core", INDIRECT($K$3), IF(D35="Core_Rotational",INDIRECT($K$3), IF(D35="Core_Pillar", INDIRECT($K$3),IF(D35="Explosive_Cardio", INDIRECT($K$2), IF(D35="Explosive", INDIRECT($K$2),INDIRECT($K$4))))))</f>
        <v>3x12</v>
      </c>
      <c r="G35" s="829"/>
      <c r="H35" s="285"/>
      <c r="I35" s="285"/>
      <c r="J35" s="285"/>
      <c r="K35" s="793"/>
    </row>
    <row r="36" spans="1:13" ht="15" customHeight="1" x14ac:dyDescent="0.25">
      <c r="A36" s="282"/>
      <c r="B36" s="282"/>
      <c r="C36" s="281"/>
      <c r="D36" s="280"/>
      <c r="E36" s="279"/>
      <c r="F36" s="278" t="str" cm="1">
        <f t="array" aca="1" ref="F36" ca="1">IF(D36="Core", INDIRECT($K$3), IF(D36="Core_Rotational",INDIRECT($K$3), IF(D36="Core_Pillar", INDIRECT($K$3),IF(D36="Explosive_Cardio", INDIRECT($K$2), IF(D36="Explosive", INDIRECT($K$2),INDIRECT($K$4))))))</f>
        <v>3x12</v>
      </c>
      <c r="G36" s="826" t="str">
        <f ca="1">CONCATENATE(IF($E$5="FDN",FDN_R,""),IF($E$5="END",END_R,""),IF($E$5="SPD",SPD_R,""),IF($E$5="HYP",HYP_R,""),IF($E$5="PWR",PWR_R,""),IF($E$5="STC",STC_R,""),IF($E$5="STR",STR_R,""),IF($E$5="MAX",MAX_R,""),IF($E$5="TF",TF_R,""),IF($E$5="UNL",UNL_R,""))</f>
        <v>1:00</v>
      </c>
      <c r="H36" s="277"/>
      <c r="I36" s="277"/>
      <c r="J36" s="277"/>
      <c r="K36" s="793"/>
    </row>
    <row r="37" spans="1:13" ht="15" customHeight="1" thickBot="1" x14ac:dyDescent="0.3">
      <c r="A37" s="43"/>
      <c r="B37" s="45"/>
      <c r="C37" s="273">
        <f>SUM(C31:C36)</f>
        <v>8.3000000000000007</v>
      </c>
      <c r="D37" s="394"/>
      <c r="E37" s="293"/>
      <c r="F37" s="271" t="str" cm="1">
        <f t="array" aca="1" ref="F37" ca="1">IF(D37="Core", INDIRECT($K$3), IF(D37="Core_Rotational",INDIRECT($K$3), IF(D37="Core_Pillar", INDIRECT($K$3),IF(D37="Explosive_Cardio", INDIRECT($K$2), IF(D37="Explosive", INDIRECT($K$2),INDIRECT($K$4))))))</f>
        <v>3x12</v>
      </c>
      <c r="G37" s="827"/>
      <c r="H37" s="271"/>
      <c r="I37" s="271"/>
      <c r="J37" s="271"/>
    </row>
    <row r="38" spans="1:13" ht="15" customHeight="1" thickBot="1" x14ac:dyDescent="0.3">
      <c r="A38" s="307" t="s">
        <v>644</v>
      </c>
      <c r="B38" s="304"/>
      <c r="C38" s="306">
        <f ca="1">+C30+1</f>
        <v>44749</v>
      </c>
      <c r="D38" s="301" t="s">
        <v>1429</v>
      </c>
      <c r="E38" s="302" t="s">
        <v>70</v>
      </c>
      <c r="F38" s="301" t="s">
        <v>1430</v>
      </c>
      <c r="G38" s="301" t="s">
        <v>380</v>
      </c>
      <c r="H38" s="822" t="s">
        <v>1431</v>
      </c>
      <c r="I38" s="822"/>
      <c r="J38" s="823"/>
      <c r="K38" s="375" t="s">
        <v>661</v>
      </c>
      <c r="L38" s="300" t="s">
        <v>1482</v>
      </c>
      <c r="M38" s="300"/>
    </row>
    <row r="39" spans="1:13" ht="15" customHeight="1" thickTop="1" x14ac:dyDescent="0.25">
      <c r="A39" s="299" t="s">
        <v>1432</v>
      </c>
      <c r="B39" s="298"/>
      <c r="C39" s="297" t="str">
        <f>"("&amp;LEFT(K38,1)&amp;")"</f>
        <v>(T)</v>
      </c>
      <c r="D39" s="296" t="s">
        <v>1433</v>
      </c>
      <c r="E39" s="295" t="s">
        <v>1483</v>
      </c>
      <c r="F39" s="294"/>
      <c r="G39" s="294"/>
      <c r="H39" s="824"/>
      <c r="I39" s="824"/>
      <c r="J39" s="825"/>
      <c r="K39" s="793" t="s">
        <v>1484</v>
      </c>
    </row>
    <row r="40" spans="1:13" ht="15" customHeight="1" x14ac:dyDescent="0.25">
      <c r="A40" s="282" t="s">
        <v>1485</v>
      </c>
      <c r="B40" s="282"/>
      <c r="C40" s="281"/>
      <c r="D40" s="280" t="s">
        <v>2</v>
      </c>
      <c r="E40" s="279" t="s">
        <v>163</v>
      </c>
      <c r="F40" s="278" t="str" cm="1">
        <f t="array" aca="1" ref="F40" ca="1">IF(D40="Core", INDIRECT($K$3), IF(D40="Core_Rotational",INDIRECT($K$3), IF(D40="Core_Pillar", INDIRECT($K$3),IF(D40="Explosive_Cardio", INDIRECT($K$2), IF(D40="Explosive", INDIRECT($K$2),INDIRECT($K$4))))))</f>
        <v>3x12</v>
      </c>
      <c r="G40" s="826" t="str">
        <f ca="1">CONCATENATE(IF($E$5="FDN",FDN_R,""),IF($E$5="END",END_R,""),IF($E$5="SPD",SPD_R,""),IF($E$5="HYP",HYP_R,""),IF($E$5="PWR",PWR_R,""),IF($E$5="STC",STC_R,""),IF($E$5="STR",STR_R,""),IF($E$5="MAX",MAX_R,""),IF($E$5="TF",TF_R,""),IF($E$5="UNL",UNL_R,""))</f>
        <v>1:00</v>
      </c>
      <c r="H40" s="277">
        <v>25</v>
      </c>
      <c r="I40" s="277">
        <v>30</v>
      </c>
      <c r="J40" s="277">
        <v>30</v>
      </c>
      <c r="K40" s="793"/>
    </row>
    <row r="41" spans="1:13" ht="15" customHeight="1" x14ac:dyDescent="0.25">
      <c r="A41" s="43" t="s">
        <v>1486</v>
      </c>
      <c r="B41" s="36"/>
      <c r="C41" s="287">
        <v>2</v>
      </c>
      <c r="D41" s="280"/>
      <c r="E41" s="293"/>
      <c r="F41" s="271" t="str" cm="1">
        <f t="array" aca="1" ref="F41" ca="1">IF(D41="Core", INDIRECT($K$3), IF(D41="Core_Rotational",INDIRECT($K$3), IF(D41="Core_Pillar", INDIRECT($K$3),IF(D41="Explosive_Cardio", INDIRECT($K$2), IF(D41="Explosive", INDIRECT($K$2),INDIRECT($K$4))))))</f>
        <v>3x12</v>
      </c>
      <c r="G41" s="827"/>
      <c r="H41" s="271"/>
      <c r="I41" s="271"/>
      <c r="J41" s="271"/>
      <c r="K41" s="793"/>
    </row>
    <row r="42" spans="1:13" ht="15" customHeight="1" x14ac:dyDescent="0.25">
      <c r="A42" s="282" t="s">
        <v>1487</v>
      </c>
      <c r="B42" s="282"/>
      <c r="C42" s="281">
        <v>5.2</v>
      </c>
      <c r="D42" s="364" t="s">
        <v>11</v>
      </c>
      <c r="E42" s="291" t="s">
        <v>188</v>
      </c>
      <c r="F42" s="278" t="str" cm="1">
        <f t="array" aca="1" ref="F42" ca="1">IF(D42="Core", INDIRECT($K$3), IF(D42="Core_Rotational",INDIRECT($K$3), IF(D42="Core_Pillar", INDIRECT($K$3),IF(D42="Explosive_Cardio", INDIRECT($K$2), IF(D42="Explosive", INDIRECT($K$2),INDIRECT($K$4))))))</f>
        <v>3x12</v>
      </c>
      <c r="G42" s="828" t="str">
        <f ca="1">CONCATENATE(IF($E$5="FDN",FDN_R,""),IF($E$5="END",END_R,""),IF($E$5="SPD",SPD_R,""),IF($E$5="HYP",HYP_R,""),IF($E$5="PWR",PWR_R,""),IF($E$5="STC",STC_R,""),IF($E$5="STR",STR_R,""),IF($E$5="MAX",MAX_R,""),IF($E$5="TF",TF_R,""),IF($E$5="UNL",UNL_R,""))</f>
        <v>1:00</v>
      </c>
      <c r="H42" s="290">
        <v>70</v>
      </c>
      <c r="I42" s="290">
        <v>70</v>
      </c>
      <c r="J42" s="290">
        <v>80</v>
      </c>
      <c r="K42" s="793"/>
    </row>
    <row r="43" spans="1:13" ht="15" customHeight="1" x14ac:dyDescent="0.25">
      <c r="A43" s="43" t="s">
        <v>1488</v>
      </c>
      <c r="B43" s="36"/>
      <c r="C43" s="287">
        <v>2</v>
      </c>
      <c r="D43" s="363" t="s">
        <v>130</v>
      </c>
      <c r="E43" s="286" t="s">
        <v>186</v>
      </c>
      <c r="F43" s="271" t="str" cm="1">
        <f t="array" aca="1" ref="F43" ca="1">IF(D43="Core", INDIRECT($K$3), IF(D43="Core_Rotational",INDIRECT($K$3), IF(D43="Core_Pillar", INDIRECT($K$3),IF(D43="Explosive_Cardio", INDIRECT($K$2), IF(D43="Explosive", INDIRECT($K$2),INDIRECT($K$4))))))</f>
        <v>3x12</v>
      </c>
      <c r="G43" s="829"/>
      <c r="H43" s="285">
        <v>30</v>
      </c>
      <c r="I43" s="285">
        <v>30</v>
      </c>
      <c r="J43" s="285">
        <v>30</v>
      </c>
      <c r="K43" s="793"/>
    </row>
    <row r="44" spans="1:13" ht="15" customHeight="1" x14ac:dyDescent="0.25">
      <c r="A44" s="282"/>
      <c r="B44" s="282"/>
      <c r="C44" s="281"/>
      <c r="D44" s="365" t="s">
        <v>2</v>
      </c>
      <c r="E44" s="380" t="s">
        <v>142</v>
      </c>
      <c r="F44" s="278" t="str" cm="1">
        <f t="array" aca="1" ref="F44" ca="1">IF(D44="Core", INDIRECT($K$3), IF(D44="Core_Rotational",INDIRECT($K$3), IF(D44="Core_Pillar", INDIRECT($K$3),IF(D44="Explosive_Cardio", INDIRECT($K$2), IF(D44="Explosive", INDIRECT($K$2),INDIRECT($K$4))))))</f>
        <v>3x12</v>
      </c>
      <c r="G44" s="826" t="str">
        <f ca="1">CONCATENATE(IF($E$5="FDN",FDN_R,""),IF($E$5="END",END_R,""),IF($E$5="SPD",SPD_R,""),IF($E$5="HYP",HYP_R,""),IF($E$5="PWR",PWR_R,""),IF($E$5="STC",STC_R,""),IF($E$5="STR",STR_R,""),IF($E$5="MAX",MAX_R,""),IF($E$5="TF",TF_R,""),IF($E$5="UNL",UNL_R,""))</f>
        <v>1:00</v>
      </c>
      <c r="H44" s="277">
        <v>15</v>
      </c>
      <c r="I44" s="277">
        <v>15</v>
      </c>
      <c r="J44" s="277">
        <v>15</v>
      </c>
      <c r="K44" s="793"/>
    </row>
    <row r="45" spans="1:13" ht="15" customHeight="1" thickBot="1" x14ac:dyDescent="0.3">
      <c r="A45" s="43"/>
      <c r="B45" s="45"/>
      <c r="C45" s="273">
        <f>SUM(C39:C44)</f>
        <v>9.1999999999999993</v>
      </c>
      <c r="D45" s="366" t="s">
        <v>11</v>
      </c>
      <c r="E45" s="272" t="s">
        <v>227</v>
      </c>
      <c r="F45" s="271" t="str" cm="1">
        <f t="array" aca="1" ref="F45" ca="1">IF(D45="Core", INDIRECT($K$3), IF(D45="Core_Rotational",INDIRECT($K$3), IF(D45="Core_Pillar", INDIRECT($K$3),IF(D45="Explosive_Cardio", INDIRECT($K$2), IF(D45="Explosive", INDIRECT($K$2),INDIRECT($K$4))))))</f>
        <v>3x12</v>
      </c>
      <c r="G45" s="827"/>
      <c r="H45" s="271">
        <v>30</v>
      </c>
      <c r="I45" s="271">
        <v>30</v>
      </c>
      <c r="J45" s="271">
        <v>30</v>
      </c>
    </row>
    <row r="46" spans="1:13" ht="15" customHeight="1" thickBot="1" x14ac:dyDescent="0.3">
      <c r="A46" s="307" t="s">
        <v>645</v>
      </c>
      <c r="B46" s="304"/>
      <c r="C46" s="306">
        <f ca="1">+C38+1</f>
        <v>44750</v>
      </c>
      <c r="D46" s="301" t="s">
        <v>1429</v>
      </c>
      <c r="E46" s="302" t="s">
        <v>70</v>
      </c>
      <c r="F46" s="301" t="s">
        <v>1430</v>
      </c>
      <c r="G46" s="301" t="s">
        <v>380</v>
      </c>
      <c r="H46" s="822" t="s">
        <v>1431</v>
      </c>
      <c r="I46" s="822"/>
      <c r="J46" s="823"/>
      <c r="K46" s="375" t="s">
        <v>648</v>
      </c>
      <c r="L46" s="300" t="s">
        <v>1489</v>
      </c>
      <c r="M46" s="300"/>
    </row>
    <row r="47" spans="1:13" ht="15" customHeight="1" thickTop="1" x14ac:dyDescent="0.25">
      <c r="A47" s="299" t="s">
        <v>1432</v>
      </c>
      <c r="B47" s="298"/>
      <c r="C47" s="297" t="str">
        <f>"("&amp;LEFT(K46,1)&amp;")"</f>
        <v>(E)</v>
      </c>
      <c r="D47" s="296" t="s">
        <v>1433</v>
      </c>
      <c r="E47" s="295"/>
      <c r="F47" s="294"/>
      <c r="G47" s="294"/>
      <c r="H47" s="824"/>
      <c r="I47" s="824"/>
      <c r="J47" s="825"/>
      <c r="K47" s="793" t="s">
        <v>1490</v>
      </c>
    </row>
    <row r="48" spans="1:13" ht="15" customHeight="1" x14ac:dyDescent="0.25">
      <c r="A48" s="282" t="s">
        <v>962</v>
      </c>
      <c r="B48" s="282"/>
      <c r="C48" s="281"/>
      <c r="D48" s="280"/>
      <c r="E48" s="279" t="s">
        <v>1491</v>
      </c>
      <c r="F48" s="278"/>
      <c r="G48" s="826" t="str">
        <f ca="1">CONCATENATE(IF($E$5="FDN",FDN_R,""),IF($E$5="END",END_R,""),IF($E$5="SPD",SPD_R,""),IF($E$5="HYP",HYP_R,""),IF($E$5="PWR",PWR_R,""),IF($E$5="STC",STC_R,""),IF($E$5="STR",STR_R,""),IF($E$5="MAX",MAX_R,""),IF($E$5="TF",TF_R,""),IF($E$5="UNL",UNL_R,""))</f>
        <v>1:00</v>
      </c>
      <c r="H48" s="277"/>
      <c r="I48" s="277"/>
      <c r="J48" s="277"/>
      <c r="K48" s="793"/>
    </row>
    <row r="49" spans="1:13" ht="15" customHeight="1" x14ac:dyDescent="0.25">
      <c r="A49" s="43" t="s">
        <v>884</v>
      </c>
      <c r="B49" s="36"/>
      <c r="C49" s="287">
        <v>8.6999999999999993</v>
      </c>
      <c r="D49" s="280"/>
      <c r="E49" s="293" t="s">
        <v>1492</v>
      </c>
      <c r="F49" s="271"/>
      <c r="G49" s="827"/>
      <c r="H49" s="271"/>
      <c r="I49" s="271"/>
      <c r="J49" s="271"/>
      <c r="K49" s="793"/>
    </row>
    <row r="50" spans="1:13" ht="15" customHeight="1" x14ac:dyDescent="0.25">
      <c r="A50" s="282" t="s">
        <v>1086</v>
      </c>
      <c r="B50" s="282"/>
      <c r="C50" s="281"/>
      <c r="D50" s="364"/>
      <c r="E50" s="291" t="s">
        <v>361</v>
      </c>
      <c r="F50" s="278" t="str" cm="1">
        <f t="array" aca="1" ref="F50" ca="1">IF(D50="Core", INDIRECT($K$3), IF(D50="Core_Rotational",INDIRECT($K$3), IF(D50="Core_Pillar", INDIRECT($K$3),IF(D50="Explosive_Cardio", INDIRECT($K$2), IF(D50="Explosive", INDIRECT($K$2),INDIRECT($K$4))))))</f>
        <v>3x12</v>
      </c>
      <c r="G50" s="828" t="str">
        <f ca="1">CONCATENATE(IF($E$5="FDN",FDN_R,""),IF($E$5="END",END_R,""),IF($E$5="SPD",SPD_R,""),IF($E$5="HYP",HYP_R,""),IF($E$5="PWR",PWR_R,""),IF($E$5="STC",STC_R,""),IF($E$5="STR",STR_R,""),IF($E$5="MAX",MAX_R,""),IF($E$5="TF",TF_R,""),IF($E$5="UNL",UNL_R,""))</f>
        <v>1:00</v>
      </c>
      <c r="H50" s="290"/>
      <c r="I50" s="290"/>
      <c r="J50" s="290"/>
      <c r="K50" s="793"/>
    </row>
    <row r="51" spans="1:13" ht="15" customHeight="1" x14ac:dyDescent="0.25">
      <c r="A51" s="43"/>
      <c r="B51" s="36"/>
      <c r="C51" s="287"/>
      <c r="D51" s="363"/>
      <c r="E51" s="286"/>
      <c r="F51" s="271" t="str" cm="1">
        <f t="array" aca="1" ref="F51" ca="1">IF(D51="Core", INDIRECT($K$3), IF(D51="Core_Rotational",INDIRECT($K$3), IF(D51="Core_Pillar", INDIRECT($K$3),IF(D51="Explosive_Cardio", INDIRECT($K$2), IF(D51="Explosive", INDIRECT($K$2),INDIRECT($K$4))))))</f>
        <v>3x12</v>
      </c>
      <c r="G51" s="829"/>
      <c r="H51" s="285"/>
      <c r="I51" s="285"/>
      <c r="J51" s="285"/>
      <c r="K51" s="793"/>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3x12</v>
      </c>
      <c r="G52" s="826" t="str">
        <f ca="1">CONCATENATE(IF($E$5="FDN",FDN_R,""),IF($E$5="END",END_R,""),IF($E$5="SPD",SPD_R,""),IF($E$5="HYP",HYP_R,""),IF($E$5="PWR",PWR_R,""),IF($E$5="STC",STC_R,""),IF($E$5="STR",STR_R,""),IF($E$5="MAX",MAX_R,""),IF($E$5="TF",TF_R,""),IF($E$5="UNL",UNL_R,""))</f>
        <v>1:00</v>
      </c>
      <c r="H52" s="277"/>
      <c r="I52" s="277"/>
      <c r="J52" s="277"/>
      <c r="K52" s="793"/>
    </row>
    <row r="53" spans="1:13" ht="15" customHeight="1" thickBot="1" x14ac:dyDescent="0.3">
      <c r="A53" s="43"/>
      <c r="B53" s="45"/>
      <c r="C53" s="273">
        <f>SUM(C47:C52)</f>
        <v>8.6999999999999993</v>
      </c>
      <c r="D53" s="394"/>
      <c r="E53" s="293"/>
      <c r="F53" s="271" t="str" cm="1">
        <f t="array" aca="1" ref="F53" ca="1">IF(D53="Core", INDIRECT($K$3), IF(D53="Core_Rotational",INDIRECT($K$3), IF(D53="Core_Pillar", INDIRECT($K$3),IF(D53="Explosive_Cardio", INDIRECT($K$2), IF(D53="Explosive", INDIRECT($K$2),INDIRECT($K$4))))))</f>
        <v>3x12</v>
      </c>
      <c r="G53" s="827"/>
      <c r="H53" s="271"/>
      <c r="I53" s="271"/>
      <c r="J53" s="271"/>
    </row>
    <row r="54" spans="1:13" ht="15" customHeight="1" thickBot="1" x14ac:dyDescent="0.3">
      <c r="A54" s="305" t="s">
        <v>646</v>
      </c>
      <c r="B54" s="304"/>
      <c r="C54" s="303">
        <f ca="1">+C46+1</f>
        <v>44751</v>
      </c>
      <c r="D54" s="301" t="s">
        <v>1429</v>
      </c>
      <c r="E54" s="302" t="s">
        <v>70</v>
      </c>
      <c r="F54" s="301" t="s">
        <v>1430</v>
      </c>
      <c r="G54" s="301" t="s">
        <v>380</v>
      </c>
      <c r="H54" s="822" t="s">
        <v>1431</v>
      </c>
      <c r="I54" s="822"/>
      <c r="J54" s="823"/>
      <c r="K54" s="375" t="s">
        <v>648</v>
      </c>
      <c r="L54" s="300" t="s">
        <v>1420</v>
      </c>
      <c r="M54" s="300"/>
    </row>
    <row r="55" spans="1:13" ht="15" customHeight="1" thickTop="1" x14ac:dyDescent="0.25">
      <c r="A55" s="299" t="s">
        <v>1432</v>
      </c>
      <c r="B55" s="298"/>
      <c r="C55" s="297" t="str">
        <f>"("&amp;LEFT(K54,1)&amp;")"</f>
        <v>(E)</v>
      </c>
      <c r="D55" s="296" t="s">
        <v>1433</v>
      </c>
      <c r="E55" s="295"/>
      <c r="F55" s="294"/>
      <c r="G55" s="294"/>
      <c r="H55" s="824"/>
      <c r="I55" s="824"/>
      <c r="J55" s="825"/>
      <c r="K55" s="793" t="s">
        <v>1493</v>
      </c>
    </row>
    <row r="56" spans="1:13" ht="15" customHeight="1" x14ac:dyDescent="0.25">
      <c r="A56" s="282" t="s">
        <v>962</v>
      </c>
      <c r="B56" s="282"/>
      <c r="C56" s="281"/>
      <c r="D56" s="280"/>
      <c r="E56" s="279"/>
      <c r="F56" s="278" t="str" cm="1">
        <f t="array" aca="1" ref="F56" ca="1">IF(D56="Core", INDIRECT($K$3), IF(D56="Core_Rotational",INDIRECT($K$3), IF(D56="Core_Pillar", INDIRECT($K$3),IF(D56="Explosive_Cardio", INDIRECT($K$2), IF(D56="Explosive", INDIRECT($K$2),INDIRECT($K$4))))))</f>
        <v>3x12</v>
      </c>
      <c r="G56" s="826" t="str">
        <f ca="1">CONCATENATE(IF($E$5="FDN",FDN_R,""),IF($E$5="END",END_R,""),IF($E$5="SPD",SPD_R,""),IF($E$5="HYP",HYP_R,""),IF($E$5="PWR",PWR_R,""),IF($E$5="STC",STC_R,""),IF($E$5="STR",STR_R,""),IF($E$5="MAX",MAX_R,""),IF($E$5="TF",TF_R,""),IF($E$5="UNL",UNL_R,""))</f>
        <v>1:00</v>
      </c>
      <c r="H56" s="277"/>
      <c r="I56" s="277"/>
      <c r="J56" s="276"/>
      <c r="K56" s="793"/>
    </row>
    <row r="57" spans="1:13" ht="15" customHeight="1" x14ac:dyDescent="0.25">
      <c r="A57" s="43" t="s">
        <v>884</v>
      </c>
      <c r="B57" s="36"/>
      <c r="C57" s="386">
        <v>8.65</v>
      </c>
      <c r="D57" s="280"/>
      <c r="E57" s="293"/>
      <c r="F57" s="271" t="str" cm="1">
        <f t="array" aca="1" ref="F57" ca="1">IF(D57="Core", INDIRECT($K$3), IF(D57="Core_Rotational",INDIRECT($K$3), IF(D57="Core_Pillar", INDIRECT($K$3),IF(D57="Explosive_Cardio", INDIRECT($K$2), IF(D57="Explosive", INDIRECT($K$2),INDIRECT($K$4))))))</f>
        <v>3x12</v>
      </c>
      <c r="G57" s="827"/>
      <c r="H57" s="271"/>
      <c r="I57" s="271"/>
      <c r="J57" s="292"/>
      <c r="K57" s="793"/>
    </row>
    <row r="58" spans="1:13" ht="15" customHeight="1" x14ac:dyDescent="0.25">
      <c r="A58" s="282" t="s">
        <v>1086</v>
      </c>
      <c r="B58" s="282"/>
      <c r="C58" s="281"/>
      <c r="D58" s="364"/>
      <c r="E58" s="291"/>
      <c r="F58" s="278" t="str" cm="1">
        <f t="array" aca="1" ref="F58" ca="1">IF(D58="Core", INDIRECT($K$3), IF(D58="Core_Rotational",INDIRECT($K$3), IF(D58="Core_Pillar", INDIRECT($K$3),IF(D58="Explosive_Cardio", INDIRECT($K$2), IF(D58="Explosive", INDIRECT($K$2),INDIRECT($K$4))))))</f>
        <v>3x12</v>
      </c>
      <c r="G58" s="828" t="str">
        <f ca="1">CONCATENATE(IF($E$5="FDN",FDN_R,""),IF($E$5="END",END_R,""),IF($E$5="SPD",SPD_R,""),IF($E$5="HYP",HYP_R,""),IF($E$5="PWR",PWR_R,""),IF($E$5="STC",STC_R,""),IF($E$5="STR",STR_R,""),IF($E$5="MAX",MAX_R,""),IF($E$5="TF",TF_R,""),IF($E$5="UNL",UNL_R,""))</f>
        <v>1:00</v>
      </c>
      <c r="H58" s="290"/>
      <c r="I58" s="290"/>
      <c r="J58" s="289"/>
      <c r="K58" s="793"/>
    </row>
    <row r="59" spans="1:13" ht="15" customHeight="1" x14ac:dyDescent="0.25">
      <c r="A59" s="288"/>
      <c r="B59" s="36"/>
      <c r="C59" s="287"/>
      <c r="D59" s="363"/>
      <c r="E59" s="286"/>
      <c r="F59" s="271" t="str" cm="1">
        <f t="array" aca="1" ref="F59" ca="1">IF(D59="Core", INDIRECT($K$3), IF(D59="Core_Rotational",INDIRECT($K$3), IF(D59="Core_Pillar", INDIRECT($K$3),IF(D59="Explosive_Cardio", INDIRECT($K$2), IF(D59="Explosive", INDIRECT($K$2),INDIRECT($K$4))))))</f>
        <v>3x12</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3x12</v>
      </c>
      <c r="G60" s="826" t="str">
        <f ca="1">CONCATENATE(IF($E$5="FDN",FDN_R,""),IF($E$5="END",END_R,""),IF($E$5="SPD",SPD_R,""),IF($E$5="HYP",HYP_R,""),IF($E$5="PWR",PWR_R,""),IF($E$5="STC",STC_R,""),IF($E$5="STR",STR_R,""),IF($E$5="MAX",MAX_R,""),IF($E$5="TF",TF_R,""),IF($E$5="UNL",UNL_R,""))</f>
        <v>1:00</v>
      </c>
      <c r="H60" s="277"/>
      <c r="I60" s="277"/>
      <c r="J60" s="276"/>
      <c r="K60" s="793"/>
    </row>
    <row r="61" spans="1:13" ht="15" customHeight="1" thickBot="1" x14ac:dyDescent="0.3">
      <c r="A61" s="275"/>
      <c r="B61" s="274"/>
      <c r="C61" s="383">
        <f>SUM(C55:C60)</f>
        <v>8.65</v>
      </c>
      <c r="D61" s="366"/>
      <c r="E61" s="272"/>
      <c r="F61" s="270" t="str" cm="1">
        <f t="array" aca="1" ref="F61" ca="1">IF(D61="Core", INDIRECT($K$3), IF(D61="Core_Rotational",INDIRECT($K$3), IF(D61="Core_Pillar", INDIRECT($K$3),IF(D61="Explosive_Cardio", INDIRECT($K$2), IF(D61="Explosive", INDIRECT($K$2),INDIRECT($K$4))))))</f>
        <v>3x12</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296" priority="1" operator="equal">
      <formula>0</formula>
    </cfRule>
    <cfRule type="cellIs" dxfId="295" priority="2" operator="equal">
      <formula>"SPD"</formula>
    </cfRule>
    <cfRule type="cellIs" dxfId="294" priority="3" operator="equal">
      <formula>"PWR"</formula>
    </cfRule>
    <cfRule type="cellIs" dxfId="293" priority="4" operator="equal">
      <formula>"HYP"</formula>
    </cfRule>
    <cfRule type="cellIs" dxfId="292" priority="5" operator="equal">
      <formula>"STR"</formula>
    </cfRule>
    <cfRule type="cellIs" dxfId="291" priority="6" operator="equal">
      <formula>"STC"</formula>
    </cfRule>
    <cfRule type="cellIs" dxfId="290" priority="7" operator="equal">
      <formula>"MAX"</formula>
    </cfRule>
    <cfRule type="cellIs" dxfId="289" priority="8" operator="equal">
      <formula>"SPE"</formula>
    </cfRule>
    <cfRule type="cellIs" dxfId="288" priority="9" operator="equal">
      <formula>"END"</formula>
    </cfRule>
    <cfRule type="cellIs" dxfId="287" priority="10" operator="equal">
      <formula>"UNL"</formula>
    </cfRule>
    <cfRule type="cellIs" dxfId="286" priority="11" operator="equal">
      <formula>"FDN"</formula>
    </cfRule>
  </conditionalFormatting>
  <dataValidations count="2">
    <dataValidation type="list" allowBlank="1" showInputMessage="1" showErrorMessage="1" sqref="D8:D13 D16:D21 D24:D29 D32:D37 D56:D61 D48:D53 D40:D45" xr:uid="{4D9410DB-9F91-4FAB-A62F-A9D2DBE81782}">
      <formula1>ExerciseCategories</formula1>
    </dataValidation>
    <dataValidation type="list" allowBlank="1" showErrorMessage="1" sqref="E24:E29 E32:E37 E16:E21 E56:E61 E8:E13 E48:E53 E40:E45" xr:uid="{6D488C97-41B6-46D3-9F7D-E2DEA33E0BF5}">
      <formula1>INDIRECT(D8)</formula1>
    </dataValidation>
  </dataValidations>
  <hyperlinks>
    <hyperlink ref="K1" location="'Reference Page'!A1" display="Home" xr:uid="{5FBD8947-EC0D-4274-B7EA-31C1F4CF5562}"/>
  </hyperlinks>
  <printOptions horizontalCentered="1" verticalCentered="1"/>
  <pageMargins left="0.3" right="0.3" top="0.5" bottom="0.25" header="0.3" footer="0.3"/>
  <pageSetup scale="87"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1">
    <tabColor theme="5" tint="0.59999389629810485"/>
    <pageSetUpPr fitToPage="1"/>
  </sheetPr>
  <dimension ref="A1:AO202"/>
  <sheetViews>
    <sheetView showGridLines="0" topLeftCell="E1" workbookViewId="0">
      <pane ySplit="5" topLeftCell="A42" activePane="bottomLeft" state="frozen"/>
      <selection activeCell="A6" sqref="A6:AA61"/>
      <selection pane="bottomLeft" activeCell="A6" sqref="A6:AA61"/>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customWidth="1"/>
    <col min="12" max="12" width="22" customWidth="1"/>
  </cols>
  <sheetData>
    <row r="1" spans="1:41" ht="18.75" x14ac:dyDescent="0.3">
      <c r="A1" s="777" t="s">
        <v>1427</v>
      </c>
      <c r="B1" s="778"/>
      <c r="C1" s="778"/>
      <c r="D1" s="778"/>
      <c r="E1" s="778"/>
      <c r="F1" s="778"/>
      <c r="G1" s="778"/>
      <c r="H1" s="778"/>
      <c r="I1" s="778"/>
      <c r="J1" s="779"/>
      <c r="K1" s="90" t="s">
        <v>850</v>
      </c>
    </row>
    <row r="2" spans="1:41" x14ac:dyDescent="0.25">
      <c r="A2" s="780" t="s">
        <v>450</v>
      </c>
      <c r="B2" s="781"/>
      <c r="C2" s="781"/>
      <c r="D2" s="781"/>
      <c r="E2" s="781"/>
      <c r="F2" s="781"/>
      <c r="G2" s="781"/>
      <c r="H2" s="781"/>
      <c r="I2" s="781"/>
      <c r="J2" s="782"/>
      <c r="K2" s="70" t="str">
        <f ca="1">CONCATENATE(E5,"1_3E")</f>
        <v>END1_3E</v>
      </c>
    </row>
    <row r="3" spans="1:41" x14ac:dyDescent="0.25">
      <c r="A3" s="318" cm="1">
        <f t="array" aca="1" ref="A3" ca="1">INDIRECT(K5)</f>
        <v>44752</v>
      </c>
      <c r="B3" s="317" t="s">
        <v>330</v>
      </c>
      <c r="C3" s="316">
        <f ca="1">+A3+6</f>
        <v>44758</v>
      </c>
      <c r="D3" s="787" t="s">
        <v>852</v>
      </c>
      <c r="E3" s="788"/>
      <c r="F3" s="788"/>
      <c r="G3" s="788"/>
      <c r="H3" s="788"/>
      <c r="I3" s="788"/>
      <c r="J3" s="789"/>
      <c r="K3" s="70" t="str">
        <f ca="1">CONCATENATE(E5,"1_3C")</f>
        <v>END1_3C</v>
      </c>
    </row>
    <row r="4" spans="1:41" x14ac:dyDescent="0.25">
      <c r="A4" s="832" t="str">
        <f>'Reference Page'!$H$23</f>
        <v>SUMMER</v>
      </c>
      <c r="B4" s="833"/>
      <c r="C4" s="833"/>
      <c r="D4" s="833"/>
      <c r="E4" s="833"/>
      <c r="F4" s="833"/>
      <c r="G4" s="833"/>
      <c r="H4" s="833"/>
      <c r="I4" s="833"/>
      <c r="J4" s="843"/>
      <c r="K4" s="70" t="str">
        <f ca="1">CONCATENATE(E5,"1_3O")</f>
        <v>END1_3O</v>
      </c>
    </row>
    <row r="5" spans="1:41" ht="16.5" thickBot="1" x14ac:dyDescent="0.35">
      <c r="A5" s="836" t="str">
        <f>'Reference Page'!$F$29</f>
        <v>Base + Tempo</v>
      </c>
      <c r="B5" s="837"/>
      <c r="C5" s="837"/>
      <c r="D5" s="367" t="s">
        <v>1428</v>
      </c>
      <c r="E5" s="844" t="str" cm="1">
        <f t="array" aca="1" ref="E5" ca="1">INDIRECT(L5)</f>
        <v>END</v>
      </c>
      <c r="F5" s="845"/>
      <c r="G5" s="845"/>
      <c r="H5" s="845"/>
      <c r="I5" s="845"/>
      <c r="J5" s="845"/>
      <c r="K5" s="70" t="str">
        <f>_xlfn.CONCAT("'Reference Page'!A",RIGHT(A2,(LEN(A2)-FIND(" ",A2)))+2)</f>
        <v>'Reference Page'!A30</v>
      </c>
      <c r="L5" s="70" t="str">
        <f>_xlfn.CONCAT("'Reference Page'!G",RIGHT(A2,(LEN(A2)-FIND(" ",A2)))+2)</f>
        <v>'Reference Page'!G30</v>
      </c>
    </row>
    <row r="6" spans="1:41" ht="15.75" thickBot="1" x14ac:dyDescent="0.3">
      <c r="A6" s="315" t="s">
        <v>640</v>
      </c>
      <c r="B6" s="314"/>
      <c r="C6" s="306">
        <f ca="1">A3</f>
        <v>44752</v>
      </c>
      <c r="D6" s="301" t="s">
        <v>1429</v>
      </c>
      <c r="E6" s="302" t="s">
        <v>70</v>
      </c>
      <c r="F6" s="301" t="s">
        <v>1430</v>
      </c>
      <c r="G6" s="301" t="s">
        <v>380</v>
      </c>
      <c r="H6" s="841" t="s">
        <v>1431</v>
      </c>
      <c r="I6" s="841"/>
      <c r="J6" s="842"/>
      <c r="K6" s="300" t="s">
        <v>654</v>
      </c>
      <c r="L6" s="300" t="s">
        <v>1388</v>
      </c>
      <c r="M6" s="300"/>
    </row>
    <row r="7" spans="1:41" s="313" customFormat="1" ht="15" customHeight="1" thickTop="1" x14ac:dyDescent="0.25">
      <c r="A7" s="299" t="s">
        <v>1432</v>
      </c>
      <c r="B7" s="41"/>
      <c r="C7" s="297" t="str">
        <f>"("&amp;LEFT(K6,1)&amp;")"</f>
        <v>(L)</v>
      </c>
      <c r="D7" s="296" t="s">
        <v>1433</v>
      </c>
      <c r="E7" s="295"/>
      <c r="F7" s="294"/>
      <c r="G7" s="294"/>
      <c r="H7" s="824"/>
      <c r="I7" s="824"/>
      <c r="J7" s="825"/>
      <c r="K7" s="793" t="s">
        <v>1494</v>
      </c>
      <c r="L7"/>
      <c r="M7"/>
      <c r="N7"/>
      <c r="O7"/>
      <c r="P7"/>
      <c r="Q7"/>
      <c r="R7"/>
      <c r="S7"/>
      <c r="T7"/>
      <c r="U7"/>
      <c r="V7"/>
      <c r="W7"/>
      <c r="X7"/>
      <c r="Y7"/>
      <c r="Z7"/>
      <c r="AA7"/>
      <c r="AB7"/>
      <c r="AC7"/>
      <c r="AD7"/>
      <c r="AE7"/>
      <c r="AF7"/>
      <c r="AG7"/>
      <c r="AH7"/>
      <c r="AI7"/>
      <c r="AJ7"/>
      <c r="AK7"/>
      <c r="AL7"/>
      <c r="AM7"/>
      <c r="AN7"/>
      <c r="AO7"/>
    </row>
    <row r="8" spans="1:41" ht="15" customHeight="1" x14ac:dyDescent="0.25">
      <c r="A8" s="282" t="s">
        <v>962</v>
      </c>
      <c r="B8" s="282"/>
      <c r="C8" s="281"/>
      <c r="D8" s="280"/>
      <c r="E8" s="279"/>
      <c r="F8" s="278" t="str" cm="1">
        <f t="array" aca="1" ref="F8" ca="1">IF(D8="Core", INDIRECT($K$3), IF(D8="Core_Rotational",INDIRECT($K$3), IF(D8="Core_Pillar", INDIRECT($K$3),IF(D8="Explosive_Cardio", INDIRECT($K$2), IF(D8="Explosive", INDIRECT($K$2),INDIRECT($K$4))))))</f>
        <v>3x12</v>
      </c>
      <c r="G8" s="826" t="str">
        <f ca="1">CONCATENATE(IF($E$5="FDN",FDN_R,""),IF($E$5="END",END_R,""),IF($E$5="SPD",SPD_R,""),IF($E$5="HYP",HYP_R,""),IF($E$5="PWR",PWR_R,""),IF($E$5="STC",STC_R,""),IF($E$5="STR",STR_R,""),IF($E$5="MAX",MAX_R,""),IF($E$5="TF",TF_R,""),IF($E$5="UNL",UNL_R,""))</f>
        <v>1:00</v>
      </c>
      <c r="H8" s="277"/>
      <c r="I8" s="277"/>
      <c r="J8" s="277"/>
      <c r="K8" s="793"/>
    </row>
    <row r="9" spans="1:41" ht="15" customHeight="1" x14ac:dyDescent="0.25">
      <c r="A9" s="43" t="s">
        <v>1495</v>
      </c>
      <c r="B9" s="36"/>
      <c r="C9" s="287">
        <v>15</v>
      </c>
      <c r="D9" s="280"/>
      <c r="E9" s="293"/>
      <c r="F9" s="271" t="str" cm="1">
        <f t="array" aca="1" ref="F9" ca="1">IF(D9="Core", INDIRECT($K$3), IF(D9="Core_Rotational",INDIRECT($K$3), IF(D9="Core_Pillar", INDIRECT($K$3),IF(D9="Explosive_Cardio", INDIRECT($K$2), IF(D9="Explosive", INDIRECT($K$2),INDIRECT($K$4))))))</f>
        <v>3x12</v>
      </c>
      <c r="G9" s="846"/>
      <c r="H9" s="271"/>
      <c r="I9" s="271"/>
      <c r="J9" s="271"/>
      <c r="K9" s="793"/>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3x12</v>
      </c>
      <c r="G10" s="828" t="str">
        <f ca="1">CONCATENATE(IF($E$5="FDN",FDN_R,""),IF($E$5="END",END_R,""),IF($E$5="SPD",SPD_R,""),IF($E$5="HYP",HYP_R,""),IF($E$5="PWR",PWR_R,""),IF($E$5="STC",STC_R,""),IF($E$5="STR",STR_R,""),IF($E$5="MAX",MAX_R,""),IF($E$5="TF",TF_R,""),IF($E$5="UNL",UNL_R,""))</f>
        <v>1:00</v>
      </c>
      <c r="H10" s="290"/>
      <c r="I10" s="290"/>
      <c r="J10" s="290"/>
      <c r="K10" s="793"/>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3x12</v>
      </c>
      <c r="G11" s="847"/>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3x12</v>
      </c>
      <c r="G12" s="826" t="str">
        <f ca="1">CONCATENATE(IF($E$5="FDN",FDN_R,""),IF($E$5="END",END_R,""),IF($E$5="SPD",SPD_R,""),IF($E$5="HYP",HYP_R,""),IF($E$5="PWR",PWR_R,""),IF($E$5="STC",STC_R,""),IF($E$5="STR",STR_R,""),IF($E$5="MAX",MAX_R,""),IF($E$5="TF",TF_R,""),IF($E$5="UNL",UNL_R,""))</f>
        <v>1:00</v>
      </c>
      <c r="H12" s="277"/>
      <c r="I12" s="277"/>
      <c r="J12" s="277"/>
      <c r="K12" s="793"/>
    </row>
    <row r="13" spans="1:41" ht="15" customHeight="1" thickBot="1" x14ac:dyDescent="0.3">
      <c r="A13" s="43"/>
      <c r="B13" s="312"/>
      <c r="C13" s="311">
        <f>SUM(C7:C12)</f>
        <v>15</v>
      </c>
      <c r="D13" s="280"/>
      <c r="E13" s="310"/>
      <c r="F13" s="271" t="str" cm="1">
        <f t="array" aca="1" ref="F13" ca="1">IF(D13="Core", INDIRECT($K$3), IF(D13="Core_Rotational",INDIRECT($K$3), IF(D13="Core_Pillar", INDIRECT($K$3),IF(D13="Explosive_Cardio", INDIRECT($K$2), IF(D13="Explosive", INDIRECT($K$2),INDIRECT($K$4))))))</f>
        <v>3x12</v>
      </c>
      <c r="G13" s="846"/>
      <c r="H13" s="271"/>
      <c r="I13" s="271"/>
      <c r="J13" s="271"/>
    </row>
    <row r="14" spans="1:41" ht="15" customHeight="1" thickBot="1" x14ac:dyDescent="0.3">
      <c r="A14" s="307" t="s">
        <v>641</v>
      </c>
      <c r="B14" s="304"/>
      <c r="C14" s="306">
        <f ca="1">+C6+1</f>
        <v>44753</v>
      </c>
      <c r="D14" s="301" t="s">
        <v>1429</v>
      </c>
      <c r="E14" s="309" t="s">
        <v>70</v>
      </c>
      <c r="F14" s="308" t="s">
        <v>1430</v>
      </c>
      <c r="G14" s="301" t="s">
        <v>380</v>
      </c>
      <c r="H14" s="822" t="s">
        <v>1431</v>
      </c>
      <c r="I14" s="822"/>
      <c r="J14" s="823"/>
      <c r="K14" s="300" t="s">
        <v>648</v>
      </c>
      <c r="L14" s="300" t="s">
        <v>1496</v>
      </c>
      <c r="M14" s="300"/>
    </row>
    <row r="15" spans="1:41" ht="15" customHeight="1" thickTop="1" x14ac:dyDescent="0.25">
      <c r="A15" s="299" t="s">
        <v>1432</v>
      </c>
      <c r="B15" s="298"/>
      <c r="C15" s="297" t="str">
        <f>"("&amp;LEFT(K14,1)&amp;")"</f>
        <v>(E)</v>
      </c>
      <c r="D15" s="296" t="s">
        <v>1433</v>
      </c>
      <c r="E15" s="295" t="s">
        <v>962</v>
      </c>
      <c r="F15" s="294"/>
      <c r="G15" s="294"/>
      <c r="H15" s="824"/>
      <c r="I15" s="824"/>
      <c r="J15" s="825"/>
      <c r="K15" s="793"/>
    </row>
    <row r="16" spans="1:41" ht="15" customHeight="1" x14ac:dyDescent="0.25">
      <c r="A16" s="282" t="s">
        <v>884</v>
      </c>
      <c r="B16" s="282"/>
      <c r="C16" s="281">
        <v>8</v>
      </c>
      <c r="D16" s="280" t="s">
        <v>128</v>
      </c>
      <c r="E16" s="279" t="s">
        <v>140</v>
      </c>
      <c r="F16" s="278" t="str" cm="1">
        <f t="array" aca="1" ref="F16" ca="1">IF(D16="Core", INDIRECT($K$3), IF(D16="Core_Rotational",INDIRECT($K$3), IF(D16="Core_Pillar", INDIRECT($K$3),IF(D16="Explosive_Cardio", INDIRECT($K$2), IF(D16="Explosive", INDIRECT($K$2),INDIRECT($K$4))))))</f>
        <v>3x12</v>
      </c>
      <c r="G16" s="826" t="str">
        <f ca="1">CONCATENATE(IF($E$5="FDN",FDN_R,""),IF($E$5="END",END_R,""),IF($E$5="SPD",SPD_R,""),IF($E$5="HYP",HYP_R,""),IF($E$5="PWR",PWR_R,""),IF($E$5="STC",STC_R,""),IF($E$5="STR",STR_R,""),IF($E$5="MAX",MAX_R,""),IF($E$5="TF",TF_R,""),IF($E$5="UNL",UNL_R,""))</f>
        <v>1:00</v>
      </c>
      <c r="H16" s="277">
        <v>110</v>
      </c>
      <c r="I16" s="277">
        <v>110</v>
      </c>
      <c r="J16" s="277">
        <v>110</v>
      </c>
      <c r="K16" s="793"/>
    </row>
    <row r="17" spans="1:13" ht="15" customHeight="1" x14ac:dyDescent="0.25">
      <c r="A17" s="43" t="s">
        <v>1086</v>
      </c>
      <c r="B17" s="36"/>
      <c r="C17" s="287"/>
      <c r="D17" s="280"/>
      <c r="E17" s="293"/>
      <c r="F17" s="271"/>
      <c r="G17" s="827"/>
      <c r="H17" s="271"/>
      <c r="I17" s="271"/>
      <c r="J17" s="271"/>
      <c r="K17" s="793"/>
    </row>
    <row r="18" spans="1:13" ht="15" customHeight="1" x14ac:dyDescent="0.25">
      <c r="A18" s="282"/>
      <c r="B18" s="282"/>
      <c r="C18" s="281"/>
      <c r="D18" s="364" t="s">
        <v>129</v>
      </c>
      <c r="E18" s="291" t="s">
        <v>161</v>
      </c>
      <c r="F18" s="278" t="str" cm="1">
        <f t="array" aca="1" ref="F18" ca="1">IF(D18="Core", INDIRECT($K$3), IF(D18="Core_Rotational",INDIRECT($K$3), IF(D18="Core_Pillar", INDIRECT($K$3),IF(D18="Explosive_Cardio", INDIRECT($K$2), IF(D18="Explosive", INDIRECT($K$2),INDIRECT($K$4))))))</f>
        <v>3x12</v>
      </c>
      <c r="G18" s="828" t="str">
        <f ca="1">CONCATENATE(IF($E$5="FDN",FDN_R,""),IF($E$5="END",END_R,""),IF($E$5="SPD",SPD_R,""),IF($E$5="HYP",HYP_R,""),IF($E$5="PWR",PWR_R,""),IF($E$5="STC",STC_R,""),IF($E$5="STR",STR_R,""),IF($E$5="MAX",MAX_R,""),IF($E$5="TF",TF_R,""),IF($E$5="UNL",UNL_R,""))</f>
        <v>1:00</v>
      </c>
      <c r="H18" s="290">
        <v>20</v>
      </c>
      <c r="I18" s="290">
        <v>25</v>
      </c>
      <c r="J18" s="290">
        <v>25</v>
      </c>
      <c r="K18" s="793"/>
    </row>
    <row r="19" spans="1:13" ht="15" customHeight="1" x14ac:dyDescent="0.25">
      <c r="A19" s="43"/>
      <c r="B19" s="36"/>
      <c r="C19" s="287"/>
      <c r="D19" s="363" t="s">
        <v>128</v>
      </c>
      <c r="E19" s="286" t="s">
        <v>238</v>
      </c>
      <c r="F19" s="271" t="str" cm="1">
        <f t="array" aca="1" ref="F19" ca="1">IF(D19="Core", INDIRECT($K$3), IF(D19="Core_Rotational",INDIRECT($K$3), IF(D19="Core_Pillar", INDIRECT($K$3),IF(D19="Explosive_Cardio", INDIRECT($K$2), IF(D19="Explosive", INDIRECT($K$2),INDIRECT($K$4))))))</f>
        <v>3x12</v>
      </c>
      <c r="G19" s="829"/>
      <c r="H19" s="285">
        <v>25</v>
      </c>
      <c r="I19" s="285">
        <v>25</v>
      </c>
      <c r="J19" s="285">
        <v>25</v>
      </c>
      <c r="K19" s="793"/>
    </row>
    <row r="20" spans="1:13" ht="15" customHeight="1" x14ac:dyDescent="0.25">
      <c r="A20" s="282"/>
      <c r="B20" s="282"/>
      <c r="C20" s="281"/>
      <c r="D20" s="280" t="s">
        <v>136</v>
      </c>
      <c r="E20" s="279" t="s">
        <v>181</v>
      </c>
      <c r="F20" s="278" t="str" cm="1">
        <f t="array" aca="1" ref="F20" ca="1">IF(D20="Core", INDIRECT($K$3), IF(D20="Core_Rotational",INDIRECT($K$3), IF(D20="Core_Pillar", INDIRECT($K$3),IF(D20="Explosive_Cardio", INDIRECT($K$2), IF(D20="Explosive", INDIRECT($K$2),INDIRECT($K$4))))))</f>
        <v>3x12</v>
      </c>
      <c r="G20" s="826" t="str">
        <f ca="1">CONCATENATE(IF($E$5="FDN",FDN_R,""),IF($E$5="END",END_R,""),IF($E$5="SPD",SPD_R,""),IF($E$5="HYP",HYP_R,""),IF($E$5="PWR",PWR_R,""),IF($E$5="STC",STC_R,""),IF($E$5="STR",STR_R,""),IF($E$5="MAX",MAX_R,""),IF($E$5="TF",TF_R,""),IF($E$5="UNL",UNL_R,""))</f>
        <v>1:00</v>
      </c>
      <c r="H20" s="277" t="s">
        <v>1497</v>
      </c>
      <c r="I20" s="277" t="s">
        <v>1497</v>
      </c>
      <c r="J20" s="277" t="s">
        <v>1497</v>
      </c>
      <c r="K20" s="793"/>
    </row>
    <row r="21" spans="1:13" ht="15" customHeight="1" thickBot="1" x14ac:dyDescent="0.3">
      <c r="A21" s="43"/>
      <c r="B21" s="45"/>
      <c r="C21" s="273">
        <f>SUM(C15:C20)</f>
        <v>8</v>
      </c>
      <c r="D21" s="280" t="s">
        <v>136</v>
      </c>
      <c r="E21" s="293" t="s">
        <v>146</v>
      </c>
      <c r="F21" s="271" t="s">
        <v>1498</v>
      </c>
      <c r="G21" s="827"/>
      <c r="H21" s="271">
        <v>5</v>
      </c>
      <c r="I21" s="271">
        <v>5</v>
      </c>
      <c r="J21" s="271"/>
    </row>
    <row r="22" spans="1:13" ht="15" customHeight="1" thickBot="1" x14ac:dyDescent="0.3">
      <c r="A22" s="307" t="s">
        <v>642</v>
      </c>
      <c r="B22" s="304"/>
      <c r="C22" s="306">
        <f ca="1">+C14+1</f>
        <v>44754</v>
      </c>
      <c r="D22" s="301" t="s">
        <v>1429</v>
      </c>
      <c r="E22" s="302" t="s">
        <v>70</v>
      </c>
      <c r="F22" s="301" t="s">
        <v>1430</v>
      </c>
      <c r="G22" s="301" t="s">
        <v>380</v>
      </c>
      <c r="H22" s="822" t="s">
        <v>1431</v>
      </c>
      <c r="I22" s="822"/>
      <c r="J22" s="823"/>
      <c r="K22" s="300" t="s">
        <v>648</v>
      </c>
      <c r="L22" s="300" t="s">
        <v>1499</v>
      </c>
      <c r="M22" s="300"/>
    </row>
    <row r="23" spans="1:13" ht="15" customHeight="1" thickTop="1" x14ac:dyDescent="0.25">
      <c r="A23" s="299" t="s">
        <v>1432</v>
      </c>
      <c r="B23" s="298"/>
      <c r="C23" s="297" t="str">
        <f>"("&amp;LEFT(K22,1)&amp;")"</f>
        <v>(E)</v>
      </c>
      <c r="D23" s="296" t="s">
        <v>1433</v>
      </c>
      <c r="E23" s="295"/>
      <c r="F23" s="294"/>
      <c r="G23" s="294"/>
      <c r="H23" s="824"/>
      <c r="I23" s="824"/>
      <c r="J23" s="825"/>
      <c r="K23" s="793" t="s">
        <v>1500</v>
      </c>
      <c r="L23" t="s">
        <v>1501</v>
      </c>
    </row>
    <row r="24" spans="1:13" ht="15" customHeight="1" x14ac:dyDescent="0.25">
      <c r="A24" s="282" t="s">
        <v>1502</v>
      </c>
      <c r="B24" s="282"/>
      <c r="C24" s="281">
        <v>4.3</v>
      </c>
      <c r="D24" s="280"/>
      <c r="E24" s="279" t="s">
        <v>1503</v>
      </c>
      <c r="F24" s="278" t="str" cm="1">
        <f t="array" aca="1" ref="F24" ca="1">IF(D24="Core", INDIRECT($K$3), IF(D24="Core_Rotational",INDIRECT($K$3), IF(D24="Core_Pillar", INDIRECT($K$3),IF(D24="Explosive_Cardio", INDIRECT($K$2), IF(D24="Explosive", INDIRECT($K$2),INDIRECT($K$4))))))</f>
        <v>3x12</v>
      </c>
      <c r="G24" s="826" t="str">
        <f ca="1">CONCATENATE(IF($E$5="FDN",FDN_R,""),IF($E$5="END",END_R,""),IF($E$5="SPD",SPD_R,""),IF($E$5="HYP",HYP_R,""),IF($E$5="PWR",PWR_R,""),IF($E$5="STC",STC_R,""),IF($E$5="STR",STR_R,""),IF($E$5="MAX",MAX_R,""),IF($E$5="TF",TF_R,""),IF($E$5="UNL",UNL_R,""))</f>
        <v>1:00</v>
      </c>
      <c r="H24" s="277"/>
      <c r="I24" s="277"/>
      <c r="J24" s="277"/>
      <c r="K24" s="793"/>
    </row>
    <row r="25" spans="1:13" ht="15" customHeight="1" x14ac:dyDescent="0.25">
      <c r="A25" s="43" t="s">
        <v>1504</v>
      </c>
      <c r="B25" s="36"/>
      <c r="C25" s="287">
        <v>0.15</v>
      </c>
      <c r="D25" s="280"/>
      <c r="E25" s="293" t="s">
        <v>1505</v>
      </c>
      <c r="F25" s="271" t="str" cm="1">
        <f t="array" aca="1" ref="F25" ca="1">IF(D25="Core", INDIRECT($K$3), IF(D25="Core_Rotational",INDIRECT($K$3), IF(D25="Core_Pillar", INDIRECT($K$3),IF(D25="Explosive_Cardio", INDIRECT($K$2), IF(D25="Explosive", INDIRECT($K$2),INDIRECT($K$4))))))</f>
        <v>3x12</v>
      </c>
      <c r="G25" s="827"/>
      <c r="H25" s="271"/>
      <c r="I25" s="271"/>
      <c r="J25" s="271"/>
      <c r="K25" s="793"/>
    </row>
    <row r="26" spans="1:13" ht="15" customHeight="1" x14ac:dyDescent="0.25">
      <c r="A26" s="282" t="s">
        <v>884</v>
      </c>
      <c r="B26" s="282"/>
      <c r="C26" s="281">
        <v>8.1999999999999993</v>
      </c>
      <c r="D26" s="364"/>
      <c r="E26" s="291"/>
      <c r="F26" s="278" t="str" cm="1">
        <f t="array" aca="1" ref="F26" ca="1">IF(D26="Core", INDIRECT($K$3), IF(D26="Core_Rotational",INDIRECT($K$3), IF(D26="Core_Pillar", INDIRECT($K$3),IF(D26="Explosive_Cardio", INDIRECT($K$2), IF(D26="Explosive", INDIRECT($K$2),INDIRECT($K$4))))))</f>
        <v>3x12</v>
      </c>
      <c r="G26" s="828" t="str">
        <f ca="1">CONCATENATE(IF($E$5="FDN",FDN_R,""),IF($E$5="END",END_R,""),IF($E$5="SPD",SPD_R,""),IF($E$5="HYP",HYP_R,""),IF($E$5="PWR",PWR_R,""),IF($E$5="STC",STC_R,""),IF($E$5="STR",STR_R,""),IF($E$5="MAX",MAX_R,""),IF($E$5="TF",TF_R,""),IF($E$5="UNL",UNL_R,""))</f>
        <v>1:00</v>
      </c>
      <c r="H26" s="290"/>
      <c r="I26" s="290"/>
      <c r="J26" s="290"/>
      <c r="K26" s="793"/>
    </row>
    <row r="27" spans="1:13" ht="15" customHeight="1" x14ac:dyDescent="0.25">
      <c r="A27" s="43" t="s">
        <v>962</v>
      </c>
      <c r="B27" s="36"/>
      <c r="C27" s="287"/>
      <c r="D27" s="363"/>
      <c r="E27" s="286"/>
      <c r="F27" s="271" t="str" cm="1">
        <f t="array" aca="1" ref="F27" ca="1">IF(D27="Core", INDIRECT($K$3), IF(D27="Core_Rotational",INDIRECT($K$3), IF(D27="Core_Pillar", INDIRECT($K$3),IF(D27="Explosive_Cardio", INDIRECT($K$2), IF(D27="Explosive", INDIRECT($K$2),INDIRECT($K$4))))))</f>
        <v>3x12</v>
      </c>
      <c r="G27" s="829"/>
      <c r="H27" s="285"/>
      <c r="I27" s="285"/>
      <c r="J27" s="285"/>
      <c r="K27" s="793"/>
    </row>
    <row r="28" spans="1:13" ht="15" customHeight="1" x14ac:dyDescent="0.25">
      <c r="A28" s="282"/>
      <c r="B28" s="282"/>
      <c r="C28" s="281"/>
      <c r="D28" s="280"/>
      <c r="E28" s="279"/>
      <c r="F28" s="278" t="str" cm="1">
        <f t="array" aca="1" ref="F28" ca="1">IF(D28="Core", INDIRECT($K$3), IF(D28="Core_Rotational",INDIRECT($K$3), IF(D28="Core_Pillar", INDIRECT($K$3),IF(D28="Explosive_Cardio", INDIRECT($K$2), IF(D28="Explosive", INDIRECT($K$2),INDIRECT($K$4))))))</f>
        <v>3x12</v>
      </c>
      <c r="G28" s="826" t="str">
        <f ca="1">CONCATENATE(IF($E$5="FDN",FDN_R,""),IF($E$5="END",END_R,""),IF($E$5="SPD",SPD_R,""),IF($E$5="HYP",HYP_R,""),IF($E$5="PWR",PWR_R,""),IF($E$5="STC",STC_R,""),IF($E$5="STR",STR_R,""),IF($E$5="MAX",MAX_R,""),IF($E$5="TF",TF_R,""),IF($E$5="UNL",UNL_R,""))</f>
        <v>1:00</v>
      </c>
      <c r="H28" s="277"/>
      <c r="I28" s="277"/>
      <c r="J28" s="277"/>
      <c r="K28" s="793"/>
    </row>
    <row r="29" spans="1:13" ht="15" customHeight="1" thickBot="1" x14ac:dyDescent="0.3">
      <c r="A29" s="43"/>
      <c r="B29" s="45"/>
      <c r="C29" s="273">
        <f>SUM(C23:C28)</f>
        <v>12.649999999999999</v>
      </c>
      <c r="D29" s="280"/>
      <c r="E29" s="293"/>
      <c r="F29" s="271" t="str" cm="1">
        <f t="array" aca="1" ref="F29" ca="1">IF(D29="Core", INDIRECT($K$3), IF(D29="Core_Rotational",INDIRECT($K$3), IF(D29="Core_Pillar", INDIRECT($K$3),IF(D29="Explosive_Cardio", INDIRECT($K$2), IF(D29="Explosive", INDIRECT($K$2),INDIRECT($K$4))))))</f>
        <v>3x12</v>
      </c>
      <c r="G29" s="827"/>
      <c r="H29" s="271"/>
      <c r="I29" s="271"/>
      <c r="J29" s="271"/>
    </row>
    <row r="30" spans="1:13" ht="15" customHeight="1" thickBot="1" x14ac:dyDescent="0.3">
      <c r="A30" s="307" t="s">
        <v>643</v>
      </c>
      <c r="B30" s="304"/>
      <c r="C30" s="306">
        <f ca="1">+C22+1</f>
        <v>44755</v>
      </c>
      <c r="D30" s="301" t="s">
        <v>1429</v>
      </c>
      <c r="E30" s="302" t="s">
        <v>70</v>
      </c>
      <c r="F30" s="301" t="s">
        <v>1430</v>
      </c>
      <c r="G30" s="301" t="s">
        <v>380</v>
      </c>
      <c r="H30" s="822" t="s">
        <v>1431</v>
      </c>
      <c r="I30" s="822"/>
      <c r="J30" s="823"/>
      <c r="K30" s="300" t="s">
        <v>648</v>
      </c>
      <c r="L30" s="300" t="s">
        <v>1506</v>
      </c>
      <c r="M30" s="300"/>
    </row>
    <row r="31" spans="1:13" ht="15" customHeight="1" thickTop="1" x14ac:dyDescent="0.25">
      <c r="A31" s="299" t="s">
        <v>1432</v>
      </c>
      <c r="B31" s="298"/>
      <c r="C31" s="297" t="str">
        <f>"("&amp;LEFT(K30,1)&amp;")"</f>
        <v>(E)</v>
      </c>
      <c r="D31" s="296" t="s">
        <v>1433</v>
      </c>
      <c r="E31" s="295" t="s">
        <v>1507</v>
      </c>
      <c r="F31" s="294"/>
      <c r="G31" s="294"/>
      <c r="H31" s="824"/>
      <c r="I31" s="824"/>
      <c r="J31" s="825"/>
      <c r="K31" s="793" t="s">
        <v>1508</v>
      </c>
    </row>
    <row r="32" spans="1:13" ht="15" customHeight="1" x14ac:dyDescent="0.25">
      <c r="A32" s="282" t="s">
        <v>1509</v>
      </c>
      <c r="B32" s="282"/>
      <c r="C32" s="281">
        <v>8</v>
      </c>
      <c r="D32" s="280" t="s">
        <v>2</v>
      </c>
      <c r="E32" s="279" t="s">
        <v>163</v>
      </c>
      <c r="F32" s="278" t="str" cm="1">
        <f t="array" aca="1" ref="F32" ca="1">IF(D32="Core", INDIRECT($K$3), IF(D32="Core_Rotational",INDIRECT($K$3), IF(D32="Core_Pillar", INDIRECT($K$3),IF(D32="Explosive_Cardio", INDIRECT($K$2), IF(D32="Explosive", INDIRECT($K$2),INDIRECT($K$4))))))</f>
        <v>3x12</v>
      </c>
      <c r="G32" s="826" t="str">
        <f ca="1">CONCATENATE(IF($E$5="FDN",FDN_R,""),IF($E$5="END",END_R,""),IF($E$5="SPD",SPD_R,""),IF($E$5="HYP",HYP_R,""),IF($E$5="PWR",PWR_R,""),IF($E$5="STC",STC_R,""),IF($E$5="STR",STR_R,""),IF($E$5="MAX",MAX_R,""),IF($E$5="TF",TF_R,""),IF($E$5="UNL",UNL_R,""))</f>
        <v>1:00</v>
      </c>
      <c r="H32" s="277">
        <v>30</v>
      </c>
      <c r="I32" s="277">
        <v>30</v>
      </c>
      <c r="J32" s="277">
        <v>30</v>
      </c>
      <c r="K32" s="793"/>
    </row>
    <row r="33" spans="1:13" ht="15" customHeight="1" x14ac:dyDescent="0.25">
      <c r="A33" s="43"/>
      <c r="B33" s="36"/>
      <c r="C33" s="287"/>
      <c r="D33" s="280"/>
      <c r="E33" s="293"/>
      <c r="F33" s="271" t="str" cm="1">
        <f t="array" aca="1" ref="F33" ca="1">IF(D33="Core", INDIRECT($K$3), IF(D33="Core_Rotational",INDIRECT($K$3), IF(D33="Core_Pillar", INDIRECT($K$3),IF(D33="Explosive_Cardio", INDIRECT($K$2), IF(D33="Explosive", INDIRECT($K$2),INDIRECT($K$4))))))</f>
        <v>3x12</v>
      </c>
      <c r="G33" s="827"/>
      <c r="H33" s="271"/>
      <c r="I33" s="271"/>
      <c r="J33" s="271"/>
      <c r="K33" s="793"/>
    </row>
    <row r="34" spans="1:13" ht="15" customHeight="1" x14ac:dyDescent="0.25">
      <c r="A34" s="282" t="s">
        <v>1510</v>
      </c>
      <c r="B34" s="282"/>
      <c r="C34" s="281">
        <v>4.4000000000000004</v>
      </c>
      <c r="D34" s="364" t="s">
        <v>11</v>
      </c>
      <c r="E34" s="291" t="s">
        <v>188</v>
      </c>
      <c r="F34" s="278" t="str" cm="1">
        <f t="array" aca="1" ref="F34" ca="1">IF(D34="Core", INDIRECT($K$3), IF(D34="Core_Rotational",INDIRECT($K$3), IF(D34="Core_Pillar", INDIRECT($K$3),IF(D34="Explosive_Cardio", INDIRECT($K$2), IF(D34="Explosive", INDIRECT($K$2),INDIRECT($K$4))))))</f>
        <v>3x12</v>
      </c>
      <c r="G34" s="828" t="str">
        <f ca="1">CONCATENATE(IF($E$5="FDN",FDN_R,""),IF($E$5="END",END_R,""),IF($E$5="SPD",SPD_R,""),IF($E$5="HYP",HYP_R,""),IF($E$5="PWR",PWR_R,""),IF($E$5="STC",STC_R,""),IF($E$5="STR",STR_R,""),IF($E$5="MAX",MAX_R,""),IF($E$5="TF",TF_R,""),IF($E$5="UNL",UNL_R,""))</f>
        <v>1:00</v>
      </c>
      <c r="H34" s="290">
        <v>80</v>
      </c>
      <c r="I34" s="290">
        <v>80</v>
      </c>
      <c r="J34" s="290">
        <v>90</v>
      </c>
      <c r="K34" s="793"/>
    </row>
    <row r="35" spans="1:13" ht="15" customHeight="1" x14ac:dyDescent="0.25">
      <c r="A35" s="43"/>
      <c r="B35" s="36"/>
      <c r="C35" s="287"/>
      <c r="D35" s="363" t="s">
        <v>130</v>
      </c>
      <c r="E35" s="286" t="s">
        <v>186</v>
      </c>
      <c r="F35" s="271" t="str" cm="1">
        <f t="array" aca="1" ref="F35" ca="1">IF(D35="Core", INDIRECT($K$3), IF(D35="Core_Rotational",INDIRECT($K$3), IF(D35="Core_Pillar", INDIRECT($K$3),IF(D35="Explosive_Cardio", INDIRECT($K$2), IF(D35="Explosive", INDIRECT($K$2),INDIRECT($K$4))))))</f>
        <v>3x12</v>
      </c>
      <c r="G35" s="829"/>
      <c r="H35" s="285">
        <v>30</v>
      </c>
      <c r="I35" s="285">
        <v>35</v>
      </c>
      <c r="J35" s="285">
        <v>35</v>
      </c>
      <c r="K35" s="793"/>
    </row>
    <row r="36" spans="1:13" ht="15" customHeight="1" x14ac:dyDescent="0.25">
      <c r="A36" s="282"/>
      <c r="B36" s="282"/>
      <c r="C36" s="281"/>
      <c r="D36" s="365" t="s">
        <v>2</v>
      </c>
      <c r="E36" s="380" t="s">
        <v>142</v>
      </c>
      <c r="F36" s="278" t="str" cm="1">
        <f t="array" aca="1" ref="F36" ca="1">IF(D36="Core", INDIRECT($K$3), IF(D36="Core_Rotational",INDIRECT($K$3), IF(D36="Core_Pillar", INDIRECT($K$3),IF(D36="Explosive_Cardio", INDIRECT($K$2), IF(D36="Explosive", INDIRECT($K$2),INDIRECT($K$4))))))</f>
        <v>3x12</v>
      </c>
      <c r="G36" s="826" t="str">
        <f ca="1">CONCATENATE(IF($E$5="FDN",FDN_R,""),IF($E$5="END",END_R,""),IF($E$5="SPD",SPD_R,""),IF($E$5="HYP",HYP_R,""),IF($E$5="PWR",PWR_R,""),IF($E$5="STC",STC_R,""),IF($E$5="STR",STR_R,""),IF($E$5="MAX",MAX_R,""),IF($E$5="TF",TF_R,""),IF($E$5="UNL",UNL_R,""))</f>
        <v>1:00</v>
      </c>
      <c r="H36" s="277">
        <v>15</v>
      </c>
      <c r="I36" s="277">
        <v>15</v>
      </c>
      <c r="J36" s="277">
        <v>20</v>
      </c>
      <c r="K36" s="793"/>
    </row>
    <row r="37" spans="1:13" ht="15" customHeight="1" thickBot="1" x14ac:dyDescent="0.3">
      <c r="A37" s="43"/>
      <c r="B37" s="45"/>
      <c r="C37" s="273">
        <f>SUM(C31:C36)</f>
        <v>12.4</v>
      </c>
      <c r="D37" s="366" t="s">
        <v>11</v>
      </c>
      <c r="E37" s="272" t="s">
        <v>227</v>
      </c>
      <c r="F37" s="271" t="str" cm="1">
        <f t="array" aca="1" ref="F37" ca="1">IF(D37="Core", INDIRECT($K$3), IF(D37="Core_Rotational",INDIRECT($K$3), IF(D37="Core_Pillar", INDIRECT($K$3),IF(D37="Explosive_Cardio", INDIRECT($K$2), IF(D37="Explosive", INDIRECT($K$2),INDIRECT($K$4))))))</f>
        <v>3x12</v>
      </c>
      <c r="G37" s="827"/>
      <c r="H37" s="271">
        <v>30</v>
      </c>
      <c r="I37" s="271">
        <v>30</v>
      </c>
      <c r="J37" s="271">
        <v>30</v>
      </c>
    </row>
    <row r="38" spans="1:13" ht="15" customHeight="1" thickBot="1" x14ac:dyDescent="0.3">
      <c r="A38" s="307" t="s">
        <v>644</v>
      </c>
      <c r="B38" s="304"/>
      <c r="C38" s="306">
        <f ca="1">+C30+1</f>
        <v>44756</v>
      </c>
      <c r="D38" s="301" t="s">
        <v>1429</v>
      </c>
      <c r="E38" s="302" t="s">
        <v>70</v>
      </c>
      <c r="F38" s="301" t="s">
        <v>1430</v>
      </c>
      <c r="G38" s="301" t="s">
        <v>380</v>
      </c>
      <c r="H38" s="822" t="s">
        <v>1431</v>
      </c>
      <c r="I38" s="822"/>
      <c r="J38" s="823"/>
      <c r="K38" s="300" t="s">
        <v>661</v>
      </c>
      <c r="L38" s="300" t="s">
        <v>1400</v>
      </c>
      <c r="M38" s="300"/>
    </row>
    <row r="39" spans="1:13" ht="15" customHeight="1" thickTop="1" x14ac:dyDescent="0.25">
      <c r="A39" s="299" t="s">
        <v>1432</v>
      </c>
      <c r="B39" s="298"/>
      <c r="C39" s="297" t="str">
        <f>"("&amp;LEFT(K38,1)&amp;")"</f>
        <v>(T)</v>
      </c>
      <c r="D39" s="296" t="s">
        <v>1433</v>
      </c>
      <c r="E39" s="295"/>
      <c r="F39" s="294"/>
      <c r="G39" s="294"/>
      <c r="H39" s="824"/>
      <c r="I39" s="824"/>
      <c r="J39" s="825"/>
      <c r="K39" s="793" t="s">
        <v>1511</v>
      </c>
    </row>
    <row r="40" spans="1:13" ht="15" customHeight="1" x14ac:dyDescent="0.25">
      <c r="A40" s="282" t="s">
        <v>962</v>
      </c>
      <c r="B40" s="282"/>
      <c r="C40" s="281"/>
      <c r="D40" s="280"/>
      <c r="E40" s="279" t="s">
        <v>1503</v>
      </c>
      <c r="F40" s="278" t="str" cm="1">
        <f t="array" aca="1" ref="F40" ca="1">IF(D40="Core", INDIRECT($K$3), IF(D40="Core_Rotational",INDIRECT($K$3), IF(D40="Core_Pillar", INDIRECT($K$3),IF(D40="Explosive_Cardio", INDIRECT($K$2), IF(D40="Explosive", INDIRECT($K$2),INDIRECT($K$4))))))</f>
        <v>3x12</v>
      </c>
      <c r="G40" s="826" t="str">
        <f ca="1">CONCATENATE(IF($E$5="FDN",FDN_R,""),IF($E$5="END",END_R,""),IF($E$5="SPD",SPD_R,""),IF($E$5="HYP",HYP_R,""),IF($E$5="PWR",PWR_R,""),IF($E$5="STC",STC_R,""),IF($E$5="STR",STR_R,""),IF($E$5="MAX",MAX_R,""),IF($E$5="TF",TF_R,""),IF($E$5="UNL",UNL_R,""))</f>
        <v>1:00</v>
      </c>
      <c r="H40" s="277"/>
      <c r="I40" s="277"/>
      <c r="J40" s="277"/>
      <c r="K40" s="793"/>
    </row>
    <row r="41" spans="1:13" ht="15" customHeight="1" x14ac:dyDescent="0.25">
      <c r="A41" s="43" t="s">
        <v>1486</v>
      </c>
      <c r="B41" s="36"/>
      <c r="C41" s="287">
        <v>1.9</v>
      </c>
      <c r="D41" s="280"/>
      <c r="E41" s="293" t="s">
        <v>361</v>
      </c>
      <c r="F41" s="271" t="str" cm="1">
        <f t="array" aca="1" ref="F41" ca="1">IF(D41="Core", INDIRECT($K$3), IF(D41="Core_Rotational",INDIRECT($K$3), IF(D41="Core_Pillar", INDIRECT($K$3),IF(D41="Explosive_Cardio", INDIRECT($K$2), IF(D41="Explosive", INDIRECT($K$2),INDIRECT($K$4))))))</f>
        <v>3x12</v>
      </c>
      <c r="G41" s="827"/>
      <c r="H41" s="271"/>
      <c r="I41" s="271"/>
      <c r="J41" s="271"/>
      <c r="K41" s="793"/>
    </row>
    <row r="42" spans="1:13" ht="15" customHeight="1" x14ac:dyDescent="0.25">
      <c r="A42" s="282" t="s">
        <v>1487</v>
      </c>
      <c r="B42" s="282"/>
      <c r="C42" s="281">
        <v>5</v>
      </c>
      <c r="D42" s="364"/>
      <c r="E42" s="291"/>
      <c r="F42" s="278" t="str" cm="1">
        <f t="array" aca="1" ref="F42" ca="1">IF(D42="Core", INDIRECT($K$3), IF(D42="Core_Rotational",INDIRECT($K$3), IF(D42="Core_Pillar", INDIRECT($K$3),IF(D42="Explosive_Cardio", INDIRECT($K$2), IF(D42="Explosive", INDIRECT($K$2),INDIRECT($K$4))))))</f>
        <v>3x12</v>
      </c>
      <c r="G42" s="828" t="str">
        <f ca="1">CONCATENATE(IF($E$5="FDN",FDN_R,""),IF($E$5="END",END_R,""),IF($E$5="SPD",SPD_R,""),IF($E$5="HYP",HYP_R,""),IF($E$5="PWR",PWR_R,""),IF($E$5="STC",STC_R,""),IF($E$5="STR",STR_R,""),IF($E$5="MAX",MAX_R,""),IF($E$5="TF",TF_R,""),IF($E$5="UNL",UNL_R,""))</f>
        <v>1:00</v>
      </c>
      <c r="H42" s="290"/>
      <c r="I42" s="290"/>
      <c r="J42" s="290"/>
      <c r="K42" s="793"/>
    </row>
    <row r="43" spans="1:13" ht="15" customHeight="1" x14ac:dyDescent="0.25">
      <c r="A43" s="43" t="s">
        <v>1512</v>
      </c>
      <c r="B43" s="36"/>
      <c r="C43" s="287">
        <v>2.1</v>
      </c>
      <c r="D43" s="363"/>
      <c r="E43" s="286"/>
      <c r="F43" s="271" t="str" cm="1">
        <f t="array" aca="1" ref="F43" ca="1">IF(D43="Core", INDIRECT($K$3), IF(D43="Core_Rotational",INDIRECT($K$3), IF(D43="Core_Pillar", INDIRECT($K$3),IF(D43="Explosive_Cardio", INDIRECT($K$2), IF(D43="Explosive", INDIRECT($K$2),INDIRECT($K$4))))))</f>
        <v>3x12</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3x12</v>
      </c>
      <c r="G44" s="826" t="str">
        <f ca="1">CONCATENATE(IF($E$5="FDN",FDN_R,""),IF($E$5="END",END_R,""),IF($E$5="SPD",SPD_R,""),IF($E$5="HYP",HYP_R,""),IF($E$5="PWR",PWR_R,""),IF($E$5="STC",STC_R,""),IF($E$5="STR",STR_R,""),IF($E$5="MAX",MAX_R,""),IF($E$5="TF",TF_R,""),IF($E$5="UNL",UNL_R,""))</f>
        <v>1:00</v>
      </c>
      <c r="H44" s="277"/>
      <c r="I44" s="277"/>
      <c r="J44" s="277"/>
      <c r="K44" s="793"/>
    </row>
    <row r="45" spans="1:13" ht="15" customHeight="1" thickBot="1" x14ac:dyDescent="0.3">
      <c r="A45" s="43"/>
      <c r="B45" s="45"/>
      <c r="C45" s="273">
        <f>SUM(C39:C44)</f>
        <v>9</v>
      </c>
      <c r="D45" s="280"/>
      <c r="E45" s="293"/>
      <c r="F45" s="271" t="str" cm="1">
        <f t="array" aca="1" ref="F45" ca="1">IF(D45="Core", INDIRECT($K$3), IF(D45="Core_Rotational",INDIRECT($K$3), IF(D45="Core_Pillar", INDIRECT($K$3),IF(D45="Explosive_Cardio", INDIRECT($K$2), IF(D45="Explosive", INDIRECT($K$2),INDIRECT($K$4))))))</f>
        <v>3x12</v>
      </c>
      <c r="G45" s="827"/>
      <c r="H45" s="271"/>
      <c r="I45" s="271"/>
      <c r="J45" s="271"/>
    </row>
    <row r="46" spans="1:13" ht="15" customHeight="1" thickBot="1" x14ac:dyDescent="0.3">
      <c r="A46" s="307" t="s">
        <v>645</v>
      </c>
      <c r="B46" s="304"/>
      <c r="C46" s="306">
        <f ca="1">+C38+1</f>
        <v>44757</v>
      </c>
      <c r="D46" s="301" t="s">
        <v>1429</v>
      </c>
      <c r="E46" s="302" t="s">
        <v>70</v>
      </c>
      <c r="F46" s="301" t="s">
        <v>1430</v>
      </c>
      <c r="G46" s="301" t="s">
        <v>380</v>
      </c>
      <c r="H46" s="822" t="s">
        <v>1431</v>
      </c>
      <c r="I46" s="822"/>
      <c r="J46" s="823"/>
      <c r="K46" s="300" t="s">
        <v>648</v>
      </c>
      <c r="L46" s="300"/>
      <c r="M46" s="300"/>
    </row>
    <row r="47" spans="1:13" ht="15" customHeight="1" thickTop="1" x14ac:dyDescent="0.25">
      <c r="A47" s="299" t="s">
        <v>1432</v>
      </c>
      <c r="B47" s="298"/>
      <c r="C47" s="297" t="str">
        <f>"("&amp;LEFT(K46,1)&amp;")"</f>
        <v>(E)</v>
      </c>
      <c r="D47" s="296" t="s">
        <v>1433</v>
      </c>
      <c r="E47" s="295"/>
      <c r="F47" s="294"/>
      <c r="G47" s="294"/>
      <c r="H47" s="824"/>
      <c r="I47" s="824"/>
      <c r="J47" s="825"/>
      <c r="K47" s="793" t="s">
        <v>1513</v>
      </c>
    </row>
    <row r="48" spans="1:13" ht="15" customHeight="1" x14ac:dyDescent="0.25">
      <c r="A48" s="282" t="s">
        <v>1509</v>
      </c>
      <c r="B48" s="282"/>
      <c r="C48" s="281">
        <v>8.5</v>
      </c>
      <c r="D48" s="280" t="s">
        <v>129</v>
      </c>
      <c r="E48" s="279" t="s">
        <v>141</v>
      </c>
      <c r="F48" s="278" t="str" cm="1">
        <f t="array" aca="1" ref="F48" ca="1">IF(D48="Core", INDIRECT($K$3), IF(D48="Core_Rotational",INDIRECT($K$3), IF(D48="Core_Pillar", INDIRECT($K$3),IF(D48="Explosive_Cardio", INDIRECT($K$2), IF(D48="Explosive", INDIRECT($K$2),INDIRECT($K$4))))))</f>
        <v>3x12</v>
      </c>
      <c r="G48" s="826" t="str">
        <f ca="1">CONCATENATE(IF($E$5="FDN",FDN_R,""),IF($E$5="END",END_R,""),IF($E$5="SPD",SPD_R,""),IF($E$5="HYP",HYP_R,""),IF($E$5="PWR",PWR_R,""),IF($E$5="STC",STC_R,""),IF($E$5="STR",STR_R,""),IF($E$5="MAX",MAX_R,""),IF($E$5="TF",TF_R,""),IF($E$5="UNL",UNL_R,""))</f>
        <v>1:00</v>
      </c>
      <c r="H48" s="277">
        <v>88</v>
      </c>
      <c r="I48" s="277">
        <v>110</v>
      </c>
      <c r="J48" s="277">
        <v>110</v>
      </c>
      <c r="K48" s="793"/>
    </row>
    <row r="49" spans="1:13" ht="15" customHeight="1" x14ac:dyDescent="0.25">
      <c r="A49" s="43"/>
      <c r="B49" s="36"/>
      <c r="C49" s="287"/>
      <c r="D49" s="280"/>
      <c r="E49" s="293"/>
      <c r="F49" s="271" t="str" cm="1">
        <f t="array" aca="1" ref="F49" ca="1">IF(D49="Core", INDIRECT($K$3), IF(D49="Core_Rotational",INDIRECT($K$3), IF(D49="Core_Pillar", INDIRECT($K$3),IF(D49="Explosive_Cardio", INDIRECT($K$2), IF(D49="Explosive", INDIRECT($K$2),INDIRECT($K$4))))))</f>
        <v>3x12</v>
      </c>
      <c r="G49" s="827"/>
      <c r="H49" s="271"/>
      <c r="I49" s="271"/>
      <c r="J49" s="271"/>
      <c r="K49" s="793"/>
    </row>
    <row r="50" spans="1:13" ht="15" customHeight="1" x14ac:dyDescent="0.25">
      <c r="A50" s="282" t="s">
        <v>873</v>
      </c>
      <c r="B50" s="282"/>
      <c r="C50" s="281">
        <v>4.2</v>
      </c>
      <c r="D50" s="364" t="s">
        <v>11</v>
      </c>
      <c r="E50" s="291" t="s">
        <v>31</v>
      </c>
      <c r="F50" s="278" t="str" cm="1">
        <f t="array" aca="1" ref="F50" ca="1">IF(D50="Core", INDIRECT($K$3), IF(D50="Core_Rotational",INDIRECT($K$3), IF(D50="Core_Pillar", INDIRECT($K$3),IF(D50="Explosive_Cardio", INDIRECT($K$2), IF(D50="Explosive", INDIRECT($K$2),INDIRECT($K$4))))))</f>
        <v>3x12</v>
      </c>
      <c r="G50" s="828" t="str">
        <f ca="1">CONCATENATE(IF($E$5="FDN",FDN_R,""),IF($E$5="END",END_R,""),IF($E$5="SPD",SPD_R,""),IF($E$5="HYP",HYP_R,""),IF($E$5="PWR",PWR_R,""),IF($E$5="STC",STC_R,""),IF($E$5="STR",STR_R,""),IF($E$5="MAX",MAX_R,""),IF($E$5="TF",TF_R,""),IF($E$5="UNL",UNL_R,""))</f>
        <v>1:00</v>
      </c>
      <c r="H50" s="290"/>
      <c r="I50" s="290"/>
      <c r="J50" s="290"/>
      <c r="K50" s="793"/>
    </row>
    <row r="51" spans="1:13" ht="15" customHeight="1" x14ac:dyDescent="0.25">
      <c r="A51" s="43"/>
      <c r="B51" s="36"/>
      <c r="C51" s="287"/>
      <c r="D51" s="363" t="s">
        <v>2</v>
      </c>
      <c r="E51" s="286" t="s">
        <v>187</v>
      </c>
      <c r="F51" s="271" t="str" cm="1">
        <f t="array" aca="1" ref="F51" ca="1">IF(D51="Core", INDIRECT($K$3), IF(D51="Core_Rotational",INDIRECT($K$3), IF(D51="Core_Pillar", INDIRECT($K$3),IF(D51="Explosive_Cardio", INDIRECT($K$2), IF(D51="Explosive", INDIRECT($K$2),INDIRECT($K$4))))))</f>
        <v>3x12</v>
      </c>
      <c r="G51" s="829"/>
      <c r="H51" s="285"/>
      <c r="I51" s="285"/>
      <c r="J51" s="285"/>
      <c r="K51" s="793"/>
    </row>
    <row r="52" spans="1:13" ht="15" customHeight="1" x14ac:dyDescent="0.25">
      <c r="A52" s="282"/>
      <c r="B52" s="282"/>
      <c r="C52" s="281"/>
      <c r="D52" s="280"/>
      <c r="E52" s="279" t="s">
        <v>1514</v>
      </c>
      <c r="F52" s="278" t="str" cm="1">
        <f t="array" aca="1" ref="F52" ca="1">IF(D52="Core", INDIRECT($K$3), IF(D52="Core_Rotational",INDIRECT($K$3), IF(D52="Core_Pillar", INDIRECT($K$3),IF(D52="Explosive_Cardio", INDIRECT($K$2), IF(D52="Explosive", INDIRECT($K$2),INDIRECT($K$4))))))</f>
        <v>3x12</v>
      </c>
      <c r="G52" s="826" t="str">
        <f ca="1">CONCATENATE(IF($E$5="FDN",FDN_R,""),IF($E$5="END",END_R,""),IF($E$5="SPD",SPD_R,""),IF($E$5="HYP",HYP_R,""),IF($E$5="PWR",PWR_R,""),IF($E$5="STC",STC_R,""),IF($E$5="STR",STR_R,""),IF($E$5="MAX",MAX_R,""),IF($E$5="TF",TF_R,""),IF($E$5="UNL",UNL_R,""))</f>
        <v>1:00</v>
      </c>
      <c r="H52" s="277">
        <v>40</v>
      </c>
      <c r="I52" s="277">
        <v>50</v>
      </c>
      <c r="J52" s="277">
        <v>50</v>
      </c>
      <c r="K52" s="793"/>
    </row>
    <row r="53" spans="1:13" ht="15" customHeight="1" thickBot="1" x14ac:dyDescent="0.3">
      <c r="A53" s="43"/>
      <c r="B53" s="45"/>
      <c r="C53" s="273">
        <f>SUM(C47:C52)</f>
        <v>12.7</v>
      </c>
      <c r="D53" s="280" t="s">
        <v>128</v>
      </c>
      <c r="E53" s="293" t="s">
        <v>0</v>
      </c>
      <c r="F53" s="271" t="str" cm="1">
        <f t="array" aca="1" ref="F53" ca="1">IF(D53="Core", INDIRECT($K$3), IF(D53="Core_Rotational",INDIRECT($K$3), IF(D53="Core_Pillar", INDIRECT($K$3),IF(D53="Explosive_Cardio", INDIRECT($K$2), IF(D53="Explosive", INDIRECT($K$2),INDIRECT($K$4))))))</f>
        <v>3x12</v>
      </c>
      <c r="G53" s="827"/>
      <c r="H53" s="271">
        <v>15</v>
      </c>
      <c r="I53" s="271">
        <v>15</v>
      </c>
      <c r="J53" s="271"/>
    </row>
    <row r="54" spans="1:13" ht="15" customHeight="1" thickBot="1" x14ac:dyDescent="0.3">
      <c r="A54" s="305" t="s">
        <v>646</v>
      </c>
      <c r="B54" s="304"/>
      <c r="C54" s="303">
        <f ca="1">+C46+1</f>
        <v>44758</v>
      </c>
      <c r="D54" s="301" t="s">
        <v>1429</v>
      </c>
      <c r="E54" s="302" t="s">
        <v>70</v>
      </c>
      <c r="F54" s="301" t="s">
        <v>1430</v>
      </c>
      <c r="G54" s="301" t="s">
        <v>380</v>
      </c>
      <c r="H54" s="822" t="s">
        <v>1431</v>
      </c>
      <c r="I54" s="822"/>
      <c r="J54" s="823"/>
      <c r="K54" s="300" t="s">
        <v>1515</v>
      </c>
      <c r="L54" s="300"/>
      <c r="M54" s="300"/>
    </row>
    <row r="55" spans="1:13" ht="15" customHeight="1" thickTop="1" x14ac:dyDescent="0.25">
      <c r="A55" s="299" t="s">
        <v>1432</v>
      </c>
      <c r="B55" s="298"/>
      <c r="C55" s="297" t="str">
        <f>"("&amp;LEFT(K54,1)&amp;")"</f>
        <v>(E)</v>
      </c>
      <c r="D55" s="296" t="s">
        <v>1433</v>
      </c>
      <c r="E55" s="295"/>
      <c r="F55" s="294"/>
      <c r="G55" s="294"/>
      <c r="H55" s="824"/>
      <c r="I55" s="824"/>
      <c r="J55" s="825"/>
      <c r="K55" s="793" t="s">
        <v>1516</v>
      </c>
    </row>
    <row r="56" spans="1:13" ht="15" customHeight="1" x14ac:dyDescent="0.25">
      <c r="A56" s="282" t="s">
        <v>1509</v>
      </c>
      <c r="B56" s="282"/>
      <c r="C56" s="281">
        <v>8.3000000000000007</v>
      </c>
      <c r="D56" s="280"/>
      <c r="E56" s="279"/>
      <c r="F56" s="278" t="str" cm="1">
        <f t="array" aca="1" ref="F56" ca="1">IF(D56="Core", INDIRECT($K$3), IF(D56="Core_Rotational",INDIRECT($K$3), IF(D56="Core_Pillar", INDIRECT($K$3),IF(D56="Explosive_Cardio", INDIRECT($K$2), IF(D56="Explosive", INDIRECT($K$2),INDIRECT($K$4))))))</f>
        <v>3x12</v>
      </c>
      <c r="G56" s="826" t="str">
        <f ca="1">CONCATENATE(IF($E$5="FDN",FDN_R,""),IF($E$5="END",END_R,""),IF($E$5="SPD",SPD_R,""),IF($E$5="HYP",HYP_R,""),IF($E$5="PWR",PWR_R,""),IF($E$5="STC",STC_R,""),IF($E$5="STR",STR_R,""),IF($E$5="MAX",MAX_R,""),IF($E$5="TF",TF_R,""),IF($E$5="UNL",UNL_R,""))</f>
        <v>1:00</v>
      </c>
      <c r="H56" s="277"/>
      <c r="I56" s="277"/>
      <c r="J56" s="276"/>
      <c r="K56" s="793"/>
    </row>
    <row r="57" spans="1:13" ht="15" customHeight="1" x14ac:dyDescent="0.25">
      <c r="A57" s="288"/>
      <c r="B57" s="36"/>
      <c r="C57" s="287"/>
      <c r="D57" s="280"/>
      <c r="E57" s="293"/>
      <c r="F57" s="271" t="str" cm="1">
        <f t="array" aca="1" ref="F57" ca="1">IF(D57="Core", INDIRECT($K$3), IF(D57="Core_Rotational",INDIRECT($K$3), IF(D57="Core_Pillar", INDIRECT($K$3),IF(D57="Explosive_Cardio", INDIRECT($K$2), IF(D57="Explosive", INDIRECT($K$2),INDIRECT($K$4))))))</f>
        <v>3x12</v>
      </c>
      <c r="G57" s="827"/>
      <c r="H57" s="271"/>
      <c r="I57" s="271"/>
      <c r="J57" s="292"/>
      <c r="K57" s="793"/>
    </row>
    <row r="58" spans="1:13" ht="15" customHeight="1" x14ac:dyDescent="0.25">
      <c r="A58" s="283" t="s">
        <v>918</v>
      </c>
      <c r="B58" s="282"/>
      <c r="C58" s="281">
        <v>1</v>
      </c>
      <c r="D58" s="364"/>
      <c r="E58" s="291"/>
      <c r="F58" s="278" t="str" cm="1">
        <f t="array" aca="1" ref="F58" ca="1">IF(D58="Core", INDIRECT($K$3), IF(D58="Core_Rotational",INDIRECT($K$3), IF(D58="Core_Pillar", INDIRECT($K$3),IF(D58="Explosive_Cardio", INDIRECT($K$2), IF(D58="Explosive", INDIRECT($K$2),INDIRECT($K$4))))))</f>
        <v>3x12</v>
      </c>
      <c r="G58" s="828" t="str">
        <f ca="1">CONCATENATE(IF($E$5="FDN",FDN_R,""),IF($E$5="END",END_R,""),IF($E$5="SPD",SPD_R,""),IF($E$5="HYP",HYP_R,""),IF($E$5="PWR",PWR_R,""),IF($E$5="STC",STC_R,""),IF($E$5="STR",STR_R,""),IF($E$5="MAX",MAX_R,""),IF($E$5="TF",TF_R,""),IF($E$5="UNL",UNL_R,""))</f>
        <v>1:00</v>
      </c>
      <c r="H58" s="290"/>
      <c r="I58" s="290"/>
      <c r="J58" s="289"/>
      <c r="K58" s="793"/>
    </row>
    <row r="59" spans="1:13" ht="15" customHeight="1" x14ac:dyDescent="0.25">
      <c r="A59" s="288" t="s">
        <v>1517</v>
      </c>
      <c r="B59" s="36"/>
      <c r="C59" s="287">
        <v>0.35</v>
      </c>
      <c r="D59" s="363"/>
      <c r="E59" s="286"/>
      <c r="F59" s="271" t="str" cm="1">
        <f t="array" aca="1" ref="F59" ca="1">IF(D59="Core", INDIRECT($K$3), IF(D59="Core_Rotational",INDIRECT($K$3), IF(D59="Core_Pillar", INDIRECT($K$3),IF(D59="Explosive_Cardio", INDIRECT($K$2), IF(D59="Explosive", INDIRECT($K$2),INDIRECT($K$4))))))</f>
        <v>3x12</v>
      </c>
      <c r="G59" s="829"/>
      <c r="H59" s="285"/>
      <c r="I59" s="285"/>
      <c r="J59" s="284"/>
      <c r="K59" s="793"/>
    </row>
    <row r="60" spans="1:13" ht="15" customHeight="1" x14ac:dyDescent="0.25">
      <c r="A60" s="283" t="s">
        <v>920</v>
      </c>
      <c r="B60" s="282"/>
      <c r="C60" s="281">
        <v>0.6</v>
      </c>
      <c r="D60" s="365"/>
      <c r="E60" s="279"/>
      <c r="F60" s="278" t="str" cm="1">
        <f t="array" aca="1" ref="F60" ca="1">IF(D60="Core", INDIRECT($K$3), IF(D60="Core_Rotational",INDIRECT($K$3), IF(D60="Core_Pillar", INDIRECT($K$3),IF(D60="Explosive_Cardio", INDIRECT($K$2), IF(D60="Explosive", INDIRECT($K$2),INDIRECT($K$4))))))</f>
        <v>3x12</v>
      </c>
      <c r="G60" s="826" t="str">
        <f ca="1">CONCATENATE(IF($E$5="FDN",FDN_R,""),IF($E$5="END",END_R,""),IF($E$5="SPD",SPD_R,""),IF($E$5="HYP",HYP_R,""),IF($E$5="PWR",PWR_R,""),IF($E$5="STC",STC_R,""),IF($E$5="STR",STR_R,""),IF($E$5="MAX",MAX_R,""),IF($E$5="TF",TF_R,""),IF($E$5="UNL",UNL_R,""))</f>
        <v>1:00</v>
      </c>
      <c r="H60" s="277"/>
      <c r="I60" s="277"/>
      <c r="J60" s="276"/>
      <c r="K60" s="793"/>
    </row>
    <row r="61" spans="1:13" ht="15" customHeight="1" thickBot="1" x14ac:dyDescent="0.3">
      <c r="A61" s="275"/>
      <c r="B61" s="274"/>
      <c r="C61" s="273">
        <f>SUM(C55:C60)</f>
        <v>10.25</v>
      </c>
      <c r="D61" s="366"/>
      <c r="E61" s="272"/>
      <c r="F61" s="270" t="str" cm="1">
        <f t="array" aca="1" ref="F61" ca="1">IF(D61="Core", INDIRECT($K$3), IF(D61="Core_Rotational",INDIRECT($K$3), IF(D61="Core_Pillar", INDIRECT($K$3),IF(D61="Explosive_Cardio", INDIRECT($K$2), IF(D61="Explosive", INDIRECT($K$2),INDIRECT($K$4))))))</f>
        <v>3x12</v>
      </c>
      <c r="G61" s="827"/>
      <c r="H61" s="270"/>
      <c r="I61" s="270"/>
      <c r="J61" s="269"/>
      <c r="K61" s="252"/>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38:J38"/>
    <mergeCell ref="H39:J39"/>
    <mergeCell ref="H31:J31"/>
    <mergeCell ref="K31:K36"/>
    <mergeCell ref="G32:G33"/>
    <mergeCell ref="G34:G35"/>
    <mergeCell ref="G36:G37"/>
    <mergeCell ref="K39:K44"/>
    <mergeCell ref="G40:G41"/>
    <mergeCell ref="G42:G43"/>
    <mergeCell ref="G44:G45"/>
    <mergeCell ref="H14:J14"/>
    <mergeCell ref="H15:J15"/>
    <mergeCell ref="K15:K20"/>
    <mergeCell ref="G16:G17"/>
    <mergeCell ref="H30:J30"/>
    <mergeCell ref="G18:G19"/>
    <mergeCell ref="G20:G21"/>
    <mergeCell ref="H22:J22"/>
    <mergeCell ref="H23:J23"/>
    <mergeCell ref="K23:K28"/>
    <mergeCell ref="G24:G25"/>
    <mergeCell ref="G26:G27"/>
    <mergeCell ref="G28:G29"/>
    <mergeCell ref="H6:J6"/>
    <mergeCell ref="H7:J7"/>
    <mergeCell ref="K7:K12"/>
    <mergeCell ref="G8:G9"/>
    <mergeCell ref="G10:G11"/>
    <mergeCell ref="G12:G13"/>
    <mergeCell ref="A1:J1"/>
    <mergeCell ref="A2:J2"/>
    <mergeCell ref="D3:J3"/>
    <mergeCell ref="A4:J4"/>
    <mergeCell ref="A5:C5"/>
    <mergeCell ref="E5:J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285" priority="1" operator="equal">
      <formula>0</formula>
    </cfRule>
    <cfRule type="cellIs" dxfId="284" priority="2" operator="equal">
      <formula>"SPD"</formula>
    </cfRule>
    <cfRule type="cellIs" dxfId="283" priority="3" operator="equal">
      <formula>"PWR"</formula>
    </cfRule>
    <cfRule type="cellIs" dxfId="282" priority="4" operator="equal">
      <formula>"HYP"</formula>
    </cfRule>
    <cfRule type="cellIs" dxfId="281" priority="5" operator="equal">
      <formula>"STR"</formula>
    </cfRule>
    <cfRule type="cellIs" dxfId="280" priority="6" operator="equal">
      <formula>"STC"</formula>
    </cfRule>
    <cfRule type="cellIs" dxfId="279" priority="7" operator="equal">
      <formula>"MAX"</formula>
    </cfRule>
    <cfRule type="cellIs" dxfId="278" priority="8" operator="equal">
      <formula>"SPE"</formula>
    </cfRule>
    <cfRule type="cellIs" dxfId="277" priority="9" operator="equal">
      <formula>"END"</formula>
    </cfRule>
    <cfRule type="cellIs" dxfId="276" priority="10" operator="equal">
      <formula>"UNL"</formula>
    </cfRule>
    <cfRule type="cellIs" dxfId="275" priority="11" operator="equal">
      <formula>"FDN"</formula>
    </cfRule>
  </conditionalFormatting>
  <dataValidations count="2">
    <dataValidation type="list" allowBlank="1" showInputMessage="1" showErrorMessage="1" sqref="D8:D13 D16:D21 D24:D29 D56:D61 D40:D45 D48:D53 D32:D37" xr:uid="{EFDA96D8-E585-4EBC-8C4F-5200175213D0}">
      <formula1>ExerciseCategories</formula1>
    </dataValidation>
    <dataValidation type="list" allowBlank="1" showErrorMessage="1" sqref="E24:E29 E8:E13 E16:E21 E56:E61 E40:E45 E48:E53 E32:E37" xr:uid="{28E4B52F-9F8D-4973-B7D0-13A89ACD3865}">
      <formula1>INDIRECT(D8)</formula1>
    </dataValidation>
  </dataValidations>
  <hyperlinks>
    <hyperlink ref="K1" location="'Reference Page'!A1" display="Home" xr:uid="{D677D433-B2AA-439F-87E5-A37C4B016FA8}"/>
  </hyperlinks>
  <printOptions horizontalCentered="1" verticalCentered="1"/>
  <pageMargins left="0.3" right="0.3" top="0.5" bottom="0.25" header="0.3" footer="0.3"/>
  <pageSetup scale="87"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2">
    <tabColor theme="5" tint="0.59999389629810485"/>
    <pageSetUpPr fitToPage="1"/>
  </sheetPr>
  <dimension ref="A1:AO202"/>
  <sheetViews>
    <sheetView showGridLines="0" workbookViewId="0">
      <pane ySplit="5" topLeftCell="A29" activePane="bottomLeft" state="frozen"/>
      <selection activeCell="A6" sqref="A6:AA61"/>
      <selection pane="bottomLeft" activeCell="D32" sqref="D32"/>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customWidth="1"/>
    <col min="12" max="12" width="22" customWidth="1"/>
  </cols>
  <sheetData>
    <row r="1" spans="1:41" ht="18.75" x14ac:dyDescent="0.3">
      <c r="A1" s="777" t="s">
        <v>1427</v>
      </c>
      <c r="B1" s="778"/>
      <c r="C1" s="778"/>
      <c r="D1" s="778"/>
      <c r="E1" s="778"/>
      <c r="F1" s="778"/>
      <c r="G1" s="778"/>
      <c r="H1" s="778"/>
      <c r="I1" s="778"/>
      <c r="J1" s="779"/>
      <c r="K1" s="90" t="s">
        <v>850</v>
      </c>
    </row>
    <row r="2" spans="1:41" x14ac:dyDescent="0.25">
      <c r="A2" s="780" t="s">
        <v>451</v>
      </c>
      <c r="B2" s="781"/>
      <c r="C2" s="781"/>
      <c r="D2" s="781"/>
      <c r="E2" s="781"/>
      <c r="F2" s="781"/>
      <c r="G2" s="781"/>
      <c r="H2" s="781"/>
      <c r="I2" s="781"/>
      <c r="J2" s="782"/>
      <c r="K2" s="70" t="str">
        <f ca="1">CONCATENATE(E5,"1_3E")</f>
        <v>HYP1_3E</v>
      </c>
    </row>
    <row r="3" spans="1:41" x14ac:dyDescent="0.25">
      <c r="A3" s="318" cm="1">
        <f t="array" aca="1" ref="A3" ca="1">INDIRECT(K5)</f>
        <v>44759</v>
      </c>
      <c r="B3" s="317" t="s">
        <v>330</v>
      </c>
      <c r="C3" s="316">
        <f ca="1">+A3+6</f>
        <v>44765</v>
      </c>
      <c r="D3" s="787" t="s">
        <v>852</v>
      </c>
      <c r="E3" s="788"/>
      <c r="F3" s="788"/>
      <c r="G3" s="788"/>
      <c r="H3" s="788"/>
      <c r="I3" s="788"/>
      <c r="J3" s="789"/>
      <c r="K3" s="70" t="str">
        <f ca="1">CONCATENATE(E5,"1_3C")</f>
        <v>HYP1_3C</v>
      </c>
    </row>
    <row r="4" spans="1:41" x14ac:dyDescent="0.25">
      <c r="A4" s="832" t="str">
        <f>'Reference Page'!$H$23</f>
        <v>SUMMER</v>
      </c>
      <c r="B4" s="833"/>
      <c r="C4" s="833"/>
      <c r="D4" s="833"/>
      <c r="E4" s="833"/>
      <c r="F4" s="833"/>
      <c r="G4" s="833"/>
      <c r="H4" s="833"/>
      <c r="I4" s="833"/>
      <c r="J4" s="843"/>
      <c r="K4" s="70" t="str">
        <f ca="1">CONCATENATE(E5,"1_3O")</f>
        <v>HYP1_3O</v>
      </c>
    </row>
    <row r="5" spans="1:41" ht="16.5" thickBot="1" x14ac:dyDescent="0.35">
      <c r="A5" s="836" t="str">
        <f>'Reference Page'!$F$29</f>
        <v>Base + Tempo</v>
      </c>
      <c r="B5" s="837"/>
      <c r="C5" s="837"/>
      <c r="D5" s="367" t="s">
        <v>1428</v>
      </c>
      <c r="E5" s="844" t="str" cm="1">
        <f t="array" aca="1" ref="E5" ca="1">INDIRECT(L5)</f>
        <v>HYP</v>
      </c>
      <c r="F5" s="845"/>
      <c r="G5" s="845"/>
      <c r="H5" s="845"/>
      <c r="I5" s="845"/>
      <c r="J5" s="845"/>
      <c r="K5" s="70" t="str">
        <f>_xlfn.CONCAT("'Reference Page'!A",RIGHT(A2,(LEN(A2)-FIND(" ",A2)))+2)</f>
        <v>'Reference Page'!A31</v>
      </c>
      <c r="L5" s="70" t="str">
        <f>_xlfn.CONCAT("'Reference Page'!G",RIGHT(A2,(LEN(A2)-FIND(" ",A2)))+2)</f>
        <v>'Reference Page'!G31</v>
      </c>
    </row>
    <row r="6" spans="1:41" ht="15.75" thickBot="1" x14ac:dyDescent="0.3">
      <c r="A6" s="315" t="s">
        <v>640</v>
      </c>
      <c r="B6" s="314"/>
      <c r="C6" s="306">
        <f ca="1">A3</f>
        <v>44759</v>
      </c>
      <c r="D6" s="301" t="s">
        <v>1429</v>
      </c>
      <c r="E6" s="302" t="s">
        <v>70</v>
      </c>
      <c r="F6" s="301" t="s">
        <v>1430</v>
      </c>
      <c r="G6" s="301" t="s">
        <v>380</v>
      </c>
      <c r="H6" s="841" t="s">
        <v>1431</v>
      </c>
      <c r="I6" s="841"/>
      <c r="J6" s="842"/>
      <c r="K6" s="300" t="s">
        <v>654</v>
      </c>
      <c r="L6" s="300"/>
      <c r="M6" s="300"/>
    </row>
    <row r="7" spans="1:41" s="313" customFormat="1" ht="15" customHeight="1" thickTop="1" x14ac:dyDescent="0.25">
      <c r="A7" s="299" t="s">
        <v>1432</v>
      </c>
      <c r="B7" s="41"/>
      <c r="C7" s="297" t="str">
        <f>"("&amp;LEFT(K6,1)&amp;")"</f>
        <v>(L)</v>
      </c>
      <c r="D7" s="296" t="s">
        <v>1433</v>
      </c>
      <c r="E7" s="295"/>
      <c r="F7" s="294"/>
      <c r="G7" s="294"/>
      <c r="H7" s="824"/>
      <c r="I7" s="824"/>
      <c r="J7" s="825"/>
      <c r="K7" s="793" t="s">
        <v>1518</v>
      </c>
      <c r="L7"/>
      <c r="M7"/>
      <c r="N7"/>
      <c r="O7"/>
      <c r="P7"/>
      <c r="Q7"/>
      <c r="R7"/>
      <c r="S7"/>
      <c r="T7"/>
      <c r="U7"/>
      <c r="V7"/>
      <c r="W7"/>
      <c r="X7"/>
      <c r="Y7"/>
      <c r="Z7"/>
      <c r="AA7"/>
      <c r="AB7"/>
      <c r="AC7"/>
      <c r="AD7"/>
      <c r="AE7"/>
      <c r="AF7"/>
      <c r="AG7"/>
      <c r="AH7"/>
      <c r="AI7"/>
      <c r="AJ7"/>
      <c r="AK7"/>
      <c r="AL7"/>
      <c r="AM7"/>
      <c r="AN7"/>
      <c r="AO7"/>
    </row>
    <row r="8" spans="1:41" ht="15" customHeight="1" x14ac:dyDescent="0.25">
      <c r="A8" s="282" t="s">
        <v>1519</v>
      </c>
      <c r="B8" s="282"/>
      <c r="C8" s="281">
        <v>15.3</v>
      </c>
      <c r="D8" s="280"/>
      <c r="E8" s="279"/>
      <c r="F8" s="278" t="str" cm="1">
        <f t="array" aca="1" ref="F8" ca="1">IF(D8="Core", INDIRECT($K$3), IF(D8="Core_Rotational",INDIRECT($K$3), IF(D8="Core_Pillar", INDIRECT($K$3),IF(D8="Explosive_Cardio", INDIRECT($K$2), IF(D8="Explosive", INDIRECT($K$2),INDIRECT($K$4))))))</f>
        <v>3x10</v>
      </c>
      <c r="G8" s="826" t="str">
        <f ca="1">CONCATENATE(IF($E$5="FDN",FDN_R,""),IF($E$5="END",END_R,""),IF($E$5="SPD",SPD_R,""),IF($E$5="HYP",HYP_R,""),IF($E$5="PWR",PWR_R,""),IF($E$5="STC",STC_R,""),IF($E$5="STR",STR_R,""),IF($E$5="MAX",MAX_R,""),IF($E$5="TF",TF_R,""),IF($E$5="UNL",UNL_R,""))</f>
        <v>1:30</v>
      </c>
      <c r="H8" s="277"/>
      <c r="I8" s="277"/>
      <c r="J8" s="277"/>
      <c r="K8" s="793"/>
    </row>
    <row r="9" spans="1:41" ht="15" customHeight="1" x14ac:dyDescent="0.25">
      <c r="A9" s="43"/>
      <c r="B9" s="36"/>
      <c r="C9" s="287"/>
      <c r="D9" s="280"/>
      <c r="E9" s="293"/>
      <c r="F9" s="271" t="str" cm="1">
        <f t="array" aca="1" ref="F9" ca="1">IF(D9="Core", INDIRECT($K$3), IF(D9="Core_Rotational",INDIRECT($K$3), IF(D9="Core_Pillar", INDIRECT($K$3),IF(D9="Explosive_Cardio", INDIRECT($K$2), IF(D9="Explosive", INDIRECT($K$2),INDIRECT($K$4))))))</f>
        <v>3x10</v>
      </c>
      <c r="G9" s="827"/>
      <c r="H9" s="271"/>
      <c r="I9" s="271"/>
      <c r="J9" s="271"/>
      <c r="K9" s="793"/>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3x10</v>
      </c>
      <c r="G10" s="828" t="str">
        <f ca="1">CONCATENATE(IF($E$5="FDN",FDN_R,""),IF($E$5="END",END_R,""),IF($E$5="SPD",SPD_R,""),IF($E$5="HYP",HYP_R,""),IF($E$5="PWR",PWR_R,""),IF($E$5="STC",STC_R,""),IF($E$5="STR",STR_R,""),IF($E$5="MAX",MAX_R,""),IF($E$5="TF",TF_R,""),IF($E$5="UNL",UNL_R,""))</f>
        <v>1:30</v>
      </c>
      <c r="H10" s="290"/>
      <c r="I10" s="290"/>
      <c r="J10" s="290"/>
      <c r="K10" s="793"/>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3x10</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3x10</v>
      </c>
      <c r="G12" s="826" t="str">
        <f ca="1">CONCATENATE(IF($E$5="FDN",FDN_R,""),IF($E$5="END",END_R,""),IF($E$5="SPD",SPD_R,""),IF($E$5="HYP",HYP_R,""),IF($E$5="PWR",PWR_R,""),IF($E$5="STC",STC_R,""),IF($E$5="STR",STR_R,""),IF($E$5="MAX",MAX_R,""),IF($E$5="TF",TF_R,""),IF($E$5="UNL",UNL_R,""))</f>
        <v>1:30</v>
      </c>
      <c r="H12" s="277"/>
      <c r="I12" s="277"/>
      <c r="J12" s="277"/>
      <c r="K12" s="793"/>
    </row>
    <row r="13" spans="1:41" ht="15" customHeight="1" thickBot="1" x14ac:dyDescent="0.3">
      <c r="A13" s="43"/>
      <c r="B13" s="312"/>
      <c r="C13" s="311">
        <f>SUM(C7:C12)</f>
        <v>15.3</v>
      </c>
      <c r="D13" s="280"/>
      <c r="E13" s="310"/>
      <c r="F13" s="271" t="str" cm="1">
        <f t="array" aca="1" ref="F13" ca="1">IF(D13="Core", INDIRECT($K$3), IF(D13="Core_Rotational",INDIRECT($K$3), IF(D13="Core_Pillar", INDIRECT($K$3),IF(D13="Explosive_Cardio", INDIRECT($K$2), IF(D13="Explosive", INDIRECT($K$2),INDIRECT($K$4))))))</f>
        <v>3x10</v>
      </c>
      <c r="G13" s="827"/>
      <c r="H13" s="271"/>
      <c r="I13" s="271"/>
      <c r="J13" s="271"/>
    </row>
    <row r="14" spans="1:41" ht="15" customHeight="1" thickBot="1" x14ac:dyDescent="0.3">
      <c r="A14" s="307" t="s">
        <v>641</v>
      </c>
      <c r="B14" s="304"/>
      <c r="C14" s="306">
        <f ca="1">+C6+1</f>
        <v>44760</v>
      </c>
      <c r="D14" s="301" t="s">
        <v>1429</v>
      </c>
      <c r="E14" s="309" t="s">
        <v>70</v>
      </c>
      <c r="F14" s="308" t="s">
        <v>1430</v>
      </c>
      <c r="G14" s="301" t="s">
        <v>380</v>
      </c>
      <c r="H14" s="822" t="s">
        <v>1431</v>
      </c>
      <c r="I14" s="822"/>
      <c r="J14" s="823"/>
      <c r="K14" s="300" t="s">
        <v>648</v>
      </c>
      <c r="L14" s="300"/>
      <c r="M14" s="300"/>
    </row>
    <row r="15" spans="1:41" ht="15" customHeight="1" thickTop="1" x14ac:dyDescent="0.25">
      <c r="A15" s="299" t="s">
        <v>1432</v>
      </c>
      <c r="B15" s="298"/>
      <c r="C15" s="297" t="str">
        <f>"("&amp;LEFT(K14,1)&amp;")"</f>
        <v>(E)</v>
      </c>
      <c r="D15" s="296" t="s">
        <v>1433</v>
      </c>
      <c r="E15" s="295" t="s">
        <v>1520</v>
      </c>
      <c r="F15" s="294"/>
      <c r="G15" s="294"/>
      <c r="H15" s="824"/>
      <c r="I15" s="824"/>
      <c r="J15" s="825"/>
      <c r="K15" s="793" t="s">
        <v>1521</v>
      </c>
    </row>
    <row r="16" spans="1:41" ht="15" customHeight="1" x14ac:dyDescent="0.25">
      <c r="A16" s="282" t="s">
        <v>962</v>
      </c>
      <c r="B16" s="282"/>
      <c r="C16" s="281"/>
      <c r="D16" s="280" t="s">
        <v>128</v>
      </c>
      <c r="E16" s="279" t="s">
        <v>140</v>
      </c>
      <c r="F16" s="278" t="str" cm="1">
        <f t="array" aca="1" ref="F16" ca="1">IF(D16="Core", INDIRECT($K$3), IF(D16="Core_Rotational",INDIRECT($K$3), IF(D16="Core_Pillar", INDIRECT($K$3),IF(D16="Explosive_Cardio", INDIRECT($K$2), IF(D16="Explosive", INDIRECT($K$2),INDIRECT($K$4))))))</f>
        <v>3x10</v>
      </c>
      <c r="G16" s="826" t="str">
        <f ca="1">CONCATENATE(IF($E$5="FDN",FDN_R,""),IF($E$5="END",END_R,""),IF($E$5="SPD",SPD_R,""),IF($E$5="HYP",HYP_R,""),IF($E$5="PWR",PWR_R,""),IF($E$5="STC",STC_R,""),IF($E$5="STR",STR_R,""),IF($E$5="MAX",MAX_R,""),IF($E$5="TF",TF_R,""),IF($E$5="UNL",UNL_R,""))</f>
        <v>1:30</v>
      </c>
      <c r="H16" s="277">
        <v>110</v>
      </c>
      <c r="I16" s="277">
        <v>110</v>
      </c>
      <c r="J16" s="277">
        <v>110</v>
      </c>
      <c r="K16" s="793"/>
    </row>
    <row r="17" spans="1:13" ht="15" customHeight="1" x14ac:dyDescent="0.25">
      <c r="A17" s="43" t="s">
        <v>884</v>
      </c>
      <c r="B17" s="36"/>
      <c r="C17" s="386">
        <v>8.65</v>
      </c>
      <c r="D17" s="280"/>
      <c r="E17" s="293"/>
      <c r="F17" s="271" t="str" cm="1">
        <f t="array" aca="1" ref="F17" ca="1">IF(D17="Core", INDIRECT($K$3), IF(D17="Core_Rotational",INDIRECT($K$3), IF(D17="Core_Pillar", INDIRECT($K$3),IF(D17="Explosive_Cardio", INDIRECT($K$2), IF(D17="Explosive", INDIRECT($K$2),INDIRECT($K$4))))))</f>
        <v>3x10</v>
      </c>
      <c r="G17" s="827"/>
      <c r="H17" s="271"/>
      <c r="I17" s="271"/>
      <c r="J17" s="271"/>
      <c r="K17" s="793"/>
    </row>
    <row r="18" spans="1:13" ht="15" customHeight="1" x14ac:dyDescent="0.25">
      <c r="A18" s="282" t="s">
        <v>1086</v>
      </c>
      <c r="B18" s="282"/>
      <c r="C18" s="281"/>
      <c r="D18" s="364" t="s">
        <v>129</v>
      </c>
      <c r="E18" s="291" t="s">
        <v>161</v>
      </c>
      <c r="F18" s="278" t="str" cm="1">
        <f t="array" aca="1" ref="F18" ca="1">IF(D18="Core", INDIRECT($K$3), IF(D18="Core_Rotational",INDIRECT($K$3), IF(D18="Core_Pillar", INDIRECT($K$3),IF(D18="Explosive_Cardio", INDIRECT($K$2), IF(D18="Explosive", INDIRECT($K$2),INDIRECT($K$4))))))</f>
        <v>3x10</v>
      </c>
      <c r="G18" s="828" t="str">
        <f ca="1">CONCATENATE(IF($E$5="FDN",FDN_R,""),IF($E$5="END",END_R,""),IF($E$5="SPD",SPD_R,""),IF($E$5="HYP",HYP_R,""),IF($E$5="PWR",PWR_R,""),IF($E$5="STC",STC_R,""),IF($E$5="STR",STR_R,""),IF($E$5="MAX",MAX_R,""),IF($E$5="TF",TF_R,""),IF($E$5="UNL",UNL_R,""))</f>
        <v>1:30</v>
      </c>
      <c r="H18" s="290">
        <v>25</v>
      </c>
      <c r="I18" s="290">
        <v>25</v>
      </c>
      <c r="J18" s="290">
        <v>25</v>
      </c>
      <c r="K18" s="793"/>
    </row>
    <row r="19" spans="1:13" ht="15" customHeight="1" x14ac:dyDescent="0.25">
      <c r="A19" s="43"/>
      <c r="B19" s="36"/>
      <c r="C19" s="287"/>
      <c r="D19" s="363" t="s">
        <v>128</v>
      </c>
      <c r="E19" s="286" t="s">
        <v>238</v>
      </c>
      <c r="F19" s="271" t="str" cm="1">
        <f t="array" aca="1" ref="F19" ca="1">IF(D19="Core", INDIRECT($K$3), IF(D19="Core_Rotational",INDIRECT($K$3), IF(D19="Core_Pillar", INDIRECT($K$3),IF(D19="Explosive_Cardio", INDIRECT($K$2), IF(D19="Explosive", INDIRECT($K$2),INDIRECT($K$4))))))</f>
        <v>3x10</v>
      </c>
      <c r="G19" s="829"/>
      <c r="H19" s="285">
        <v>25</v>
      </c>
      <c r="I19" s="285">
        <v>25</v>
      </c>
      <c r="J19" s="285">
        <v>25</v>
      </c>
      <c r="K19" s="793"/>
    </row>
    <row r="20" spans="1:13" ht="15" customHeight="1" x14ac:dyDescent="0.25">
      <c r="A20" s="282"/>
      <c r="B20" s="282"/>
      <c r="C20" s="281"/>
      <c r="D20" s="280" t="s">
        <v>136</v>
      </c>
      <c r="E20" s="279" t="s">
        <v>181</v>
      </c>
      <c r="F20" s="278" t="str" cm="1">
        <f t="array" aca="1" ref="F20" ca="1">IF(D20="Core", INDIRECT($K$3), IF(D20="Core_Rotational",INDIRECT($K$3), IF(D20="Core_Pillar", INDIRECT($K$3),IF(D20="Explosive_Cardio", INDIRECT($K$2), IF(D20="Explosive", INDIRECT($K$2),INDIRECT($K$4))))))</f>
        <v>3x10</v>
      </c>
      <c r="G20" s="826" t="str">
        <f ca="1">CONCATENATE(IF($E$5="FDN",FDN_R,""),IF($E$5="END",END_R,""),IF($E$5="SPD",SPD_R,""),IF($E$5="HYP",HYP_R,""),IF($E$5="PWR",PWR_R,""),IF($E$5="STC",STC_R,""),IF($E$5="STR",STR_R,""),IF($E$5="MAX",MAX_R,""),IF($E$5="TF",TF_R,""),IF($E$5="UNL",UNL_R,""))</f>
        <v>1:30</v>
      </c>
      <c r="H20" s="277" t="s">
        <v>1497</v>
      </c>
      <c r="I20" s="277" t="s">
        <v>1497</v>
      </c>
      <c r="J20" s="277" t="s">
        <v>1497</v>
      </c>
      <c r="K20" s="793"/>
    </row>
    <row r="21" spans="1:13" ht="15" customHeight="1" thickBot="1" x14ac:dyDescent="0.3">
      <c r="A21" s="43"/>
      <c r="B21" s="45"/>
      <c r="C21" s="383">
        <f>SUM(C15:C20)</f>
        <v>8.65</v>
      </c>
      <c r="D21" s="280" t="s">
        <v>136</v>
      </c>
      <c r="E21" s="293" t="s">
        <v>146</v>
      </c>
      <c r="F21" s="271" t="str" cm="1">
        <f t="array" aca="1" ref="F21" ca="1">IF(D21="Core", INDIRECT($K$3), IF(D21="Core_Rotational",INDIRECT($K$3), IF(D21="Core_Pillar", INDIRECT($K$3),IF(D21="Explosive_Cardio", INDIRECT($K$2), IF(D21="Explosive", INDIRECT($K$2),INDIRECT($K$4))))))</f>
        <v>3x10</v>
      </c>
      <c r="G21" s="827"/>
      <c r="H21" s="271">
        <v>5</v>
      </c>
      <c r="I21" s="271">
        <v>5</v>
      </c>
      <c r="J21" s="271"/>
    </row>
    <row r="22" spans="1:13" ht="15" customHeight="1" thickBot="1" x14ac:dyDescent="0.3">
      <c r="A22" s="307" t="s">
        <v>642</v>
      </c>
      <c r="B22" s="304"/>
      <c r="C22" s="306">
        <f ca="1">+C14+1</f>
        <v>44761</v>
      </c>
      <c r="D22" s="301" t="s">
        <v>1429</v>
      </c>
      <c r="E22" s="302" t="s">
        <v>70</v>
      </c>
      <c r="F22" s="301" t="s">
        <v>1430</v>
      </c>
      <c r="G22" s="301" t="s">
        <v>380</v>
      </c>
      <c r="H22" s="822" t="s">
        <v>1431</v>
      </c>
      <c r="I22" s="822"/>
      <c r="J22" s="823"/>
      <c r="K22" s="300" t="s">
        <v>648</v>
      </c>
      <c r="L22" s="300"/>
      <c r="M22" s="300"/>
    </row>
    <row r="23" spans="1:13" ht="15" customHeight="1" thickTop="1" x14ac:dyDescent="0.25">
      <c r="A23" s="299" t="s">
        <v>1432</v>
      </c>
      <c r="B23" s="298"/>
      <c r="C23" s="297" t="str">
        <f>"("&amp;LEFT(K22,1)&amp;")"</f>
        <v>(E)</v>
      </c>
      <c r="D23" s="296" t="s">
        <v>1433</v>
      </c>
      <c r="E23" s="295"/>
      <c r="F23" s="294"/>
      <c r="G23" s="294"/>
      <c r="H23" s="824"/>
      <c r="I23" s="824"/>
      <c r="J23" s="825"/>
      <c r="K23" s="793" t="s">
        <v>1522</v>
      </c>
    </row>
    <row r="24" spans="1:13" ht="15" customHeight="1" x14ac:dyDescent="0.25">
      <c r="A24" s="282" t="s">
        <v>1509</v>
      </c>
      <c r="B24" s="282"/>
      <c r="C24" s="382">
        <v>8.15</v>
      </c>
      <c r="D24" s="280"/>
      <c r="E24" s="279" t="s">
        <v>361</v>
      </c>
      <c r="F24" s="278" t="str" cm="1">
        <f t="array" aca="1" ref="F24" ca="1">IF(D24="Core", INDIRECT($K$3), IF(D24="Core_Rotational",INDIRECT($K$3), IF(D24="Core_Pillar", INDIRECT($K$3),IF(D24="Explosive_Cardio", INDIRECT($K$2), IF(D24="Explosive", INDIRECT($K$2),INDIRECT($K$4))))))</f>
        <v>3x10</v>
      </c>
      <c r="G24" s="826" t="str">
        <f ca="1">CONCATENATE(IF($E$5="FDN",FDN_R,""),IF($E$5="END",END_R,""),IF($E$5="SPD",SPD_R,""),IF($E$5="HYP",HYP_R,""),IF($E$5="PWR",PWR_R,""),IF($E$5="STC",STC_R,""),IF($E$5="STR",STR_R,""),IF($E$5="MAX",MAX_R,""),IF($E$5="TF",TF_R,""),IF($E$5="UNL",UNL_R,""))</f>
        <v>1:30</v>
      </c>
      <c r="H24" s="277"/>
      <c r="I24" s="277"/>
      <c r="J24" s="277"/>
      <c r="K24" s="793"/>
    </row>
    <row r="25" spans="1:13" ht="15" customHeight="1" x14ac:dyDescent="0.25">
      <c r="A25" s="43"/>
      <c r="B25" s="36"/>
      <c r="C25" s="287"/>
      <c r="D25" s="280"/>
      <c r="E25" s="293"/>
      <c r="F25" s="271" t="str" cm="1">
        <f t="array" aca="1" ref="F25" ca="1">IF(D25="Core", INDIRECT($K$3), IF(D25="Core_Rotational",INDIRECT($K$3), IF(D25="Core_Pillar", INDIRECT($K$3),IF(D25="Explosive_Cardio", INDIRECT($K$2), IF(D25="Explosive", INDIRECT($K$2),INDIRECT($K$4))))))</f>
        <v>3x10</v>
      </c>
      <c r="G25" s="827"/>
      <c r="H25" s="271"/>
      <c r="I25" s="271"/>
      <c r="J25" s="271"/>
      <c r="K25" s="793"/>
    </row>
    <row r="26" spans="1:13" ht="15" customHeight="1" x14ac:dyDescent="0.25">
      <c r="A26" s="282" t="s">
        <v>873</v>
      </c>
      <c r="B26" s="282"/>
      <c r="C26" s="382">
        <v>4.1500000000000004</v>
      </c>
      <c r="D26" s="364"/>
      <c r="E26" s="291"/>
      <c r="F26" s="278" t="str" cm="1">
        <f t="array" aca="1" ref="F26" ca="1">IF(D26="Core", INDIRECT($K$3), IF(D26="Core_Rotational",INDIRECT($K$3), IF(D26="Core_Pillar", INDIRECT($K$3),IF(D26="Explosive_Cardio", INDIRECT($K$2), IF(D26="Explosive", INDIRECT($K$2),INDIRECT($K$4))))))</f>
        <v>3x10</v>
      </c>
      <c r="G26" s="828" t="str">
        <f ca="1">CONCATENATE(IF($E$5="FDN",FDN_R,""),IF($E$5="END",END_R,""),IF($E$5="SPD",SPD_R,""),IF($E$5="HYP",HYP_R,""),IF($E$5="PWR",PWR_R,""),IF($E$5="STC",STC_R,""),IF($E$5="STR",STR_R,""),IF($E$5="MAX",MAX_R,""),IF($E$5="TF",TF_R,""),IF($E$5="UNL",UNL_R,""))</f>
        <v>1:30</v>
      </c>
      <c r="H26" s="290"/>
      <c r="I26" s="290"/>
      <c r="J26" s="290"/>
      <c r="K26" s="793"/>
    </row>
    <row r="27" spans="1:13" ht="15" customHeight="1" x14ac:dyDescent="0.25">
      <c r="A27" s="43"/>
      <c r="B27" s="36"/>
      <c r="C27" s="287"/>
      <c r="D27" s="363"/>
      <c r="E27" s="286"/>
      <c r="F27" s="271" t="str" cm="1">
        <f t="array" aca="1" ref="F27" ca="1">IF(D27="Core", INDIRECT($K$3), IF(D27="Core_Rotational",INDIRECT($K$3), IF(D27="Core_Pillar", INDIRECT($K$3),IF(D27="Explosive_Cardio", INDIRECT($K$2), IF(D27="Explosive", INDIRECT($K$2),INDIRECT($K$4))))))</f>
        <v>3x10</v>
      </c>
      <c r="G27" s="829"/>
      <c r="H27" s="285"/>
      <c r="I27" s="285"/>
      <c r="J27" s="285"/>
      <c r="K27" s="793"/>
    </row>
    <row r="28" spans="1:13" ht="15" customHeight="1" x14ac:dyDescent="0.25">
      <c r="A28" s="282"/>
      <c r="B28" s="282"/>
      <c r="C28" s="281"/>
      <c r="D28" s="280"/>
      <c r="E28" s="279"/>
      <c r="F28" s="278" t="str" cm="1">
        <f t="array" aca="1" ref="F28" ca="1">IF(D28="Core", INDIRECT($K$3), IF(D28="Core_Rotational",INDIRECT($K$3), IF(D28="Core_Pillar", INDIRECT($K$3),IF(D28="Explosive_Cardio", INDIRECT($K$2), IF(D28="Explosive", INDIRECT($K$2),INDIRECT($K$4))))))</f>
        <v>3x10</v>
      </c>
      <c r="G28" s="826" t="str">
        <f ca="1">CONCATENATE(IF($E$5="FDN",FDN_R,""),IF($E$5="END",END_R,""),IF($E$5="SPD",SPD_R,""),IF($E$5="HYP",HYP_R,""),IF($E$5="PWR",PWR_R,""),IF($E$5="STC",STC_R,""),IF($E$5="STR",STR_R,""),IF($E$5="MAX",MAX_R,""),IF($E$5="TF",TF_R,""),IF($E$5="UNL",UNL_R,""))</f>
        <v>1:30</v>
      </c>
      <c r="H28" s="277"/>
      <c r="I28" s="277"/>
      <c r="J28" s="277"/>
      <c r="K28" s="793"/>
    </row>
    <row r="29" spans="1:13" ht="15" customHeight="1" thickBot="1" x14ac:dyDescent="0.3">
      <c r="A29" s="43"/>
      <c r="B29" s="45"/>
      <c r="C29" s="273">
        <f>SUM(C23:C28)</f>
        <v>12.3</v>
      </c>
      <c r="D29" s="280"/>
      <c r="E29" s="293"/>
      <c r="F29" s="271" t="str" cm="1">
        <f t="array" aca="1" ref="F29" ca="1">IF(D29="Core", INDIRECT($K$3), IF(D29="Core_Rotational",INDIRECT($K$3), IF(D29="Core_Pillar", INDIRECT($K$3),IF(D29="Explosive_Cardio", INDIRECT($K$2), IF(D29="Explosive", INDIRECT($K$2),INDIRECT($K$4))))))</f>
        <v>3x10</v>
      </c>
      <c r="G29" s="827"/>
      <c r="H29" s="271"/>
      <c r="I29" s="271"/>
      <c r="J29" s="271"/>
    </row>
    <row r="30" spans="1:13" ht="15" customHeight="1" thickBot="1" x14ac:dyDescent="0.3">
      <c r="A30" s="307" t="s">
        <v>643</v>
      </c>
      <c r="B30" s="304"/>
      <c r="C30" s="306">
        <f ca="1">+C22+1</f>
        <v>44762</v>
      </c>
      <c r="D30" s="301" t="s">
        <v>1429</v>
      </c>
      <c r="E30" s="302" t="s">
        <v>70</v>
      </c>
      <c r="F30" s="301" t="s">
        <v>1430</v>
      </c>
      <c r="G30" s="301" t="s">
        <v>380</v>
      </c>
      <c r="H30" s="822" t="s">
        <v>1431</v>
      </c>
      <c r="I30" s="822"/>
      <c r="J30" s="823"/>
      <c r="K30" s="300" t="s">
        <v>791</v>
      </c>
      <c r="L30" s="300"/>
      <c r="M30" s="300"/>
    </row>
    <row r="31" spans="1:13" ht="15" customHeight="1" thickTop="1" x14ac:dyDescent="0.25">
      <c r="A31" s="299" t="s">
        <v>1432</v>
      </c>
      <c r="B31" s="298"/>
      <c r="C31" s="297" t="str">
        <f>"("&amp;LEFT(K30,1)&amp;")"</f>
        <v>(H)</v>
      </c>
      <c r="D31" s="296" t="s">
        <v>1433</v>
      </c>
      <c r="E31" s="295" t="s">
        <v>1523</v>
      </c>
      <c r="F31" s="294"/>
      <c r="G31" s="294"/>
      <c r="H31" s="824"/>
      <c r="I31" s="824"/>
      <c r="J31" s="825"/>
      <c r="K31" s="793" t="s">
        <v>1524</v>
      </c>
    </row>
    <row r="32" spans="1:13" ht="15" customHeight="1" x14ac:dyDescent="0.25">
      <c r="A32" s="282" t="s">
        <v>1525</v>
      </c>
      <c r="B32" s="282"/>
      <c r="C32" s="382">
        <v>4.55</v>
      </c>
      <c r="D32" s="280" t="s">
        <v>2</v>
      </c>
      <c r="E32" s="279" t="s">
        <v>163</v>
      </c>
      <c r="F32" s="278" t="str" cm="1">
        <f t="array" aca="1" ref="F32" ca="1">IF(D32="Core", INDIRECT($K$3), IF(D32="Core_Rotational",INDIRECT($K$3), IF(D32="Core_Pillar", INDIRECT($K$3),IF(D32="Explosive_Cardio", INDIRECT($K$2), IF(D32="Explosive", INDIRECT($K$2),INDIRECT($K$4))))))</f>
        <v>3x10</v>
      </c>
      <c r="G32" s="826" t="str">
        <f ca="1">CONCATENATE(IF($E$5="FDN",FDN_R,""),IF($E$5="END",END_R,""),IF($E$5="SPD",SPD_R,""),IF($E$5="HYP",HYP_R,""),IF($E$5="PWR",PWR_R,""),IF($E$5="STC",STC_R,""),IF($E$5="STR",STR_R,""),IF($E$5="MAX",MAX_R,""),IF($E$5="TF",TF_R,""),IF($E$5="UNL",UNL_R,""))</f>
        <v>1:30</v>
      </c>
      <c r="H32" s="277">
        <v>35</v>
      </c>
      <c r="I32" s="277">
        <v>35</v>
      </c>
      <c r="J32" s="277">
        <v>35</v>
      </c>
      <c r="K32" s="793"/>
    </row>
    <row r="33" spans="1:13" ht="15" customHeight="1" x14ac:dyDescent="0.25">
      <c r="A33" s="43" t="s">
        <v>1526</v>
      </c>
      <c r="B33" s="36"/>
      <c r="C33" s="287"/>
      <c r="D33" s="280"/>
      <c r="E33" s="293"/>
      <c r="F33" s="271" t="str" cm="1">
        <f t="array" aca="1" ref="F33" ca="1">IF(D33="Core", INDIRECT($K$3), IF(D33="Core_Rotational",INDIRECT($K$3), IF(D33="Core_Pillar", INDIRECT($K$3),IF(D33="Explosive_Cardio", INDIRECT($K$2), IF(D33="Explosive", INDIRECT($K$2),INDIRECT($K$4))))))</f>
        <v>3x10</v>
      </c>
      <c r="G33" s="827"/>
      <c r="H33" s="271"/>
      <c r="I33" s="271"/>
      <c r="J33" s="271"/>
      <c r="K33" s="793"/>
    </row>
    <row r="34" spans="1:13" ht="15" customHeight="1" x14ac:dyDescent="0.25">
      <c r="A34" s="282"/>
      <c r="B34" s="282"/>
      <c r="C34" s="281"/>
      <c r="D34" s="364" t="s">
        <v>11</v>
      </c>
      <c r="E34" s="291" t="s">
        <v>188</v>
      </c>
      <c r="F34" s="278" t="str" cm="1">
        <f t="array" aca="1" ref="F34" ca="1">IF(D34="Core", INDIRECT($K$3), IF(D34="Core_Rotational",INDIRECT($K$3), IF(D34="Core_Pillar", INDIRECT($K$3),IF(D34="Explosive_Cardio", INDIRECT($K$2), IF(D34="Explosive", INDIRECT($K$2),INDIRECT($K$4))))))</f>
        <v>3x10</v>
      </c>
      <c r="G34" s="828" t="str">
        <f ca="1">CONCATENATE(IF($E$5="FDN",FDN_R,""),IF($E$5="END",END_R,""),IF($E$5="SPD",SPD_R,""),IF($E$5="HYP",HYP_R,""),IF($E$5="PWR",PWR_R,""),IF($E$5="STC",STC_R,""),IF($E$5="STR",STR_R,""),IF($E$5="MAX",MAX_R,""),IF($E$5="TF",TF_R,""),IF($E$5="UNL",UNL_R,""))</f>
        <v>1:30</v>
      </c>
      <c r="H34" s="290">
        <v>90</v>
      </c>
      <c r="I34" s="290">
        <v>90</v>
      </c>
      <c r="J34" s="290">
        <v>100</v>
      </c>
      <c r="K34" s="793"/>
    </row>
    <row r="35" spans="1:13" ht="15" customHeight="1" x14ac:dyDescent="0.25">
      <c r="A35" s="43" t="s">
        <v>884</v>
      </c>
      <c r="B35" s="36"/>
      <c r="C35" s="386">
        <v>8.5500000000000007</v>
      </c>
      <c r="D35" s="363" t="s">
        <v>130</v>
      </c>
      <c r="E35" s="286" t="s">
        <v>186</v>
      </c>
      <c r="F35" s="271" t="str" cm="1">
        <f t="array" aca="1" ref="F35" ca="1">IF(D35="Core", INDIRECT($K$3), IF(D35="Core_Rotational",INDIRECT($K$3), IF(D35="Core_Pillar", INDIRECT($K$3),IF(D35="Explosive_Cardio", INDIRECT($K$2), IF(D35="Explosive", INDIRECT($K$2),INDIRECT($K$4))))))</f>
        <v>3x10</v>
      </c>
      <c r="G35" s="829"/>
      <c r="H35" s="285">
        <v>35</v>
      </c>
      <c r="I35" s="285">
        <v>35</v>
      </c>
      <c r="J35" s="285">
        <v>35</v>
      </c>
      <c r="K35" s="793"/>
    </row>
    <row r="36" spans="1:13" ht="15" customHeight="1" x14ac:dyDescent="0.25">
      <c r="A36" s="282" t="s">
        <v>1086</v>
      </c>
      <c r="B36" s="282"/>
      <c r="C36" s="281"/>
      <c r="D36" s="365" t="s">
        <v>2</v>
      </c>
      <c r="E36" s="380" t="s">
        <v>142</v>
      </c>
      <c r="F36" s="278" t="str" cm="1">
        <f t="array" aca="1" ref="F36" ca="1">IF(D36="Core", INDIRECT($K$3), IF(D36="Core_Rotational",INDIRECT($K$3), IF(D36="Core_Pillar", INDIRECT($K$3),IF(D36="Explosive_Cardio", INDIRECT($K$2), IF(D36="Explosive", INDIRECT($K$2),INDIRECT($K$4))))))</f>
        <v>3x10</v>
      </c>
      <c r="G36" s="826" t="str">
        <f ca="1">CONCATENATE(IF($E$5="FDN",FDN_R,""),IF($E$5="END",END_R,""),IF($E$5="SPD",SPD_R,""),IF($E$5="HYP",HYP_R,""),IF($E$5="PWR",PWR_R,""),IF($E$5="STC",STC_R,""),IF($E$5="STR",STR_R,""),IF($E$5="MAX",MAX_R,""),IF($E$5="TF",TF_R,""),IF($E$5="UNL",UNL_R,""))</f>
        <v>1:30</v>
      </c>
      <c r="H36" s="277">
        <v>15</v>
      </c>
      <c r="I36" s="277">
        <v>20</v>
      </c>
      <c r="J36" s="277">
        <v>20</v>
      </c>
      <c r="K36" s="793"/>
    </row>
    <row r="37" spans="1:13" ht="15" customHeight="1" thickBot="1" x14ac:dyDescent="0.3">
      <c r="B37" s="45"/>
      <c r="C37" s="273">
        <f>SUM(C31:C36)</f>
        <v>13.100000000000001</v>
      </c>
      <c r="D37" s="366" t="s">
        <v>11</v>
      </c>
      <c r="E37" s="272" t="s">
        <v>227</v>
      </c>
      <c r="F37" s="271" t="str" cm="1">
        <f t="array" aca="1" ref="F37" ca="1">IF(D37="Core", INDIRECT($K$3), IF(D37="Core_Rotational",INDIRECT($K$3), IF(D37="Core_Pillar", INDIRECT($K$3),IF(D37="Explosive_Cardio", INDIRECT($K$2), IF(D37="Explosive", INDIRECT($K$2),INDIRECT($K$4))))))</f>
        <v>3x10</v>
      </c>
      <c r="G37" s="827"/>
      <c r="H37" s="271">
        <v>30</v>
      </c>
      <c r="I37" s="271">
        <v>30</v>
      </c>
      <c r="J37" s="271">
        <v>30</v>
      </c>
    </row>
    <row r="38" spans="1:13" ht="15" customHeight="1" thickBot="1" x14ac:dyDescent="0.3">
      <c r="A38" s="307" t="s">
        <v>644</v>
      </c>
      <c r="B38" s="304"/>
      <c r="C38" s="306">
        <f ca="1">+C30+1</f>
        <v>44763</v>
      </c>
      <c r="D38" s="301" t="s">
        <v>1429</v>
      </c>
      <c r="E38" s="302" t="s">
        <v>70</v>
      </c>
      <c r="F38" s="301" t="s">
        <v>1430</v>
      </c>
      <c r="G38" s="301" t="s">
        <v>380</v>
      </c>
      <c r="H38" s="822" t="s">
        <v>1431</v>
      </c>
      <c r="I38" s="822"/>
      <c r="J38" s="823"/>
      <c r="K38" s="300" t="s">
        <v>648</v>
      </c>
      <c r="L38" s="300"/>
      <c r="M38" s="300"/>
    </row>
    <row r="39" spans="1:13" ht="15" customHeight="1" thickTop="1" x14ac:dyDescent="0.25">
      <c r="A39" s="299" t="s">
        <v>1432</v>
      </c>
      <c r="B39" s="298"/>
      <c r="C39" s="297" t="str">
        <f>"("&amp;LEFT(K38,1)&amp;")"</f>
        <v>(E)</v>
      </c>
      <c r="D39" s="296" t="s">
        <v>1433</v>
      </c>
      <c r="E39" s="295"/>
      <c r="F39" s="294"/>
      <c r="G39" s="294"/>
      <c r="H39" s="824"/>
      <c r="I39" s="824"/>
      <c r="J39" s="825"/>
      <c r="K39" s="793" t="s">
        <v>1527</v>
      </c>
    </row>
    <row r="40" spans="1:13" ht="15" customHeight="1" x14ac:dyDescent="0.25">
      <c r="A40" s="282" t="s">
        <v>962</v>
      </c>
      <c r="B40" s="282"/>
      <c r="C40" s="281"/>
      <c r="D40" s="280"/>
      <c r="E40" s="279" t="s">
        <v>1503</v>
      </c>
      <c r="F40" s="278" t="str" cm="1">
        <f t="array" aca="1" ref="F40" ca="1">IF(D40="Core", INDIRECT($K$3), IF(D40="Core_Rotational",INDIRECT($K$3), IF(D40="Core_Pillar", INDIRECT($K$3),IF(D40="Explosive_Cardio", INDIRECT($K$2), IF(D40="Explosive", INDIRECT($K$2),INDIRECT($K$4))))))</f>
        <v>3x10</v>
      </c>
      <c r="G40" s="826" t="str">
        <f ca="1">CONCATENATE(IF($E$5="FDN",FDN_R,""),IF($E$5="END",END_R,""),IF($E$5="SPD",SPD_R,""),IF($E$5="HYP",HYP_R,""),IF($E$5="PWR",PWR_R,""),IF($E$5="STC",STC_R,""),IF($E$5="STR",STR_R,""),IF($E$5="MAX",MAX_R,""),IF($E$5="TF",TF_R,""),IF($E$5="UNL",UNL_R,""))</f>
        <v>1:30</v>
      </c>
      <c r="H40" s="277"/>
      <c r="I40" s="277"/>
      <c r="J40" s="277"/>
      <c r="K40" s="793"/>
    </row>
    <row r="41" spans="1:13" ht="15" customHeight="1" x14ac:dyDescent="0.25">
      <c r="A41" s="43" t="s">
        <v>884</v>
      </c>
      <c r="B41" s="36"/>
      <c r="C41" s="386">
        <v>8.25</v>
      </c>
      <c r="D41" s="280"/>
      <c r="E41" s="293" t="s">
        <v>361</v>
      </c>
      <c r="F41" s="271" t="str" cm="1">
        <f t="array" aca="1" ref="F41" ca="1">IF(D41="Core", INDIRECT($K$3), IF(D41="Core_Rotational",INDIRECT($K$3), IF(D41="Core_Pillar", INDIRECT($K$3),IF(D41="Explosive_Cardio", INDIRECT($K$2), IF(D41="Explosive", INDIRECT($K$2),INDIRECT($K$4))))))</f>
        <v>3x10</v>
      </c>
      <c r="G41" s="827"/>
      <c r="H41" s="271"/>
      <c r="I41" s="271"/>
      <c r="J41" s="271"/>
      <c r="K41" s="793"/>
    </row>
    <row r="42" spans="1:13" ht="15" customHeight="1" x14ac:dyDescent="0.25">
      <c r="A42" s="282" t="s">
        <v>1086</v>
      </c>
      <c r="B42" s="282"/>
      <c r="C42" s="281"/>
      <c r="D42" s="364"/>
      <c r="E42" s="291"/>
      <c r="F42" s="278" t="str" cm="1">
        <f t="array" aca="1" ref="F42" ca="1">IF(D42="Core", INDIRECT($K$3), IF(D42="Core_Rotational",INDIRECT($K$3), IF(D42="Core_Pillar", INDIRECT($K$3),IF(D42="Explosive_Cardio", INDIRECT($K$2), IF(D42="Explosive", INDIRECT($K$2),INDIRECT($K$4))))))</f>
        <v>3x10</v>
      </c>
      <c r="G42" s="828" t="str">
        <f ca="1">CONCATENATE(IF($E$5="FDN",FDN_R,""),IF($E$5="END",END_R,""),IF($E$5="SPD",SPD_R,""),IF($E$5="HYP",HYP_R,""),IF($E$5="PWR",PWR_R,""),IF($E$5="STC",STC_R,""),IF($E$5="STR",STR_R,""),IF($E$5="MAX",MAX_R,""),IF($E$5="TF",TF_R,""),IF($E$5="UNL",UNL_R,""))</f>
        <v>1:30</v>
      </c>
      <c r="H42" s="290"/>
      <c r="I42" s="290"/>
      <c r="J42" s="290"/>
      <c r="K42" s="793"/>
    </row>
    <row r="43" spans="1:13" ht="15" customHeight="1" x14ac:dyDescent="0.25">
      <c r="A43" s="43"/>
      <c r="B43" s="36"/>
      <c r="C43" s="287"/>
      <c r="D43" s="363"/>
      <c r="E43" s="286"/>
      <c r="F43" s="271" t="str" cm="1">
        <f t="array" aca="1" ref="F43" ca="1">IF(D43="Core", INDIRECT($K$3), IF(D43="Core_Rotational",INDIRECT($K$3), IF(D43="Core_Pillar", INDIRECT($K$3),IF(D43="Explosive_Cardio", INDIRECT($K$2), IF(D43="Explosive", INDIRECT($K$2),INDIRECT($K$4))))))</f>
        <v>3x10</v>
      </c>
      <c r="G43" s="829"/>
      <c r="H43" s="285"/>
      <c r="I43" s="285"/>
      <c r="J43" s="285"/>
      <c r="K43" s="793"/>
    </row>
    <row r="44" spans="1:13" ht="15" customHeight="1" x14ac:dyDescent="0.25">
      <c r="A44" s="282" t="s">
        <v>873</v>
      </c>
      <c r="B44" s="282"/>
      <c r="C44" s="382">
        <v>4.25</v>
      </c>
      <c r="D44" s="280"/>
      <c r="E44" s="279"/>
      <c r="F44" s="278" t="str" cm="1">
        <f t="array" aca="1" ref="F44" ca="1">IF(D44="Core", INDIRECT($K$3), IF(D44="Core_Rotational",INDIRECT($K$3), IF(D44="Core_Pillar", INDIRECT($K$3),IF(D44="Explosive_Cardio", INDIRECT($K$2), IF(D44="Explosive", INDIRECT($K$2),INDIRECT($K$4))))))</f>
        <v>3x10</v>
      </c>
      <c r="G44" s="826" t="str">
        <f ca="1">CONCATENATE(IF($E$5="FDN",FDN_R,""),IF($E$5="END",END_R,""),IF($E$5="SPD",SPD_R,""),IF($E$5="HYP",HYP_R,""),IF($E$5="PWR",PWR_R,""),IF($E$5="STC",STC_R,""),IF($E$5="STR",STR_R,""),IF($E$5="MAX",MAX_R,""),IF($E$5="TF",TF_R,""),IF($E$5="UNL",UNL_R,""))</f>
        <v>1:30</v>
      </c>
      <c r="H44" s="277"/>
      <c r="I44" s="277"/>
      <c r="J44" s="277"/>
      <c r="K44" s="793"/>
    </row>
    <row r="45" spans="1:13" ht="15" customHeight="1" thickBot="1" x14ac:dyDescent="0.3">
      <c r="A45" s="43"/>
      <c r="B45" s="45"/>
      <c r="C45" s="273">
        <f>SUM(C39:C44)</f>
        <v>12.5</v>
      </c>
      <c r="D45" s="280"/>
      <c r="E45" s="293"/>
      <c r="F45" s="271" t="str" cm="1">
        <f t="array" aca="1" ref="F45" ca="1">IF(D45="Core", INDIRECT($K$3), IF(D45="Core_Rotational",INDIRECT($K$3), IF(D45="Core_Pillar", INDIRECT($K$3),IF(D45="Explosive_Cardio", INDIRECT($K$2), IF(D45="Explosive", INDIRECT($K$2),INDIRECT($K$4))))))</f>
        <v>3x10</v>
      </c>
      <c r="G45" s="827"/>
      <c r="H45" s="271"/>
      <c r="I45" s="271"/>
      <c r="J45" s="271"/>
    </row>
    <row r="46" spans="1:13" ht="15" customHeight="1" thickBot="1" x14ac:dyDescent="0.3">
      <c r="A46" s="307" t="s">
        <v>645</v>
      </c>
      <c r="B46" s="304"/>
      <c r="C46" s="306">
        <f ca="1">+C38+1</f>
        <v>44764</v>
      </c>
      <c r="D46" s="301" t="s">
        <v>1429</v>
      </c>
      <c r="E46" s="302" t="s">
        <v>70</v>
      </c>
      <c r="F46" s="301" t="s">
        <v>1430</v>
      </c>
      <c r="G46" s="301" t="s">
        <v>380</v>
      </c>
      <c r="H46" s="822" t="s">
        <v>1431</v>
      </c>
      <c r="I46" s="822"/>
      <c r="J46" s="823"/>
      <c r="K46" s="300" t="s">
        <v>661</v>
      </c>
      <c r="L46" s="300"/>
      <c r="M46" s="300"/>
    </row>
    <row r="47" spans="1:13" ht="15" customHeight="1" thickTop="1" x14ac:dyDescent="0.25">
      <c r="A47" s="299" t="s">
        <v>1432</v>
      </c>
      <c r="B47" s="298"/>
      <c r="C47" s="297" t="str">
        <f>"("&amp;LEFT(K46,1)&amp;")"</f>
        <v>(T)</v>
      </c>
      <c r="D47" s="296" t="s">
        <v>1433</v>
      </c>
      <c r="E47" s="295"/>
      <c r="F47" s="294"/>
      <c r="G47" s="294"/>
      <c r="H47" s="824"/>
      <c r="I47" s="824"/>
      <c r="J47" s="825"/>
      <c r="K47" s="793" t="s">
        <v>1528</v>
      </c>
    </row>
    <row r="48" spans="1:13" ht="15" customHeight="1" x14ac:dyDescent="0.25">
      <c r="A48" s="282" t="s">
        <v>962</v>
      </c>
      <c r="B48" s="282"/>
      <c r="C48" s="281"/>
      <c r="D48" s="280" t="s">
        <v>129</v>
      </c>
      <c r="E48" s="279" t="s">
        <v>141</v>
      </c>
      <c r="F48" s="278" t="str" cm="1">
        <f t="array" aca="1" ref="F48" ca="1">IF(D48="Core", INDIRECT($K$3), IF(D48="Core_Rotational",INDIRECT($K$3), IF(D48="Core_Pillar", INDIRECT($K$3),IF(D48="Explosive_Cardio", INDIRECT($K$2), IF(D48="Explosive", INDIRECT($K$2),INDIRECT($K$4))))))</f>
        <v>3x10</v>
      </c>
      <c r="G48" s="826" t="str">
        <f ca="1">CONCATENATE(IF($E$5="FDN",FDN_R,""),IF($E$5="END",END_R,""),IF($E$5="SPD",SPD_R,""),IF($E$5="HYP",HYP_R,""),IF($E$5="PWR",PWR_R,""),IF($E$5="STC",STC_R,""),IF($E$5="STR",STR_R,""),IF($E$5="MAX",MAX_R,""),IF($E$5="TF",TF_R,""),IF($E$5="UNL",UNL_R,""))</f>
        <v>1:30</v>
      </c>
      <c r="H48" s="277">
        <v>132</v>
      </c>
      <c r="I48" s="277">
        <v>132</v>
      </c>
      <c r="J48" s="277">
        <v>154</v>
      </c>
      <c r="K48" s="793"/>
    </row>
    <row r="49" spans="1:13" ht="15" customHeight="1" x14ac:dyDescent="0.25">
      <c r="A49" s="43" t="s">
        <v>1529</v>
      </c>
      <c r="B49" s="36"/>
      <c r="C49" s="287">
        <v>8.9</v>
      </c>
      <c r="D49" s="280"/>
      <c r="E49" s="293"/>
      <c r="F49" s="271" t="str" cm="1">
        <f t="array" aca="1" ref="F49" ca="1">IF(D49="Core", INDIRECT($K$3), IF(D49="Core_Rotational",INDIRECT($K$3), IF(D49="Core_Pillar", INDIRECT($K$3),IF(D49="Explosive_Cardio", INDIRECT($K$2), IF(D49="Explosive", INDIRECT($K$2),INDIRECT($K$4))))))</f>
        <v>3x10</v>
      </c>
      <c r="G49" s="827"/>
      <c r="H49" s="271"/>
      <c r="I49" s="271"/>
      <c r="J49" s="271"/>
      <c r="K49" s="793"/>
    </row>
    <row r="50" spans="1:13" ht="15" customHeight="1" x14ac:dyDescent="0.25">
      <c r="A50" s="282" t="s">
        <v>1086</v>
      </c>
      <c r="B50" s="282"/>
      <c r="C50" s="281"/>
      <c r="D50" s="364" t="s">
        <v>11</v>
      </c>
      <c r="E50" s="291" t="s">
        <v>31</v>
      </c>
      <c r="F50" s="278" t="str" cm="1">
        <f t="array" aca="1" ref="F50" ca="1">IF(D50="Core", INDIRECT($K$3), IF(D50="Core_Rotational",INDIRECT($K$3), IF(D50="Core_Pillar", INDIRECT($K$3),IF(D50="Explosive_Cardio", INDIRECT($K$2), IF(D50="Explosive", INDIRECT($K$2),INDIRECT($K$4))))))</f>
        <v>3x10</v>
      </c>
      <c r="G50" s="828" t="str">
        <f ca="1">CONCATENATE(IF($E$5="FDN",FDN_R,""),IF($E$5="END",END_R,""),IF($E$5="SPD",SPD_R,""),IF($E$5="HYP",HYP_R,""),IF($E$5="PWR",PWR_R,""),IF($E$5="STC",STC_R,""),IF($E$5="STR",STR_R,""),IF($E$5="MAX",MAX_R,""),IF($E$5="TF",TF_R,""),IF($E$5="UNL",UNL_R,""))</f>
        <v>1:30</v>
      </c>
      <c r="H50" s="290">
        <v>6</v>
      </c>
      <c r="I50" s="290">
        <v>6</v>
      </c>
      <c r="J50" s="290">
        <v>6</v>
      </c>
      <c r="K50" s="793"/>
    </row>
    <row r="51" spans="1:13" ht="15" customHeight="1" x14ac:dyDescent="0.25">
      <c r="A51" s="43"/>
      <c r="B51" s="36"/>
      <c r="C51" s="287"/>
      <c r="D51" s="363" t="s">
        <v>2</v>
      </c>
      <c r="E51" s="286" t="s">
        <v>187</v>
      </c>
      <c r="F51" s="271" t="str" cm="1">
        <f t="array" aca="1" ref="F51" ca="1">IF(D51="Core", INDIRECT($K$3), IF(D51="Core_Rotational",INDIRECT($K$3), IF(D51="Core_Pillar", INDIRECT($K$3),IF(D51="Explosive_Cardio", INDIRECT($K$2), IF(D51="Explosive", INDIRECT($K$2),INDIRECT($K$4))))))</f>
        <v>3x10</v>
      </c>
      <c r="G51" s="829"/>
      <c r="H51" s="285" t="s">
        <v>337</v>
      </c>
      <c r="I51" s="285" t="s">
        <v>337</v>
      </c>
      <c r="J51" s="285" t="s">
        <v>337</v>
      </c>
      <c r="K51" s="793"/>
    </row>
    <row r="52" spans="1:13" ht="15" customHeight="1" x14ac:dyDescent="0.25">
      <c r="A52" s="282" t="s">
        <v>1001</v>
      </c>
      <c r="B52" s="282"/>
      <c r="C52" s="281">
        <v>1.25</v>
      </c>
      <c r="D52" s="280"/>
      <c r="E52" s="279" t="s">
        <v>1514</v>
      </c>
      <c r="F52" s="278" t="str" cm="1">
        <f t="array" aca="1" ref="F52" ca="1">IF(D52="Core", INDIRECT($K$3), IF(D52="Core_Rotational",INDIRECT($K$3), IF(D52="Core_Pillar", INDIRECT($K$3),IF(D52="Explosive_Cardio", INDIRECT($K$2), IF(D52="Explosive", INDIRECT($K$2),INDIRECT($K$4))))))</f>
        <v>3x10</v>
      </c>
      <c r="G52" s="826" t="str">
        <f ca="1">CONCATENATE(IF($E$5="FDN",FDN_R,""),IF($E$5="END",END_R,""),IF($E$5="SPD",SPD_R,""),IF($E$5="HYP",HYP_R,""),IF($E$5="PWR",PWR_R,""),IF($E$5="STC",STC_R,""),IF($E$5="STR",STR_R,""),IF($E$5="MAX",MAX_R,""),IF($E$5="TF",TF_R,""),IF($E$5="UNL",UNL_R,""))</f>
        <v>1:30</v>
      </c>
      <c r="H52" s="277">
        <v>50</v>
      </c>
      <c r="I52" s="277">
        <v>60</v>
      </c>
      <c r="J52" s="277">
        <v>70</v>
      </c>
      <c r="K52" s="793"/>
    </row>
    <row r="53" spans="1:13" ht="15" customHeight="1" thickBot="1" x14ac:dyDescent="0.3">
      <c r="A53" s="43"/>
      <c r="B53" s="45"/>
      <c r="C53" s="273">
        <f>SUM(C47:C52)</f>
        <v>10.15</v>
      </c>
      <c r="D53" s="280" t="s">
        <v>128</v>
      </c>
      <c r="E53" s="293" t="s">
        <v>0</v>
      </c>
      <c r="F53" s="271" t="str" cm="1">
        <f t="array" aca="1" ref="F53" ca="1">IF(D53="Core", INDIRECT($K$3), IF(D53="Core_Rotational",INDIRECT($K$3), IF(D53="Core_Pillar", INDIRECT($K$3),IF(D53="Explosive_Cardio", INDIRECT($K$2), IF(D53="Explosive", INDIRECT($K$2),INDIRECT($K$4))))))</f>
        <v>3x10</v>
      </c>
      <c r="G53" s="827"/>
      <c r="H53" s="271">
        <v>20</v>
      </c>
      <c r="I53" s="271">
        <v>20</v>
      </c>
      <c r="J53" s="271"/>
    </row>
    <row r="54" spans="1:13" ht="15" customHeight="1" thickBot="1" x14ac:dyDescent="0.3">
      <c r="A54" s="305" t="s">
        <v>646</v>
      </c>
      <c r="B54" s="304"/>
      <c r="C54" s="303">
        <f ca="1">+C46+1</f>
        <v>44765</v>
      </c>
      <c r="D54" s="301" t="s">
        <v>1429</v>
      </c>
      <c r="E54" s="302" t="s">
        <v>70</v>
      </c>
      <c r="F54" s="301" t="s">
        <v>1430</v>
      </c>
      <c r="G54" s="301" t="s">
        <v>380</v>
      </c>
      <c r="H54" s="822" t="s">
        <v>1431</v>
      </c>
      <c r="I54" s="822"/>
      <c r="J54" s="823"/>
      <c r="K54" s="300" t="s">
        <v>648</v>
      </c>
      <c r="L54" s="300"/>
      <c r="M54" s="300"/>
    </row>
    <row r="55" spans="1:13" ht="15" customHeight="1" thickTop="1" x14ac:dyDescent="0.25">
      <c r="A55" s="299" t="s">
        <v>1432</v>
      </c>
      <c r="B55" s="298"/>
      <c r="C55" s="297" t="str">
        <f>"("&amp;LEFT(K54,1)&amp;")"</f>
        <v>(E)</v>
      </c>
      <c r="D55" s="296" t="s">
        <v>1433</v>
      </c>
      <c r="E55" s="295"/>
      <c r="F55" s="294"/>
      <c r="G55" s="294"/>
      <c r="H55" s="824"/>
      <c r="I55" s="824"/>
      <c r="J55" s="825"/>
      <c r="K55" s="793" t="s">
        <v>1530</v>
      </c>
    </row>
    <row r="56" spans="1:13" ht="15" customHeight="1" x14ac:dyDescent="0.25">
      <c r="A56" s="283" t="s">
        <v>1485</v>
      </c>
      <c r="B56" s="282"/>
      <c r="C56" s="281"/>
      <c r="D56" s="280"/>
      <c r="E56" s="279"/>
      <c r="F56" s="278" t="str" cm="1">
        <f t="array" aca="1" ref="F56" ca="1">IF(D56="Core", INDIRECT($K$3), IF(D56="Core_Rotational",INDIRECT($K$3), IF(D56="Core_Pillar", INDIRECT($K$3),IF(D56="Explosive_Cardio", INDIRECT($K$2), IF(D56="Explosive", INDIRECT($K$2),INDIRECT($K$4))))))</f>
        <v>3x10</v>
      </c>
      <c r="G56" s="826" t="str">
        <f ca="1">CONCATENATE(IF($E$5="FDN",FDN_R,""),IF($E$5="END",END_R,""),IF($E$5="SPD",SPD_R,""),IF($E$5="HYP",HYP_R,""),IF($E$5="PWR",PWR_R,""),IF($E$5="STC",STC_R,""),IF($E$5="STR",STR_R,""),IF($E$5="MAX",MAX_R,""),IF($E$5="TF",TF_R,""),IF($E$5="UNL",UNL_R,""))</f>
        <v>1:30</v>
      </c>
      <c r="H56" s="277"/>
      <c r="I56" s="277"/>
      <c r="J56" s="276"/>
      <c r="K56" s="793"/>
    </row>
    <row r="57" spans="1:13" ht="15" customHeight="1" x14ac:dyDescent="0.25">
      <c r="A57" s="288" t="s">
        <v>884</v>
      </c>
      <c r="B57" s="36"/>
      <c r="C57" s="287">
        <v>8</v>
      </c>
      <c r="D57" s="280"/>
      <c r="E57" s="293"/>
      <c r="F57" s="271" t="str" cm="1">
        <f t="array" aca="1" ref="F57" ca="1">IF(D57="Core", INDIRECT($K$3), IF(D57="Core_Rotational",INDIRECT($K$3), IF(D57="Core_Pillar", INDIRECT($K$3),IF(D57="Explosive_Cardio", INDIRECT($K$2), IF(D57="Explosive", INDIRECT($K$2),INDIRECT($K$4))))))</f>
        <v>3x10</v>
      </c>
      <c r="G57" s="827"/>
      <c r="H57" s="271"/>
      <c r="I57" s="271"/>
      <c r="J57" s="292"/>
      <c r="K57" s="793"/>
    </row>
    <row r="58" spans="1:13" ht="15" customHeight="1" x14ac:dyDescent="0.25">
      <c r="A58" s="283" t="s">
        <v>915</v>
      </c>
      <c r="B58" s="282"/>
      <c r="C58" s="281"/>
      <c r="D58" s="364"/>
      <c r="E58" s="291"/>
      <c r="F58" s="278" t="str" cm="1">
        <f t="array" aca="1" ref="F58" ca="1">IF(D58="Core", INDIRECT($K$3), IF(D58="Core_Rotational",INDIRECT($K$3), IF(D58="Core_Pillar", INDIRECT($K$3),IF(D58="Explosive_Cardio", INDIRECT($K$2), IF(D58="Explosive", INDIRECT($K$2),INDIRECT($K$4))))))</f>
        <v>3x10</v>
      </c>
      <c r="G58" s="828" t="str">
        <f ca="1">CONCATENATE(IF($E$5="FDN",FDN_R,""),IF($E$5="END",END_R,""),IF($E$5="SPD",SPD_R,""),IF($E$5="HYP",HYP_R,""),IF($E$5="PWR",PWR_R,""),IF($E$5="STC",STC_R,""),IF($E$5="STR",STR_R,""),IF($E$5="MAX",MAX_R,""),IF($E$5="TF",TF_R,""),IF($E$5="UNL",UNL_R,""))</f>
        <v>1:30</v>
      </c>
      <c r="H58" s="290"/>
      <c r="I58" s="290"/>
      <c r="J58" s="289"/>
      <c r="K58" s="793"/>
    </row>
    <row r="59" spans="1:13" ht="15" customHeight="1" x14ac:dyDescent="0.25">
      <c r="A59" s="288"/>
      <c r="B59" s="36"/>
      <c r="C59" s="287"/>
      <c r="D59" s="363"/>
      <c r="E59" s="286"/>
      <c r="F59" s="271" t="str" cm="1">
        <f t="array" aca="1" ref="F59" ca="1">IF(D59="Core", INDIRECT($K$3), IF(D59="Core_Rotational",INDIRECT($K$3), IF(D59="Core_Pillar", INDIRECT($K$3),IF(D59="Explosive_Cardio", INDIRECT($K$2), IF(D59="Explosive", INDIRECT($K$2),INDIRECT($K$4))))))</f>
        <v>3x10</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3x10</v>
      </c>
      <c r="G60" s="826" t="str">
        <f ca="1">CONCATENATE(IF($E$5="FDN",FDN_R,""),IF($E$5="END",END_R,""),IF($E$5="SPD",SPD_R,""),IF($E$5="HYP",HYP_R,""),IF($E$5="PWR",PWR_R,""),IF($E$5="STC",STC_R,""),IF($E$5="STR",STR_R,""),IF($E$5="MAX",MAX_R,""),IF($E$5="TF",TF_R,""),IF($E$5="UNL",UNL_R,""))</f>
        <v>1:30</v>
      </c>
      <c r="H60" s="277"/>
      <c r="I60" s="277"/>
      <c r="J60" s="276"/>
      <c r="K60" s="793"/>
    </row>
    <row r="61" spans="1:13" ht="15" customHeight="1" thickBot="1" x14ac:dyDescent="0.3">
      <c r="A61" s="275"/>
      <c r="B61" s="274"/>
      <c r="C61" s="273">
        <f>SUM(C55:C60)</f>
        <v>8</v>
      </c>
      <c r="D61" s="366"/>
      <c r="E61" s="272"/>
      <c r="F61" s="270" t="str" cm="1">
        <f t="array" aca="1" ref="F61" ca="1">IF(D61="Core", INDIRECT($K$3), IF(D61="Core_Rotational",INDIRECT($K$3), IF(D61="Core_Pillar", INDIRECT($K$3),IF(D61="Explosive_Cardio", INDIRECT($K$2), IF(D61="Explosive", INDIRECT($K$2),INDIRECT($K$4))))))</f>
        <v>3x10</v>
      </c>
      <c r="G61" s="827"/>
      <c r="H61" s="270"/>
      <c r="I61" s="270"/>
      <c r="J61" s="269"/>
      <c r="K61" s="252"/>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274" priority="1" operator="equal">
      <formula>0</formula>
    </cfRule>
    <cfRule type="cellIs" dxfId="273" priority="2" operator="equal">
      <formula>"SPD"</formula>
    </cfRule>
    <cfRule type="cellIs" dxfId="272" priority="3" operator="equal">
      <formula>"PWR"</formula>
    </cfRule>
    <cfRule type="cellIs" dxfId="271" priority="4" operator="equal">
      <formula>"HYP"</formula>
    </cfRule>
    <cfRule type="cellIs" dxfId="270" priority="5" operator="equal">
      <formula>"STR"</formula>
    </cfRule>
    <cfRule type="cellIs" dxfId="269" priority="6" operator="equal">
      <formula>"STC"</formula>
    </cfRule>
    <cfRule type="cellIs" dxfId="268" priority="7" operator="equal">
      <formula>"MAX"</formula>
    </cfRule>
    <cfRule type="cellIs" dxfId="267" priority="8" operator="equal">
      <formula>"SPE"</formula>
    </cfRule>
    <cfRule type="cellIs" dxfId="266" priority="9" operator="equal">
      <formula>"END"</formula>
    </cfRule>
    <cfRule type="cellIs" dxfId="265" priority="10" operator="equal">
      <formula>"UNL"</formula>
    </cfRule>
    <cfRule type="cellIs" dxfId="264" priority="11" operator="equal">
      <formula>"FDN"</formula>
    </cfRule>
  </conditionalFormatting>
  <dataValidations count="2">
    <dataValidation type="list" allowBlank="1" showInputMessage="1" showErrorMessage="1" sqref="D8:D13 D56:D61 D24:D29 D16:D21 D40:D45 D32:D37 D48:D53" xr:uid="{62D577C4-96D9-4B58-A2EB-BC936984567D}">
      <formula1>ExerciseCategories</formula1>
    </dataValidation>
    <dataValidation type="list" allowBlank="1" showErrorMessage="1" sqref="E24:E29 E16:E21 E8:E13 E56:E61 E40:E45 E32:E37 E48:E53" xr:uid="{A5E0B1FB-2F3F-4FF4-9C83-8D86ED22C78F}">
      <formula1>INDIRECT(D8)</formula1>
    </dataValidation>
  </dataValidations>
  <hyperlinks>
    <hyperlink ref="K1" location="'Reference Page'!A1" display="Home" xr:uid="{80201B3E-D111-4280-844E-2B4A130276C1}"/>
  </hyperlinks>
  <printOptions horizontalCentered="1" verticalCentered="1"/>
  <pageMargins left="0.3" right="0.3" top="0.5" bottom="0.25" header="0.3" footer="0.3"/>
  <pageSetup scale="87"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3">
    <tabColor theme="5" tint="0.59999389629810485"/>
    <pageSetUpPr fitToPage="1"/>
  </sheetPr>
  <dimension ref="A1:AO202"/>
  <sheetViews>
    <sheetView showGridLines="0" workbookViewId="0">
      <pane ySplit="5" topLeftCell="A6" activePane="bottomLeft" state="frozen"/>
      <selection activeCell="A6" sqref="A6:AA61"/>
      <selection pane="bottomLeft" activeCell="L54" sqref="L54"/>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452</v>
      </c>
      <c r="B2" s="781"/>
      <c r="C2" s="781"/>
      <c r="D2" s="781"/>
      <c r="E2" s="781"/>
      <c r="F2" s="781"/>
      <c r="G2" s="781"/>
      <c r="H2" s="781"/>
      <c r="I2" s="781"/>
      <c r="J2" s="782"/>
      <c r="K2" s="379" t="str">
        <f ca="1">CONCATENATE(E5,"1_3E")</f>
        <v>HYP1_3E</v>
      </c>
    </row>
    <row r="3" spans="1:41" x14ac:dyDescent="0.25">
      <c r="A3" s="318" cm="1">
        <f t="array" aca="1" ref="A3" ca="1">INDIRECT(K5)</f>
        <v>44766</v>
      </c>
      <c r="B3" s="317" t="s">
        <v>330</v>
      </c>
      <c r="C3" s="316">
        <f ca="1">+A3+6</f>
        <v>44772</v>
      </c>
      <c r="D3" s="787" t="s">
        <v>852</v>
      </c>
      <c r="E3" s="788"/>
      <c r="F3" s="788"/>
      <c r="G3" s="788"/>
      <c r="H3" s="788"/>
      <c r="I3" s="788"/>
      <c r="J3" s="789"/>
      <c r="K3" s="379" t="str">
        <f ca="1">CONCATENATE(E5,"1_3C")</f>
        <v>HYP1_3C</v>
      </c>
    </row>
    <row r="4" spans="1:41" x14ac:dyDescent="0.25">
      <c r="A4" s="832" t="str">
        <f>'Reference Page'!$H$23</f>
        <v>SUMMER</v>
      </c>
      <c r="B4" s="833"/>
      <c r="C4" s="833"/>
      <c r="D4" s="833"/>
      <c r="E4" s="833"/>
      <c r="F4" s="833"/>
      <c r="G4" s="833"/>
      <c r="H4" s="833"/>
      <c r="I4" s="833"/>
      <c r="J4" s="843"/>
      <c r="K4" s="379" t="str">
        <f ca="1">CONCATENATE(E5,"1_3O")</f>
        <v>HYP1_3O</v>
      </c>
    </row>
    <row r="5" spans="1:41" ht="16.5" thickBot="1" x14ac:dyDescent="0.35">
      <c r="A5" s="836" t="str">
        <f>'Reference Page'!$F$29</f>
        <v>Base + Tempo</v>
      </c>
      <c r="B5" s="837"/>
      <c r="C5" s="837"/>
      <c r="D5" s="367" t="s">
        <v>1428</v>
      </c>
      <c r="E5" s="844" t="str" cm="1">
        <f t="array" aca="1" ref="E5" ca="1">INDIRECT(L5)</f>
        <v>HYP</v>
      </c>
      <c r="F5" s="845"/>
      <c r="G5" s="845"/>
      <c r="H5" s="845"/>
      <c r="I5" s="845"/>
      <c r="J5" s="845"/>
      <c r="K5" s="379" t="str">
        <f>_xlfn.CONCAT("'Reference Page'!A",RIGHT(A2,(LEN(A2)-FIND(" ",A2)))+2)</f>
        <v>'Reference Page'!A32</v>
      </c>
      <c r="L5" s="70" t="str">
        <f>_xlfn.CONCAT("'Reference Page'!G",RIGHT(A2,(LEN(A2)-FIND(" ",A2)))+2)</f>
        <v>'Reference Page'!G32</v>
      </c>
    </row>
    <row r="6" spans="1:41" ht="15.75" thickBot="1" x14ac:dyDescent="0.3">
      <c r="A6" s="315" t="s">
        <v>640</v>
      </c>
      <c r="B6" s="314"/>
      <c r="C6" s="306">
        <f ca="1">A3</f>
        <v>44766</v>
      </c>
      <c r="D6" s="301" t="s">
        <v>1429</v>
      </c>
      <c r="E6" s="302" t="s">
        <v>70</v>
      </c>
      <c r="F6" s="301" t="s">
        <v>1430</v>
      </c>
      <c r="G6" s="301" t="s">
        <v>380</v>
      </c>
      <c r="H6" s="841" t="s">
        <v>1431</v>
      </c>
      <c r="I6" s="841"/>
      <c r="J6" s="842"/>
      <c r="K6" s="375" t="s">
        <v>1531</v>
      </c>
      <c r="L6" s="300"/>
      <c r="M6" s="300"/>
    </row>
    <row r="7" spans="1:41" s="313" customFormat="1" ht="15" customHeight="1" thickTop="1" x14ac:dyDescent="0.25">
      <c r="A7" s="299" t="s">
        <v>1432</v>
      </c>
      <c r="B7" s="41"/>
      <c r="C7" s="297" t="str">
        <f>"("&amp;LEFT(K6,1)&amp;")"</f>
        <v>(L)</v>
      </c>
      <c r="D7" s="296" t="s">
        <v>1433</v>
      </c>
      <c r="E7" s="295"/>
      <c r="F7" s="294"/>
      <c r="G7" s="294"/>
      <c r="H7" s="824"/>
      <c r="I7" s="824"/>
      <c r="J7" s="825"/>
      <c r="K7" s="793" t="s">
        <v>1532</v>
      </c>
      <c r="L7"/>
      <c r="M7"/>
      <c r="N7"/>
      <c r="O7"/>
      <c r="P7"/>
      <c r="Q7"/>
      <c r="R7"/>
      <c r="S7"/>
      <c r="T7"/>
      <c r="U7"/>
      <c r="V7"/>
      <c r="W7"/>
      <c r="X7"/>
      <c r="Y7"/>
      <c r="Z7"/>
      <c r="AA7"/>
      <c r="AB7"/>
      <c r="AC7"/>
      <c r="AD7"/>
      <c r="AE7"/>
      <c r="AF7"/>
      <c r="AG7"/>
      <c r="AH7"/>
      <c r="AI7"/>
      <c r="AJ7"/>
      <c r="AK7"/>
      <c r="AL7"/>
      <c r="AM7"/>
      <c r="AN7"/>
      <c r="AO7"/>
    </row>
    <row r="8" spans="1:41" ht="15" customHeight="1" x14ac:dyDescent="0.25">
      <c r="A8" s="282" t="s">
        <v>962</v>
      </c>
      <c r="B8" s="282"/>
      <c r="C8" s="281"/>
      <c r="D8" s="280"/>
      <c r="E8" s="279"/>
      <c r="F8" s="278" t="str" cm="1">
        <f t="array" aca="1" ref="F8" ca="1">IF(D8="Core", INDIRECT($K$3), IF(D8="Core_Rotational",INDIRECT($K$3), IF(D8="Core_Pillar", INDIRECT($K$3),IF(D8="Explosive_Cardio", INDIRECT($K$2), IF(D8="Explosive", INDIRECT($K$2),INDIRECT($K$4))))))</f>
        <v>3x10</v>
      </c>
      <c r="G8" s="826" t="str">
        <f ca="1">CONCATENATE(IF($E$5="FDN",FDN_R,""),IF($E$5="END",END_R,""),IF($E$5="SPD",SPD_R,""),IF($E$5="HYP",HYP_R,""),IF($E$5="PWR",PWR_R,""),IF($E$5="STC",STC_R,""),IF($E$5="STR",STR_R,""),IF($E$5="MAX",MAX_R,""),IF($E$5="TF",TF_R,""),IF($E$5="UNL",UNL_R,""))</f>
        <v>1:30</v>
      </c>
      <c r="H8" s="277"/>
      <c r="I8" s="277"/>
      <c r="J8" s="277"/>
      <c r="K8" s="793"/>
    </row>
    <row r="9" spans="1:41" ht="15" customHeight="1" x14ac:dyDescent="0.25">
      <c r="A9" s="43" t="s">
        <v>871</v>
      </c>
      <c r="B9" s="36"/>
      <c r="C9" s="287">
        <v>6</v>
      </c>
      <c r="D9" s="280"/>
      <c r="E9" s="293"/>
      <c r="F9" s="271" t="str" cm="1">
        <f t="array" aca="1" ref="F9" ca="1">IF(D9="Core", INDIRECT($K$3), IF(D9="Core_Rotational",INDIRECT($K$3), IF(D9="Core_Pillar", INDIRECT($K$3),IF(D9="Explosive_Cardio", INDIRECT($K$2), IF(D9="Explosive", INDIRECT($K$2),INDIRECT($K$4))))))</f>
        <v>3x10</v>
      </c>
      <c r="G9" s="827"/>
      <c r="H9" s="271"/>
      <c r="I9" s="271"/>
      <c r="J9" s="271"/>
      <c r="K9" s="793"/>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3x10</v>
      </c>
      <c r="G10" s="828" t="str">
        <f ca="1">CONCATENATE(IF($E$5="FDN",FDN_R,""),IF($E$5="END",END_R,""),IF($E$5="SPD",SPD_R,""),IF($E$5="HYP",HYP_R,""),IF($E$5="PWR",PWR_R,""),IF($E$5="STC",STC_R,""),IF($E$5="STR",STR_R,""),IF($E$5="MAX",MAX_R,""),IF($E$5="TF",TF_R,""),IF($E$5="UNL",UNL_R,""))</f>
        <v>1:30</v>
      </c>
      <c r="H10" s="290"/>
      <c r="I10" s="290"/>
      <c r="J10" s="290"/>
      <c r="K10" s="793"/>
    </row>
    <row r="11" spans="1:41" ht="15" customHeight="1" x14ac:dyDescent="0.25">
      <c r="A11" s="43" t="s">
        <v>1533</v>
      </c>
      <c r="B11" s="36"/>
      <c r="C11" s="287">
        <v>9</v>
      </c>
      <c r="D11" s="363"/>
      <c r="E11" s="286"/>
      <c r="F11" s="271" t="str" cm="1">
        <f t="array" aca="1" ref="F11" ca="1">IF(D11="Core", INDIRECT($K$3), IF(D11="Core_Rotational",INDIRECT($K$3), IF(D11="Core_Pillar", INDIRECT($K$3),IF(D11="Explosive_Cardio", INDIRECT($K$2), IF(D11="Explosive", INDIRECT($K$2),INDIRECT($K$4))))))</f>
        <v>3x10</v>
      </c>
      <c r="G11" s="829"/>
      <c r="H11" s="285"/>
      <c r="I11" s="285"/>
      <c r="J11" s="285"/>
      <c r="K11" s="793"/>
    </row>
    <row r="12" spans="1:41" ht="15" customHeight="1" x14ac:dyDescent="0.25">
      <c r="A12" s="282" t="s">
        <v>1086</v>
      </c>
      <c r="B12" s="282"/>
      <c r="C12" s="281"/>
      <c r="D12" s="280"/>
      <c r="E12" s="279"/>
      <c r="F12" s="278" t="str" cm="1">
        <f t="array" aca="1" ref="F12" ca="1">IF(D12="Core", INDIRECT($K$3), IF(D12="Core_Rotational",INDIRECT($K$3), IF(D12="Core_Pillar", INDIRECT($K$3),IF(D12="Explosive_Cardio", INDIRECT($K$2), IF(D12="Explosive", INDIRECT($K$2),INDIRECT($K$4))))))</f>
        <v>3x10</v>
      </c>
      <c r="G12" s="826" t="str">
        <f ca="1">CONCATENATE(IF($E$5="FDN",FDN_R,""),IF($E$5="END",END_R,""),IF($E$5="SPD",SPD_R,""),IF($E$5="HYP",HYP_R,""),IF($E$5="PWR",PWR_R,""),IF($E$5="STC",STC_R,""),IF($E$5="STR",STR_R,""),IF($E$5="MAX",MAX_R,""),IF($E$5="TF",TF_R,""),IF($E$5="UNL",UNL_R,""))</f>
        <v>1:30</v>
      </c>
      <c r="H12" s="277"/>
      <c r="I12" s="277"/>
      <c r="J12" s="277"/>
      <c r="K12" s="793"/>
    </row>
    <row r="13" spans="1:41" ht="15" customHeight="1" thickBot="1" x14ac:dyDescent="0.3">
      <c r="A13" s="43"/>
      <c r="B13" s="312"/>
      <c r="C13" s="311">
        <f>SUM(C7:C12)</f>
        <v>15</v>
      </c>
      <c r="D13" s="280"/>
      <c r="E13" s="310"/>
      <c r="F13" s="271" t="str" cm="1">
        <f t="array" aca="1" ref="F13" ca="1">IF(D13="Core", INDIRECT($K$3), IF(D13="Core_Rotational",INDIRECT($K$3), IF(D13="Core_Pillar", INDIRECT($K$3),IF(D13="Explosive_Cardio", INDIRECT($K$2), IF(D13="Explosive", INDIRECT($K$2),INDIRECT($K$4))))))</f>
        <v>3x10</v>
      </c>
      <c r="G13" s="827"/>
      <c r="H13" s="271"/>
      <c r="I13" s="271"/>
      <c r="J13" s="271"/>
    </row>
    <row r="14" spans="1:41" ht="15" customHeight="1" thickBot="1" x14ac:dyDescent="0.3">
      <c r="A14" s="307" t="s">
        <v>641</v>
      </c>
      <c r="B14" s="304"/>
      <c r="C14" s="306">
        <f ca="1">+C6+1</f>
        <v>44767</v>
      </c>
      <c r="D14" s="301" t="s">
        <v>1429</v>
      </c>
      <c r="E14" s="309" t="s">
        <v>70</v>
      </c>
      <c r="F14" s="308" t="s">
        <v>1430</v>
      </c>
      <c r="G14" s="301" t="s">
        <v>380</v>
      </c>
      <c r="H14" s="822" t="s">
        <v>1431</v>
      </c>
      <c r="I14" s="822"/>
      <c r="J14" s="823"/>
      <c r="K14" s="375" t="s">
        <v>648</v>
      </c>
      <c r="L14" s="300"/>
      <c r="M14" s="300"/>
    </row>
    <row r="15" spans="1:41" ht="15" customHeight="1" thickTop="1" x14ac:dyDescent="0.25">
      <c r="A15" s="299" t="s">
        <v>1432</v>
      </c>
      <c r="B15" s="298"/>
      <c r="C15" s="297" t="str">
        <f>"("&amp;LEFT(K14,1)&amp;")"</f>
        <v>(E)</v>
      </c>
      <c r="D15" s="296" t="s">
        <v>1433</v>
      </c>
      <c r="E15" s="295"/>
      <c r="F15" s="294"/>
      <c r="G15" s="294"/>
      <c r="H15" s="824"/>
      <c r="I15" s="824"/>
      <c r="J15" s="825"/>
      <c r="K15" s="793" t="s">
        <v>1534</v>
      </c>
    </row>
    <row r="16" spans="1:41" ht="15" customHeight="1" x14ac:dyDescent="0.25">
      <c r="A16" s="282" t="s">
        <v>962</v>
      </c>
      <c r="B16" s="282"/>
      <c r="C16" s="281"/>
      <c r="D16" s="280" t="s">
        <v>128</v>
      </c>
      <c r="E16" s="279" t="s">
        <v>140</v>
      </c>
      <c r="F16" s="278" t="str" cm="1">
        <f t="array" aca="1" ref="F16" ca="1">IF(D16="Core", INDIRECT($K$3), IF(D16="Core_Rotational",INDIRECT($K$3), IF(D16="Core_Pillar", INDIRECT($K$3),IF(D16="Explosive_Cardio", INDIRECT($K$2), IF(D16="Explosive", INDIRECT($K$2),INDIRECT($K$4))))))</f>
        <v>3x10</v>
      </c>
      <c r="G16" s="826" t="str">
        <f ca="1">CONCATENATE(IF($E$5="FDN",FDN_R,""),IF($E$5="END",END_R,""),IF($E$5="SPD",SPD_R,""),IF($E$5="HYP",HYP_R,""),IF($E$5="PWR",PWR_R,""),IF($E$5="STC",STC_R,""),IF($E$5="STR",STR_R,""),IF($E$5="MAX",MAX_R,""),IF($E$5="TF",TF_R,""),IF($E$5="UNL",UNL_R,""))</f>
        <v>1:30</v>
      </c>
      <c r="H16" s="277">
        <v>121</v>
      </c>
      <c r="I16" s="277">
        <v>132</v>
      </c>
      <c r="J16" s="277">
        <v>143</v>
      </c>
      <c r="K16" s="793"/>
    </row>
    <row r="17" spans="1:13" ht="15" customHeight="1" x14ac:dyDescent="0.25">
      <c r="A17" s="43" t="s">
        <v>884</v>
      </c>
      <c r="B17" s="36"/>
      <c r="C17" s="287">
        <v>8.1999999999999993</v>
      </c>
      <c r="D17" s="280"/>
      <c r="E17" s="293"/>
      <c r="F17" s="271"/>
      <c r="G17" s="827"/>
      <c r="H17" s="271"/>
      <c r="I17" s="271"/>
      <c r="J17" s="271"/>
      <c r="K17" s="793"/>
    </row>
    <row r="18" spans="1:13" ht="15" customHeight="1" x14ac:dyDescent="0.25">
      <c r="A18" s="282" t="s">
        <v>1086</v>
      </c>
      <c r="B18" s="282"/>
      <c r="C18" s="281"/>
      <c r="D18" s="364" t="s">
        <v>129</v>
      </c>
      <c r="E18" s="291" t="s">
        <v>161</v>
      </c>
      <c r="F18" s="278" t="str" cm="1">
        <f t="array" aca="1" ref="F18" ca="1">IF(D18="Core", INDIRECT($K$3), IF(D18="Core_Rotational",INDIRECT($K$3), IF(D18="Core_Pillar", INDIRECT($K$3),IF(D18="Explosive_Cardio", INDIRECT($K$2), IF(D18="Explosive", INDIRECT($K$2),INDIRECT($K$4))))))</f>
        <v>3x10</v>
      </c>
      <c r="G18" s="828" t="str">
        <f ca="1">CONCATENATE(IF($E$5="FDN",FDN_R,""),IF($E$5="END",END_R,""),IF($E$5="SPD",SPD_R,""),IF($E$5="HYP",HYP_R,""),IF($E$5="PWR",PWR_R,""),IF($E$5="STC",STC_R,""),IF($E$5="STR",STR_R,""),IF($E$5="MAX",MAX_R,""),IF($E$5="TF",TF_R,""),IF($E$5="UNL",UNL_R,""))</f>
        <v>1:30</v>
      </c>
      <c r="H18" s="290">
        <v>25</v>
      </c>
      <c r="I18" s="290">
        <v>30</v>
      </c>
      <c r="J18" s="290">
        <v>30</v>
      </c>
      <c r="K18" s="793"/>
    </row>
    <row r="19" spans="1:13" ht="15" customHeight="1" x14ac:dyDescent="0.25">
      <c r="A19" s="43"/>
      <c r="B19" s="36"/>
      <c r="C19" s="287"/>
      <c r="D19" s="363" t="s">
        <v>128</v>
      </c>
      <c r="E19" s="286" t="s">
        <v>238</v>
      </c>
      <c r="F19" s="271" t="str" cm="1">
        <f t="array" aca="1" ref="F19" ca="1">IF(D19="Core", INDIRECT($K$3), IF(D19="Core_Rotational",INDIRECT($K$3), IF(D19="Core_Pillar", INDIRECT($K$3),IF(D19="Explosive_Cardio", INDIRECT($K$2), IF(D19="Explosive", INDIRECT($K$2),INDIRECT($K$4))))))</f>
        <v>3x10</v>
      </c>
      <c r="G19" s="829"/>
      <c r="H19" s="285">
        <v>25</v>
      </c>
      <c r="I19" s="285">
        <v>25</v>
      </c>
      <c r="J19" s="285">
        <v>30</v>
      </c>
      <c r="K19" s="793"/>
    </row>
    <row r="20" spans="1:13" ht="15" customHeight="1" x14ac:dyDescent="0.25">
      <c r="A20" s="282"/>
      <c r="B20" s="282"/>
      <c r="C20" s="281"/>
      <c r="D20" s="280" t="s">
        <v>136</v>
      </c>
      <c r="E20" s="279" t="s">
        <v>181</v>
      </c>
      <c r="F20" s="278" t="str" cm="1">
        <f t="array" aca="1" ref="F20" ca="1">IF(D20="Core", INDIRECT($K$3), IF(D20="Core_Rotational",INDIRECT($K$3), IF(D20="Core_Pillar", INDIRECT($K$3),IF(D20="Explosive_Cardio", INDIRECT($K$2), IF(D20="Explosive", INDIRECT($K$2),INDIRECT($K$4))))))</f>
        <v>3x10</v>
      </c>
      <c r="G20" s="826" t="str">
        <f ca="1">CONCATENATE(IF($E$5="FDN",FDN_R,""),IF($E$5="END",END_R,""),IF($E$5="SPD",SPD_R,""),IF($E$5="HYP",HYP_R,""),IF($E$5="PWR",PWR_R,""),IF($E$5="STC",STC_R,""),IF($E$5="STR",STR_R,""),IF($E$5="MAX",MAX_R,""),IF($E$5="TF",TF_R,""),IF($E$5="UNL",UNL_R,""))</f>
        <v>1:30</v>
      </c>
      <c r="H20" s="277">
        <v>5</v>
      </c>
      <c r="I20" s="277">
        <v>5</v>
      </c>
      <c r="J20" s="277">
        <v>5</v>
      </c>
      <c r="K20" s="793"/>
    </row>
    <row r="21" spans="1:13" ht="15" customHeight="1" thickBot="1" x14ac:dyDescent="0.3">
      <c r="A21" s="43"/>
      <c r="B21" s="45"/>
      <c r="C21" s="273">
        <f>SUM(C15:C20)</f>
        <v>8.1999999999999993</v>
      </c>
      <c r="D21" s="280" t="s">
        <v>136</v>
      </c>
      <c r="E21" s="293" t="s">
        <v>146</v>
      </c>
      <c r="F21" s="271" t="s">
        <v>1535</v>
      </c>
      <c r="G21" s="827"/>
      <c r="H21" s="271">
        <v>5</v>
      </c>
      <c r="I21" s="271">
        <v>5</v>
      </c>
      <c r="J21" s="271"/>
    </row>
    <row r="22" spans="1:13" ht="15" customHeight="1" thickBot="1" x14ac:dyDescent="0.3">
      <c r="A22" s="307" t="s">
        <v>642</v>
      </c>
      <c r="B22" s="304"/>
      <c r="C22" s="306">
        <f ca="1">+C14+1</f>
        <v>44768</v>
      </c>
      <c r="D22" s="301" t="s">
        <v>1429</v>
      </c>
      <c r="E22" s="302" t="s">
        <v>70</v>
      </c>
      <c r="F22" s="301" t="s">
        <v>1430</v>
      </c>
      <c r="G22" s="301" t="s">
        <v>380</v>
      </c>
      <c r="H22" s="822" t="s">
        <v>1431</v>
      </c>
      <c r="I22" s="822"/>
      <c r="J22" s="823"/>
      <c r="K22" s="375" t="s">
        <v>648</v>
      </c>
      <c r="L22" s="300"/>
      <c r="M22" s="300"/>
    </row>
    <row r="23" spans="1:13" ht="15" customHeight="1" thickTop="1" x14ac:dyDescent="0.25">
      <c r="A23" s="299" t="s">
        <v>1432</v>
      </c>
      <c r="B23" s="298"/>
      <c r="C23" s="297" t="str">
        <f>"("&amp;LEFT(K22,1)&amp;")"</f>
        <v>(E)</v>
      </c>
      <c r="D23" s="296" t="s">
        <v>1433</v>
      </c>
      <c r="E23" s="295"/>
      <c r="F23" s="294"/>
      <c r="G23" s="294"/>
      <c r="H23" s="824"/>
      <c r="I23" s="824"/>
      <c r="J23" s="825"/>
      <c r="K23" s="793" t="s">
        <v>1536</v>
      </c>
    </row>
    <row r="24" spans="1:13" ht="15" customHeight="1" x14ac:dyDescent="0.25">
      <c r="A24" s="282" t="s">
        <v>1509</v>
      </c>
      <c r="B24" s="282"/>
      <c r="C24" s="382">
        <v>8.35</v>
      </c>
      <c r="D24" s="280"/>
      <c r="E24" s="279" t="s">
        <v>1537</v>
      </c>
      <c r="F24" s="278" t="str" cm="1">
        <f t="array" aca="1" ref="F24" ca="1">IF(D24="Core", INDIRECT($K$3), IF(D24="Core_Rotational",INDIRECT($K$3), IF(D24="Core_Pillar", INDIRECT($K$3),IF(D24="Explosive_Cardio", INDIRECT($K$2), IF(D24="Explosive", INDIRECT($K$2),INDIRECT($K$4))))))</f>
        <v>3x10</v>
      </c>
      <c r="G24" s="826" t="str">
        <f ca="1">CONCATENATE(IF($E$5="FDN",FDN_R,""),IF($E$5="END",END_R,""),IF($E$5="SPD",SPD_R,""),IF($E$5="HYP",HYP_R,""),IF($E$5="PWR",PWR_R,""),IF($E$5="STC",STC_R,""),IF($E$5="STR",STR_R,""),IF($E$5="MAX",MAX_R,""),IF($E$5="TF",TF_R,""),IF($E$5="UNL",UNL_R,""))</f>
        <v>1:30</v>
      </c>
      <c r="H24" s="277"/>
      <c r="I24" s="277"/>
      <c r="J24" s="277"/>
      <c r="K24" s="793"/>
    </row>
    <row r="25" spans="1:13" ht="15" customHeight="1" x14ac:dyDescent="0.25">
      <c r="A25" s="43" t="s">
        <v>1538</v>
      </c>
      <c r="B25" s="36"/>
      <c r="C25" s="287">
        <v>2</v>
      </c>
      <c r="D25" s="280"/>
      <c r="E25" s="293" t="s">
        <v>361</v>
      </c>
      <c r="F25" s="271" t="str" cm="1">
        <f t="array" aca="1" ref="F25" ca="1">IF(D25="Core", INDIRECT($K$3), IF(D25="Core_Rotational",INDIRECT($K$3), IF(D25="Core_Pillar", INDIRECT($K$3),IF(D25="Explosive_Cardio", INDIRECT($K$2), IF(D25="Explosive", INDIRECT($K$2),INDIRECT($K$4))))))</f>
        <v>3x10</v>
      </c>
      <c r="G25" s="827"/>
      <c r="H25" s="271"/>
      <c r="I25" s="271"/>
      <c r="J25" s="271"/>
      <c r="K25" s="793"/>
    </row>
    <row r="26" spans="1:13" ht="15" customHeight="1" x14ac:dyDescent="0.25">
      <c r="A26" s="282"/>
      <c r="B26" s="282"/>
      <c r="C26" s="281"/>
      <c r="D26" s="364"/>
      <c r="E26" s="291"/>
      <c r="F26" s="278" t="str" cm="1">
        <f t="array" aca="1" ref="F26" ca="1">IF(D26="Core", INDIRECT($K$3), IF(D26="Core_Rotational",INDIRECT($K$3), IF(D26="Core_Pillar", INDIRECT($K$3),IF(D26="Explosive_Cardio", INDIRECT($K$2), IF(D26="Explosive", INDIRECT($K$2),INDIRECT($K$4))))))</f>
        <v>3x10</v>
      </c>
      <c r="G26" s="828" t="str">
        <f ca="1">CONCATENATE(IF($E$5="FDN",FDN_R,""),IF($E$5="END",END_R,""),IF($E$5="SPD",SPD_R,""),IF($E$5="HYP",HYP_R,""),IF($E$5="PWR",PWR_R,""),IF($E$5="STC",STC_R,""),IF($E$5="STR",STR_R,""),IF($E$5="MAX",MAX_R,""),IF($E$5="TF",TF_R,""),IF($E$5="UNL",UNL_R,""))</f>
        <v>1:30</v>
      </c>
      <c r="H26" s="290"/>
      <c r="I26" s="290"/>
      <c r="J26" s="290"/>
      <c r="K26" s="793"/>
    </row>
    <row r="27" spans="1:13" ht="15" customHeight="1" x14ac:dyDescent="0.25">
      <c r="A27" s="43" t="s">
        <v>1348</v>
      </c>
      <c r="B27" s="36"/>
      <c r="C27" s="287">
        <v>4</v>
      </c>
      <c r="D27" s="363"/>
      <c r="E27" s="286"/>
      <c r="F27" s="271" t="str" cm="1">
        <f t="array" aca="1" ref="F27" ca="1">IF(D27="Core", INDIRECT($K$3), IF(D27="Core_Rotational",INDIRECT($K$3), IF(D27="Core_Pillar", INDIRECT($K$3),IF(D27="Explosive_Cardio", INDIRECT($K$2), IF(D27="Explosive", INDIRECT($K$2),INDIRECT($K$4))))))</f>
        <v>3x10</v>
      </c>
      <c r="G27" s="829"/>
      <c r="H27" s="285"/>
      <c r="I27" s="285"/>
      <c r="J27" s="285"/>
      <c r="K27" s="793"/>
    </row>
    <row r="28" spans="1:13" ht="15" customHeight="1" x14ac:dyDescent="0.25">
      <c r="A28" s="282"/>
      <c r="B28" s="282"/>
      <c r="C28" s="281"/>
      <c r="D28" s="280"/>
      <c r="E28" s="279"/>
      <c r="F28" s="278" t="str" cm="1">
        <f t="array" aca="1" ref="F28" ca="1">IF(D28="Core", INDIRECT($K$3), IF(D28="Core_Rotational",INDIRECT($K$3), IF(D28="Core_Pillar", INDIRECT($K$3),IF(D28="Explosive_Cardio", INDIRECT($K$2), IF(D28="Explosive", INDIRECT($K$2),INDIRECT($K$4))))))</f>
        <v>3x10</v>
      </c>
      <c r="G28" s="826" t="str">
        <f ca="1">CONCATENATE(IF($E$5="FDN",FDN_R,""),IF($E$5="END",END_R,""),IF($E$5="SPD",SPD_R,""),IF($E$5="HYP",HYP_R,""),IF($E$5="PWR",PWR_R,""),IF($E$5="STC",STC_R,""),IF($E$5="STR",STR_R,""),IF($E$5="MAX",MAX_R,""),IF($E$5="TF",TF_R,""),IF($E$5="UNL",UNL_R,""))</f>
        <v>1:30</v>
      </c>
      <c r="H28" s="277"/>
      <c r="I28" s="277"/>
      <c r="J28" s="277"/>
      <c r="K28" s="793"/>
    </row>
    <row r="29" spans="1:13" ht="15" customHeight="1" thickBot="1" x14ac:dyDescent="0.3">
      <c r="A29" s="43"/>
      <c r="B29" s="45"/>
      <c r="C29" s="383">
        <f>SUM(C23:C28)</f>
        <v>14.35</v>
      </c>
      <c r="D29" s="280"/>
      <c r="E29" s="293"/>
      <c r="F29" s="271" t="str" cm="1">
        <f t="array" aca="1" ref="F29" ca="1">IF(D29="Core", INDIRECT($K$3), IF(D29="Core_Rotational",INDIRECT($K$3), IF(D29="Core_Pillar", INDIRECT($K$3),IF(D29="Explosive_Cardio", INDIRECT($K$2), IF(D29="Explosive", INDIRECT($K$2),INDIRECT($K$4))))))</f>
        <v>3x10</v>
      </c>
      <c r="G29" s="827"/>
      <c r="H29" s="271"/>
      <c r="I29" s="271"/>
      <c r="J29" s="271"/>
    </row>
    <row r="30" spans="1:13" ht="15" customHeight="1" thickBot="1" x14ac:dyDescent="0.3">
      <c r="A30" s="307" t="s">
        <v>643</v>
      </c>
      <c r="B30" s="304"/>
      <c r="C30" s="306">
        <f ca="1">+C22+1</f>
        <v>44769</v>
      </c>
      <c r="D30" s="301" t="s">
        <v>1429</v>
      </c>
      <c r="E30" s="302" t="s">
        <v>70</v>
      </c>
      <c r="F30" s="301" t="s">
        <v>1430</v>
      </c>
      <c r="G30" s="301" t="s">
        <v>380</v>
      </c>
      <c r="H30" s="822" t="s">
        <v>1431</v>
      </c>
      <c r="I30" s="822"/>
      <c r="J30" s="823"/>
      <c r="K30" s="375" t="s">
        <v>661</v>
      </c>
      <c r="L30" s="300"/>
      <c r="M30" s="300"/>
    </row>
    <row r="31" spans="1:13" ht="15" customHeight="1" thickTop="1" x14ac:dyDescent="0.25">
      <c r="A31" s="299" t="s">
        <v>1432</v>
      </c>
      <c r="B31" s="298"/>
      <c r="C31" s="297" t="str">
        <f>"("&amp;LEFT(K30,1)&amp;")"</f>
        <v>(T)</v>
      </c>
      <c r="D31" s="296" t="s">
        <v>1433</v>
      </c>
      <c r="E31" s="295"/>
      <c r="F31" s="294"/>
      <c r="G31" s="294"/>
      <c r="H31" s="824"/>
      <c r="I31" s="824"/>
      <c r="J31" s="825"/>
      <c r="K31" s="793" t="s">
        <v>1539</v>
      </c>
    </row>
    <row r="32" spans="1:13" ht="15" customHeight="1" x14ac:dyDescent="0.25">
      <c r="A32" s="282" t="s">
        <v>962</v>
      </c>
      <c r="B32" s="282"/>
      <c r="C32" s="281"/>
      <c r="D32" s="280" t="s">
        <v>2</v>
      </c>
      <c r="E32" s="279" t="s">
        <v>163</v>
      </c>
      <c r="F32" s="278" t="str" cm="1">
        <f t="array" aca="1" ref="F32" ca="1">IF(D32="Core", INDIRECT($K$3), IF(D32="Core_Rotational",INDIRECT($K$3), IF(D32="Core_Pillar", INDIRECT($K$3),IF(D32="Explosive_Cardio", INDIRECT($K$2), IF(D32="Explosive", INDIRECT($K$2),INDIRECT($K$4))))))</f>
        <v>3x10</v>
      </c>
      <c r="G32" s="826" t="str">
        <f ca="1">CONCATENATE(IF($E$5="FDN",FDN_R,""),IF($E$5="END",END_R,""),IF($E$5="SPD",SPD_R,""),IF($E$5="HYP",HYP_R,""),IF($E$5="PWR",PWR_R,""),IF($E$5="STC",STC_R,""),IF($E$5="STR",STR_R,""),IF($E$5="MAX",MAX_R,""),IF($E$5="TF",TF_R,""),IF($E$5="UNL",UNL_R,""))</f>
        <v>1:30</v>
      </c>
      <c r="H32" s="277">
        <v>35</v>
      </c>
      <c r="I32" s="277">
        <v>37.5</v>
      </c>
      <c r="J32" s="277">
        <v>37.5</v>
      </c>
      <c r="K32" s="793"/>
    </row>
    <row r="33" spans="1:13" ht="15" customHeight="1" x14ac:dyDescent="0.25">
      <c r="A33" s="43" t="s">
        <v>1540</v>
      </c>
      <c r="B33" s="36"/>
      <c r="C33" s="386">
        <v>9.35</v>
      </c>
      <c r="D33" s="280"/>
      <c r="E33" s="293"/>
      <c r="F33" s="271" t="str" cm="1">
        <f t="array" aca="1" ref="F33" ca="1">IF(D33="Core", INDIRECT($K$3), IF(D33="Core_Rotational",INDIRECT($K$3), IF(D33="Core_Pillar", INDIRECT($K$3),IF(D33="Explosive_Cardio", INDIRECT($K$2), IF(D33="Explosive", INDIRECT($K$2),INDIRECT($K$4))))))</f>
        <v>3x10</v>
      </c>
      <c r="G33" s="827"/>
      <c r="H33" s="271"/>
      <c r="I33" s="271"/>
      <c r="J33" s="271"/>
      <c r="K33" s="793"/>
    </row>
    <row r="34" spans="1:13" ht="15" customHeight="1" x14ac:dyDescent="0.25">
      <c r="A34" s="282" t="s">
        <v>1086</v>
      </c>
      <c r="B34" s="282"/>
      <c r="C34" s="281"/>
      <c r="D34" s="364" t="s">
        <v>11</v>
      </c>
      <c r="E34" s="291" t="s">
        <v>188</v>
      </c>
      <c r="F34" s="278" t="str" cm="1">
        <f t="array" aca="1" ref="F34" ca="1">IF(D34="Core", INDIRECT($K$3), IF(D34="Core_Rotational",INDIRECT($K$3), IF(D34="Core_Pillar", INDIRECT($K$3),IF(D34="Explosive_Cardio", INDIRECT($K$2), IF(D34="Explosive", INDIRECT($K$2),INDIRECT($K$4))))))</f>
        <v>3x10</v>
      </c>
      <c r="G34" s="828" t="str">
        <f ca="1">CONCATENATE(IF($E$5="FDN",FDN_R,""),IF($E$5="END",END_R,""),IF($E$5="SPD",SPD_R,""),IF($E$5="HYP",HYP_R,""),IF($E$5="PWR",PWR_R,""),IF($E$5="STC",STC_R,""),IF($E$5="STR",STR_R,""),IF($E$5="MAX",MAX_R,""),IF($E$5="TF",TF_R,""),IF($E$5="UNL",UNL_R,""))</f>
        <v>1:30</v>
      </c>
      <c r="H34" s="290">
        <v>100</v>
      </c>
      <c r="I34" s="290">
        <v>100</v>
      </c>
      <c r="J34" s="290">
        <v>110</v>
      </c>
      <c r="K34" s="793"/>
    </row>
    <row r="35" spans="1:13" ht="15" customHeight="1" x14ac:dyDescent="0.25">
      <c r="A35" s="43"/>
      <c r="B35" s="36"/>
      <c r="C35" s="287"/>
      <c r="D35" s="363" t="s">
        <v>130</v>
      </c>
      <c r="E35" s="286" t="s">
        <v>186</v>
      </c>
      <c r="F35" s="271" t="str" cm="1">
        <f t="array" aca="1" ref="F35" ca="1">IF(D35="Core", INDIRECT($K$3), IF(D35="Core_Rotational",INDIRECT($K$3), IF(D35="Core_Pillar", INDIRECT($K$3),IF(D35="Explosive_Cardio", INDIRECT($K$2), IF(D35="Explosive", INDIRECT($K$2),INDIRECT($K$4))))))</f>
        <v>3x10</v>
      </c>
      <c r="G35" s="829"/>
      <c r="H35" s="285">
        <v>35</v>
      </c>
      <c r="I35" s="285">
        <v>35</v>
      </c>
      <c r="J35" s="285">
        <v>35</v>
      </c>
      <c r="K35" s="793"/>
    </row>
    <row r="36" spans="1:13" ht="15" customHeight="1" x14ac:dyDescent="0.25">
      <c r="A36" s="282"/>
      <c r="B36" s="282"/>
      <c r="C36" s="281"/>
      <c r="D36" s="365" t="s">
        <v>2</v>
      </c>
      <c r="E36" s="380" t="s">
        <v>142</v>
      </c>
      <c r="F36" s="278" t="str" cm="1">
        <f t="array" aca="1" ref="F36" ca="1">IF(D36="Core", INDIRECT($K$3), IF(D36="Core_Rotational",INDIRECT($K$3), IF(D36="Core_Pillar", INDIRECT($K$3),IF(D36="Explosive_Cardio", INDIRECT($K$2), IF(D36="Explosive", INDIRECT($K$2),INDIRECT($K$4))))))</f>
        <v>3x10</v>
      </c>
      <c r="G36" s="826" t="str">
        <f ca="1">CONCATENATE(IF($E$5="FDN",FDN_R,""),IF($E$5="END",END_R,""),IF($E$5="SPD",SPD_R,""),IF($E$5="HYP",HYP_R,""),IF($E$5="PWR",PWR_R,""),IF($E$5="STC",STC_R,""),IF($E$5="STR",STR_R,""),IF($E$5="MAX",MAX_R,""),IF($E$5="TF",TF_R,""),IF($E$5="UNL",UNL_R,""))</f>
        <v>1:30</v>
      </c>
      <c r="H36" s="277">
        <v>20</v>
      </c>
      <c r="I36" s="277">
        <v>20</v>
      </c>
      <c r="J36" s="277">
        <v>20</v>
      </c>
      <c r="K36" s="793"/>
    </row>
    <row r="37" spans="1:13" ht="15" customHeight="1" thickBot="1" x14ac:dyDescent="0.3">
      <c r="A37" s="43"/>
      <c r="B37" s="45"/>
      <c r="C37" s="273">
        <f>SUM(C31:C36)</f>
        <v>9.35</v>
      </c>
      <c r="D37" s="366" t="s">
        <v>11</v>
      </c>
      <c r="E37" s="272" t="s">
        <v>227</v>
      </c>
      <c r="F37" s="271" t="str" cm="1">
        <f t="array" aca="1" ref="F37" ca="1">IF(D37="Core", INDIRECT($K$3), IF(D37="Core_Rotational",INDIRECT($K$3), IF(D37="Core_Pillar", INDIRECT($K$3),IF(D37="Explosive_Cardio", INDIRECT($K$2), IF(D37="Explosive", INDIRECT($K$2),INDIRECT($K$4))))))</f>
        <v>3x10</v>
      </c>
      <c r="G37" s="827"/>
      <c r="H37" s="271">
        <v>32.5</v>
      </c>
      <c r="I37" s="271">
        <v>32.5</v>
      </c>
      <c r="J37" s="271">
        <v>32.5</v>
      </c>
    </row>
    <row r="38" spans="1:13" ht="15" customHeight="1" thickBot="1" x14ac:dyDescent="0.3">
      <c r="A38" s="307" t="s">
        <v>644</v>
      </c>
      <c r="B38" s="304"/>
      <c r="C38" s="306">
        <f ca="1">+C30+1</f>
        <v>44770</v>
      </c>
      <c r="D38" s="301" t="s">
        <v>1429</v>
      </c>
      <c r="E38" s="302" t="s">
        <v>70</v>
      </c>
      <c r="F38" s="301" t="s">
        <v>1430</v>
      </c>
      <c r="G38" s="301" t="s">
        <v>380</v>
      </c>
      <c r="H38" s="822" t="s">
        <v>1431</v>
      </c>
      <c r="I38" s="822"/>
      <c r="J38" s="823"/>
      <c r="K38" s="375" t="s">
        <v>548</v>
      </c>
      <c r="L38" s="300"/>
      <c r="M38" s="300"/>
    </row>
    <row r="39" spans="1:13" ht="15" customHeight="1" thickTop="1" x14ac:dyDescent="0.25">
      <c r="A39" s="299" t="s">
        <v>1432</v>
      </c>
      <c r="B39" s="298"/>
      <c r="C39" s="297" t="str">
        <f>"("&amp;LEFT(K38,1)&amp;")"</f>
        <v>(R)</v>
      </c>
      <c r="D39" s="296" t="s">
        <v>1433</v>
      </c>
      <c r="E39" s="295"/>
      <c r="F39" s="294"/>
      <c r="G39" s="294"/>
      <c r="H39" s="824"/>
      <c r="I39" s="824"/>
      <c r="J39" s="825"/>
      <c r="K39" s="793" t="s">
        <v>1541</v>
      </c>
    </row>
    <row r="40" spans="1:13" ht="15" customHeight="1" x14ac:dyDescent="0.25">
      <c r="A40" s="282" t="s">
        <v>1542</v>
      </c>
      <c r="B40" s="282"/>
      <c r="C40" s="281">
        <v>5.2</v>
      </c>
      <c r="D40" s="280"/>
      <c r="E40" s="279" t="s">
        <v>1537</v>
      </c>
      <c r="F40" s="278" t="str" cm="1">
        <f t="array" aca="1" ref="F40" ca="1">IF(D40="Core", INDIRECT($K$3), IF(D40="Core_Rotational",INDIRECT($K$3), IF(D40="Core_Pillar", INDIRECT($K$3),IF(D40="Explosive_Cardio", INDIRECT($K$2), IF(D40="Explosive", INDIRECT($K$2),INDIRECT($K$4))))))</f>
        <v>3x10</v>
      </c>
      <c r="G40" s="826" t="str">
        <f ca="1">CONCATENATE(IF($E$5="FDN",FDN_R,""),IF($E$5="END",END_R,""),IF($E$5="SPD",SPD_R,""),IF($E$5="HYP",HYP_R,""),IF($E$5="PWR",PWR_R,""),IF($E$5="STC",STC_R,""),IF($E$5="STR",STR_R,""),IF($E$5="MAX",MAX_R,""),IF($E$5="TF",TF_R,""),IF($E$5="UNL",UNL_R,""))</f>
        <v>1:30</v>
      </c>
      <c r="H40" s="277"/>
      <c r="I40" s="277"/>
      <c r="J40" s="277"/>
      <c r="K40" s="793"/>
    </row>
    <row r="41" spans="1:13" ht="15" customHeight="1" x14ac:dyDescent="0.25">
      <c r="A41" s="43"/>
      <c r="B41" s="36"/>
      <c r="C41" s="287"/>
      <c r="D41" s="280"/>
      <c r="E41" s="293" t="s">
        <v>361</v>
      </c>
      <c r="F41" s="271" t="str" cm="1">
        <f t="array" aca="1" ref="F41" ca="1">IF(D41="Core", INDIRECT($K$3), IF(D41="Core_Rotational",INDIRECT($K$3), IF(D41="Core_Pillar", INDIRECT($K$3),IF(D41="Explosive_Cardio", INDIRECT($K$2), IF(D41="Explosive", INDIRECT($K$2),INDIRECT($K$4))))))</f>
        <v>3x10</v>
      </c>
      <c r="G41" s="827"/>
      <c r="H41" s="271"/>
      <c r="I41" s="271"/>
      <c r="J41" s="271"/>
      <c r="K41" s="793"/>
    </row>
    <row r="42" spans="1:13" ht="15" customHeight="1" x14ac:dyDescent="0.25">
      <c r="A42" s="282"/>
      <c r="B42" s="282"/>
      <c r="C42" s="281"/>
      <c r="D42" s="364"/>
      <c r="E42" s="291"/>
      <c r="F42" s="278" t="str" cm="1">
        <f t="array" aca="1" ref="F42" ca="1">IF(D42="Core", INDIRECT($K$3), IF(D42="Core_Rotational",INDIRECT($K$3), IF(D42="Core_Pillar", INDIRECT($K$3),IF(D42="Explosive_Cardio", INDIRECT($K$2), IF(D42="Explosive", INDIRECT($K$2),INDIRECT($K$4))))))</f>
        <v>3x10</v>
      </c>
      <c r="G42" s="828" t="str">
        <f ca="1">CONCATENATE(IF($E$5="FDN",FDN_R,""),IF($E$5="END",END_R,""),IF($E$5="SPD",SPD_R,""),IF($E$5="HYP",HYP_R,""),IF($E$5="PWR",PWR_R,""),IF($E$5="STC",STC_R,""),IF($E$5="STR",STR_R,""),IF($E$5="MAX",MAX_R,""),IF($E$5="TF",TF_R,""),IF($E$5="UNL",UNL_R,""))</f>
        <v>1:30</v>
      </c>
      <c r="H42" s="290"/>
      <c r="I42" s="290"/>
      <c r="J42" s="290"/>
      <c r="K42" s="793"/>
    </row>
    <row r="43" spans="1:13" ht="15" customHeight="1" x14ac:dyDescent="0.25">
      <c r="A43" s="43"/>
      <c r="B43" s="36"/>
      <c r="C43" s="287"/>
      <c r="D43" s="363"/>
      <c r="E43" s="286"/>
      <c r="F43" s="271" t="str" cm="1">
        <f t="array" aca="1" ref="F43" ca="1">IF(D43="Core", INDIRECT($K$3), IF(D43="Core_Rotational",INDIRECT($K$3), IF(D43="Core_Pillar", INDIRECT($K$3),IF(D43="Explosive_Cardio", INDIRECT($K$2), IF(D43="Explosive", INDIRECT($K$2),INDIRECT($K$4))))))</f>
        <v>3x10</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3x10</v>
      </c>
      <c r="G44" s="826" t="str">
        <f ca="1">CONCATENATE(IF($E$5="FDN",FDN_R,""),IF($E$5="END",END_R,""),IF($E$5="SPD",SPD_R,""),IF($E$5="HYP",HYP_R,""),IF($E$5="PWR",PWR_R,""),IF($E$5="STC",STC_R,""),IF($E$5="STR",STR_R,""),IF($E$5="MAX",MAX_R,""),IF($E$5="TF",TF_R,""),IF($E$5="UNL",UNL_R,""))</f>
        <v>1:30</v>
      </c>
      <c r="H44" s="277"/>
      <c r="I44" s="277"/>
      <c r="J44" s="277"/>
      <c r="K44" s="793"/>
    </row>
    <row r="45" spans="1:13" ht="15" customHeight="1" thickBot="1" x14ac:dyDescent="0.3">
      <c r="A45" s="43"/>
      <c r="B45" s="45"/>
      <c r="C45" s="273">
        <f>SUM(C39:C44)</f>
        <v>5.2</v>
      </c>
      <c r="D45" s="280"/>
      <c r="E45" s="293"/>
      <c r="F45" s="271" t="str" cm="1">
        <f t="array" aca="1" ref="F45" ca="1">IF(D45="Core", INDIRECT($K$3), IF(D45="Core_Rotational",INDIRECT($K$3), IF(D45="Core_Pillar", INDIRECT($K$3),IF(D45="Explosive_Cardio", INDIRECT($K$2), IF(D45="Explosive", INDIRECT($K$2),INDIRECT($K$4))))))</f>
        <v>3x10</v>
      </c>
      <c r="G45" s="827"/>
      <c r="H45" s="271"/>
      <c r="I45" s="271"/>
      <c r="J45" s="271"/>
    </row>
    <row r="46" spans="1:13" ht="15" customHeight="1" thickBot="1" x14ac:dyDescent="0.3">
      <c r="A46" s="307" t="s">
        <v>645</v>
      </c>
      <c r="B46" s="304"/>
      <c r="C46" s="306">
        <f ca="1">+C38+1</f>
        <v>44771</v>
      </c>
      <c r="D46" s="301" t="s">
        <v>1429</v>
      </c>
      <c r="E46" s="302" t="s">
        <v>70</v>
      </c>
      <c r="F46" s="301" t="s">
        <v>1430</v>
      </c>
      <c r="G46" s="301" t="s">
        <v>380</v>
      </c>
      <c r="H46" s="822" t="s">
        <v>1431</v>
      </c>
      <c r="I46" s="822"/>
      <c r="J46" s="823"/>
      <c r="K46" s="375" t="s">
        <v>345</v>
      </c>
      <c r="L46" s="300"/>
      <c r="M46" s="300"/>
    </row>
    <row r="47" spans="1:13" ht="15" customHeight="1" thickTop="1" x14ac:dyDescent="0.25">
      <c r="A47" s="299" t="s">
        <v>1432</v>
      </c>
      <c r="B47" s="298"/>
      <c r="C47" s="297" t="str">
        <f>"("&amp;LEFT(K46,1)&amp;")"</f>
        <v>(O)</v>
      </c>
      <c r="D47" s="296" t="s">
        <v>1433</v>
      </c>
      <c r="E47" s="295"/>
      <c r="F47" s="294"/>
      <c r="G47" s="294"/>
      <c r="H47" s="824"/>
      <c r="I47" s="824"/>
      <c r="J47" s="825"/>
      <c r="K47" s="793"/>
    </row>
    <row r="48" spans="1:13" ht="15" customHeight="1" x14ac:dyDescent="0.25">
      <c r="A48" s="282"/>
      <c r="B48" s="282"/>
      <c r="C48" s="281"/>
      <c r="D48" s="280"/>
      <c r="E48" s="279"/>
      <c r="F48" s="278" t="str" cm="1">
        <f t="array" aca="1" ref="F48" ca="1">IF(D48="Core", INDIRECT($K$3), IF(D48="Core_Rotational",INDIRECT($K$3), IF(D48="Core_Pillar", INDIRECT($K$3),IF(D48="Explosive_Cardio", INDIRECT($K$2), IF(D48="Explosive", INDIRECT($K$2),INDIRECT($K$4))))))</f>
        <v>3x10</v>
      </c>
      <c r="G48" s="826" t="str">
        <f ca="1">CONCATENATE(IF($E$5="FDN",FDN_R,""),IF($E$5="END",END_R,""),IF($E$5="SPD",SPD_R,""),IF($E$5="HYP",HYP_R,""),IF($E$5="PWR",PWR_R,""),IF($E$5="STC",STC_R,""),IF($E$5="STR",STR_R,""),IF($E$5="MAX",MAX_R,""),IF($E$5="TF",TF_R,""),IF($E$5="UNL",UNL_R,""))</f>
        <v>1:30</v>
      </c>
      <c r="H48" s="277"/>
      <c r="I48" s="277"/>
      <c r="J48" s="277"/>
      <c r="K48" s="793"/>
    </row>
    <row r="49" spans="1:13" ht="15" customHeight="1" x14ac:dyDescent="0.25">
      <c r="A49" s="43"/>
      <c r="B49" s="36"/>
      <c r="C49" s="287"/>
      <c r="D49" s="280"/>
      <c r="E49" s="293"/>
      <c r="F49" s="271" t="str" cm="1">
        <f t="array" aca="1" ref="F49" ca="1">IF(D49="Core", INDIRECT($K$3), IF(D49="Core_Rotational",INDIRECT($K$3), IF(D49="Core_Pillar", INDIRECT($K$3),IF(D49="Explosive_Cardio", INDIRECT($K$2), IF(D49="Explosive", INDIRECT($K$2),INDIRECT($K$4))))))</f>
        <v>3x10</v>
      </c>
      <c r="G49" s="827"/>
      <c r="H49" s="271"/>
      <c r="I49" s="271"/>
      <c r="J49" s="271"/>
      <c r="K49" s="793"/>
    </row>
    <row r="50" spans="1:13" ht="15" customHeight="1" x14ac:dyDescent="0.25">
      <c r="A50" s="282"/>
      <c r="B50" s="282"/>
      <c r="C50" s="281"/>
      <c r="D50" s="364"/>
      <c r="E50" s="291"/>
      <c r="F50" s="278" t="str" cm="1">
        <f t="array" aca="1" ref="F50" ca="1">IF(D50="Core", INDIRECT($K$3), IF(D50="Core_Rotational",INDIRECT($K$3), IF(D50="Core_Pillar", INDIRECT($K$3),IF(D50="Explosive_Cardio", INDIRECT($K$2), IF(D50="Explosive", INDIRECT($K$2),INDIRECT($K$4))))))</f>
        <v>3x10</v>
      </c>
      <c r="G50" s="828" t="str">
        <f ca="1">CONCATENATE(IF($E$5="FDN",FDN_R,""),IF($E$5="END",END_R,""),IF($E$5="SPD",SPD_R,""),IF($E$5="HYP",HYP_R,""),IF($E$5="PWR",PWR_R,""),IF($E$5="STC",STC_R,""),IF($E$5="STR",STR_R,""),IF($E$5="MAX",MAX_R,""),IF($E$5="TF",TF_R,""),IF($E$5="UNL",UNL_R,""))</f>
        <v>1:30</v>
      </c>
      <c r="H50" s="290"/>
      <c r="I50" s="290"/>
      <c r="J50" s="290"/>
      <c r="K50" s="793"/>
    </row>
    <row r="51" spans="1:13" ht="15" customHeight="1" x14ac:dyDescent="0.25">
      <c r="A51" s="43"/>
      <c r="B51" s="36"/>
      <c r="C51" s="287"/>
      <c r="D51" s="363"/>
      <c r="E51" s="286"/>
      <c r="F51" s="271" t="str" cm="1">
        <f t="array" aca="1" ref="F51" ca="1">IF(D51="Core", INDIRECT($K$3), IF(D51="Core_Rotational",INDIRECT($K$3), IF(D51="Core_Pillar", INDIRECT($K$3),IF(D51="Explosive_Cardio", INDIRECT($K$2), IF(D51="Explosive", INDIRECT($K$2),INDIRECT($K$4))))))</f>
        <v>3x10</v>
      </c>
      <c r="G51" s="829"/>
      <c r="H51" s="285"/>
      <c r="I51" s="285"/>
      <c r="J51" s="285"/>
      <c r="K51" s="793"/>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3x10</v>
      </c>
      <c r="G52" s="826" t="str">
        <f ca="1">CONCATENATE(IF($E$5="FDN",FDN_R,""),IF($E$5="END",END_R,""),IF($E$5="SPD",SPD_R,""),IF($E$5="HYP",HYP_R,""),IF($E$5="PWR",PWR_R,""),IF($E$5="STC",STC_R,""),IF($E$5="STR",STR_R,""),IF($E$5="MAX",MAX_R,""),IF($E$5="TF",TF_R,""),IF($E$5="UNL",UNL_R,""))</f>
        <v>1:30</v>
      </c>
      <c r="H52" s="277"/>
      <c r="I52" s="277"/>
      <c r="J52" s="277"/>
      <c r="K52" s="793"/>
    </row>
    <row r="53" spans="1:13" ht="15" customHeight="1" thickBot="1" x14ac:dyDescent="0.3">
      <c r="A53" s="43"/>
      <c r="B53" s="45"/>
      <c r="C53" s="273">
        <f>SUM(C47:C52)</f>
        <v>0</v>
      </c>
      <c r="D53" s="280"/>
      <c r="E53" s="293"/>
      <c r="F53" s="271" t="str" cm="1">
        <f t="array" aca="1" ref="F53" ca="1">IF(D53="Core", INDIRECT($K$3), IF(D53="Core_Rotational",INDIRECT($K$3), IF(D53="Core_Pillar", INDIRECT($K$3),IF(D53="Explosive_Cardio", INDIRECT($K$2), IF(D53="Explosive", INDIRECT($K$2),INDIRECT($K$4))))))</f>
        <v>3x10</v>
      </c>
      <c r="G53" s="827"/>
      <c r="H53" s="271"/>
      <c r="I53" s="271"/>
      <c r="J53" s="271"/>
    </row>
    <row r="54" spans="1:13" ht="15" customHeight="1" thickBot="1" x14ac:dyDescent="0.3">
      <c r="A54" s="305" t="s">
        <v>646</v>
      </c>
      <c r="B54" s="304"/>
      <c r="C54" s="303">
        <f ca="1">+C46+1</f>
        <v>44772</v>
      </c>
      <c r="D54" s="301" t="s">
        <v>1429</v>
      </c>
      <c r="E54" s="302" t="s">
        <v>70</v>
      </c>
      <c r="F54" s="301" t="s">
        <v>1430</v>
      </c>
      <c r="G54" s="301" t="s">
        <v>380</v>
      </c>
      <c r="H54" s="822" t="s">
        <v>1431</v>
      </c>
      <c r="I54" s="822"/>
      <c r="J54" s="823"/>
      <c r="K54" s="375" t="s">
        <v>345</v>
      </c>
      <c r="L54" s="300"/>
      <c r="M54" s="300"/>
    </row>
    <row r="55" spans="1:13" ht="15" customHeight="1" thickTop="1" x14ac:dyDescent="0.25">
      <c r="A55" s="299" t="s">
        <v>1432</v>
      </c>
      <c r="B55" s="298"/>
      <c r="C55" s="297" t="str">
        <f>"("&amp;LEFT(K54,1)&amp;")"</f>
        <v>(O)</v>
      </c>
      <c r="D55" s="296" t="s">
        <v>1433</v>
      </c>
      <c r="E55" s="295"/>
      <c r="F55" s="294"/>
      <c r="G55" s="294"/>
      <c r="H55" s="824"/>
      <c r="I55" s="824"/>
      <c r="J55" s="825"/>
      <c r="K55" s="793"/>
    </row>
    <row r="56" spans="1:13" ht="15" customHeight="1" x14ac:dyDescent="0.25">
      <c r="A56" s="283"/>
      <c r="B56" s="282"/>
      <c r="C56" s="281"/>
      <c r="D56" s="280"/>
      <c r="E56" s="279"/>
      <c r="F56" s="278" t="str" cm="1">
        <f t="array" aca="1" ref="F56" ca="1">IF(D56="Core", INDIRECT($K$3), IF(D56="Core_Rotational",INDIRECT($K$3), IF(D56="Core_Pillar", INDIRECT($K$3),IF(D56="Explosive_Cardio", INDIRECT($K$2), IF(D56="Explosive", INDIRECT($K$2),INDIRECT($K$4))))))</f>
        <v>3x10</v>
      </c>
      <c r="G56" s="826" t="str">
        <f ca="1">CONCATENATE(IF($E$5="FDN",FDN_R,""),IF($E$5="END",END_R,""),IF($E$5="SPD",SPD_R,""),IF($E$5="HYP",HYP_R,""),IF($E$5="PWR",PWR_R,""),IF($E$5="STC",STC_R,""),IF($E$5="STR",STR_R,""),IF($E$5="MAX",MAX_R,""),IF($E$5="TF",TF_R,""),IF($E$5="UNL",UNL_R,""))</f>
        <v>1:30</v>
      </c>
      <c r="H56" s="277"/>
      <c r="I56" s="277"/>
      <c r="J56" s="276"/>
      <c r="K56" s="793"/>
    </row>
    <row r="57" spans="1:13" ht="15" customHeight="1" x14ac:dyDescent="0.25">
      <c r="A57" s="288"/>
      <c r="B57" s="36"/>
      <c r="C57" s="287"/>
      <c r="D57" s="280"/>
      <c r="E57" s="293"/>
      <c r="F57" s="271" t="str" cm="1">
        <f t="array" aca="1" ref="F57" ca="1">IF(D57="Core", INDIRECT($K$3), IF(D57="Core_Rotational",INDIRECT($K$3), IF(D57="Core_Pillar", INDIRECT($K$3),IF(D57="Explosive_Cardio", INDIRECT($K$2), IF(D57="Explosive", INDIRECT($K$2),INDIRECT($K$4))))))</f>
        <v>3x10</v>
      </c>
      <c r="G57" s="827"/>
      <c r="H57" s="271"/>
      <c r="I57" s="271"/>
      <c r="J57" s="292"/>
      <c r="K57" s="793"/>
    </row>
    <row r="58" spans="1:13" ht="15" customHeight="1" x14ac:dyDescent="0.25">
      <c r="A58" s="283"/>
      <c r="B58" s="282"/>
      <c r="C58" s="281"/>
      <c r="D58" s="364"/>
      <c r="E58" s="291"/>
      <c r="F58" s="278" t="str" cm="1">
        <f t="array" aca="1" ref="F58" ca="1">IF(D58="Core", INDIRECT($K$3), IF(D58="Core_Rotational",INDIRECT($K$3), IF(D58="Core_Pillar", INDIRECT($K$3),IF(D58="Explosive_Cardio", INDIRECT($K$2), IF(D58="Explosive", INDIRECT($K$2),INDIRECT($K$4))))))</f>
        <v>3x10</v>
      </c>
      <c r="G58" s="828" t="str">
        <f ca="1">CONCATENATE(IF($E$5="FDN",FDN_R,""),IF($E$5="END",END_R,""),IF($E$5="SPD",SPD_R,""),IF($E$5="HYP",HYP_R,""),IF($E$5="PWR",PWR_R,""),IF($E$5="STC",STC_R,""),IF($E$5="STR",STR_R,""),IF($E$5="MAX",MAX_R,""),IF($E$5="TF",TF_R,""),IF($E$5="UNL",UNL_R,""))</f>
        <v>1:30</v>
      </c>
      <c r="H58" s="290"/>
      <c r="I58" s="290"/>
      <c r="J58" s="289"/>
      <c r="K58" s="793"/>
    </row>
    <row r="59" spans="1:13" ht="15" customHeight="1" x14ac:dyDescent="0.25">
      <c r="A59" s="288"/>
      <c r="B59" s="36"/>
      <c r="C59" s="287"/>
      <c r="D59" s="363"/>
      <c r="E59" s="286"/>
      <c r="F59" s="271" t="str" cm="1">
        <f t="array" aca="1" ref="F59" ca="1">IF(D59="Core", INDIRECT($K$3), IF(D59="Core_Rotational",INDIRECT($K$3), IF(D59="Core_Pillar", INDIRECT($K$3),IF(D59="Explosive_Cardio", INDIRECT($K$2), IF(D59="Explosive", INDIRECT($K$2),INDIRECT($K$4))))))</f>
        <v>3x10</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3x10</v>
      </c>
      <c r="G60" s="826" t="str">
        <f ca="1">CONCATENATE(IF($E$5="FDN",FDN_R,""),IF($E$5="END",END_R,""),IF($E$5="SPD",SPD_R,""),IF($E$5="HYP",HYP_R,""),IF($E$5="PWR",PWR_R,""),IF($E$5="STC",STC_R,""),IF($E$5="STR",STR_R,""),IF($E$5="MAX",MAX_R,""),IF($E$5="TF",TF_R,""),IF($E$5="UNL",UNL_R,""))</f>
        <v>1:30</v>
      </c>
      <c r="H60" s="277"/>
      <c r="I60" s="277"/>
      <c r="J60" s="276"/>
      <c r="K60" s="793"/>
    </row>
    <row r="61" spans="1:13" ht="15" customHeight="1" thickBot="1" x14ac:dyDescent="0.3">
      <c r="A61" s="275"/>
      <c r="B61" s="274"/>
      <c r="C61" s="273">
        <f>SUM(C55:C60)</f>
        <v>0</v>
      </c>
      <c r="D61" s="366"/>
      <c r="E61" s="272"/>
      <c r="F61" s="270" t="str" cm="1">
        <f t="array" aca="1" ref="F61" ca="1">IF(D61="Core", INDIRECT($K$3), IF(D61="Core_Rotational",INDIRECT($K$3), IF(D61="Core_Pillar", INDIRECT($K$3),IF(D61="Explosive_Cardio", INDIRECT($K$2), IF(D61="Explosive", INDIRECT($K$2),INDIRECT($K$4))))))</f>
        <v>3x10</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263" priority="1" operator="equal">
      <formula>0</formula>
    </cfRule>
    <cfRule type="cellIs" dxfId="262" priority="2" operator="equal">
      <formula>"SPD"</formula>
    </cfRule>
    <cfRule type="cellIs" dxfId="261" priority="3" operator="equal">
      <formula>"PWR"</formula>
    </cfRule>
    <cfRule type="cellIs" dxfId="260" priority="4" operator="equal">
      <formula>"HYP"</formula>
    </cfRule>
    <cfRule type="cellIs" dxfId="259" priority="5" operator="equal">
      <formula>"STR"</formula>
    </cfRule>
    <cfRule type="cellIs" dxfId="258" priority="6" operator="equal">
      <formula>"STC"</formula>
    </cfRule>
    <cfRule type="cellIs" dxfId="257" priority="7" operator="equal">
      <formula>"MAX"</formula>
    </cfRule>
    <cfRule type="cellIs" dxfId="256" priority="8" operator="equal">
      <formula>"SPE"</formula>
    </cfRule>
    <cfRule type="cellIs" dxfId="255" priority="9" operator="equal">
      <formula>"END"</formula>
    </cfRule>
    <cfRule type="cellIs" dxfId="254" priority="10" operator="equal">
      <formula>"UNL"</formula>
    </cfRule>
    <cfRule type="cellIs" dxfId="253" priority="11" operator="equal">
      <formula>"FDN"</formula>
    </cfRule>
  </conditionalFormatting>
  <dataValidations count="2">
    <dataValidation type="list" allowBlank="1" showInputMessage="1" showErrorMessage="1" sqref="D8:D13 D56:D61 D24:D29 D16:D21 D40:D45 D48:D53 D32:D37" xr:uid="{25255B22-F16E-483E-B1E1-E14857D5F225}">
      <formula1>ExerciseCategories</formula1>
    </dataValidation>
    <dataValidation type="list" allowBlank="1" showErrorMessage="1" sqref="E24:E29 E16:E21 E8:E13 E56:E61 E40:E45 E48:E53 E32:E37" xr:uid="{01BF11A2-7BDB-42F9-A769-5B81F8ED0BF9}">
      <formula1>INDIRECT(D8)</formula1>
    </dataValidation>
  </dataValidations>
  <hyperlinks>
    <hyperlink ref="K1" location="'Reference Page'!A1" display="Home" xr:uid="{30ACD64A-BF9D-4A37-9551-3A9E14E9BA80}"/>
  </hyperlinks>
  <printOptions horizontalCentered="1" verticalCentered="1"/>
  <pageMargins left="0.3" right="0.3" top="0.5" bottom="0.25" header="0.3" footer="0.3"/>
  <pageSetup scale="87"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4">
    <tabColor theme="5" tint="0.59999389629810485"/>
    <pageSetUpPr fitToPage="1"/>
  </sheetPr>
  <dimension ref="A1:AO202"/>
  <sheetViews>
    <sheetView showGridLines="0" workbookViewId="0">
      <pane ySplit="5" topLeftCell="A29" activePane="bottomLeft" state="frozen"/>
      <selection activeCell="A6" sqref="A6:AA61"/>
      <selection pane="bottomLeft" activeCell="E53" sqref="E53"/>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customWidth="1"/>
    <col min="12" max="12" width="22" customWidth="1"/>
  </cols>
  <sheetData>
    <row r="1" spans="1:41" ht="18.75" x14ac:dyDescent="0.3">
      <c r="A1" s="777" t="s">
        <v>1427</v>
      </c>
      <c r="B1" s="778"/>
      <c r="C1" s="778"/>
      <c r="D1" s="778"/>
      <c r="E1" s="778"/>
      <c r="F1" s="778"/>
      <c r="G1" s="778"/>
      <c r="H1" s="778"/>
      <c r="I1" s="778"/>
      <c r="J1" s="779"/>
      <c r="K1" s="90" t="s">
        <v>850</v>
      </c>
    </row>
    <row r="2" spans="1:41" x14ac:dyDescent="0.25">
      <c r="A2" s="780" t="s">
        <v>454</v>
      </c>
      <c r="B2" s="781"/>
      <c r="C2" s="781"/>
      <c r="D2" s="781"/>
      <c r="E2" s="781"/>
      <c r="F2" s="781"/>
      <c r="G2" s="781"/>
      <c r="H2" s="781"/>
      <c r="I2" s="781"/>
      <c r="J2" s="782"/>
      <c r="K2" s="70" t="str">
        <f ca="1">CONCATENATE(E5,"1_3E")</f>
        <v>HYP1_3E</v>
      </c>
    </row>
    <row r="3" spans="1:41" x14ac:dyDescent="0.25">
      <c r="A3" s="318" cm="1">
        <f t="array" aca="1" ref="A3" ca="1">INDIRECT(K5)</f>
        <v>44773</v>
      </c>
      <c r="B3" s="317" t="s">
        <v>330</v>
      </c>
      <c r="C3" s="316">
        <f ca="1">+A3+6</f>
        <v>44779</v>
      </c>
      <c r="D3" s="787" t="s">
        <v>852</v>
      </c>
      <c r="E3" s="788"/>
      <c r="F3" s="788"/>
      <c r="G3" s="788"/>
      <c r="H3" s="788"/>
      <c r="I3" s="788"/>
      <c r="J3" s="789"/>
      <c r="K3" s="70" t="str">
        <f ca="1">CONCATENATE(E5,"1_3C")</f>
        <v>HYP1_3C</v>
      </c>
    </row>
    <row r="4" spans="1:41" x14ac:dyDescent="0.25">
      <c r="A4" s="832" t="str">
        <f>'Reference Page'!$H$23</f>
        <v>SUMMER</v>
      </c>
      <c r="B4" s="833"/>
      <c r="C4" s="833"/>
      <c r="D4" s="833"/>
      <c r="E4" s="833"/>
      <c r="F4" s="833"/>
      <c r="G4" s="833"/>
      <c r="H4" s="833"/>
      <c r="I4" s="833"/>
      <c r="J4" s="843"/>
      <c r="K4" s="70" t="str">
        <f ca="1">CONCATENATE(E5,"1_3O")</f>
        <v>HYP1_3O</v>
      </c>
    </row>
    <row r="5" spans="1:41" ht="16.5" thickBot="1" x14ac:dyDescent="0.35">
      <c r="A5" s="836" t="str">
        <f>'Reference Page'!$F$29</f>
        <v>Base + Tempo</v>
      </c>
      <c r="B5" s="837"/>
      <c r="C5" s="837"/>
      <c r="D5" s="367" t="s">
        <v>1428</v>
      </c>
      <c r="E5" s="844" t="str" cm="1">
        <f t="array" aca="1" ref="E5" ca="1">INDIRECT(L5)</f>
        <v>HYP</v>
      </c>
      <c r="F5" s="845"/>
      <c r="G5" s="845"/>
      <c r="H5" s="845"/>
      <c r="I5" s="845"/>
      <c r="J5" s="845"/>
      <c r="K5" s="70" t="str">
        <f>_xlfn.CONCAT("'Reference Page'!A",RIGHT(A2,(LEN(A2)-FIND(" ",A2)))+2)</f>
        <v>'Reference Page'!A33</v>
      </c>
      <c r="L5" s="70" t="str">
        <f>_xlfn.CONCAT("'Reference Page'!G",RIGHT(A2,(LEN(A2)-FIND(" ",A2)))+2)</f>
        <v>'Reference Page'!G33</v>
      </c>
    </row>
    <row r="6" spans="1:41" ht="15.75" thickBot="1" x14ac:dyDescent="0.3">
      <c r="A6" s="315" t="s">
        <v>640</v>
      </c>
      <c r="B6" s="314"/>
      <c r="C6" s="306">
        <f ca="1">A3</f>
        <v>44773</v>
      </c>
      <c r="D6" s="301" t="s">
        <v>1429</v>
      </c>
      <c r="E6" s="302" t="s">
        <v>70</v>
      </c>
      <c r="F6" s="301" t="s">
        <v>1430</v>
      </c>
      <c r="G6" s="301" t="s">
        <v>380</v>
      </c>
      <c r="H6" s="841" t="s">
        <v>1431</v>
      </c>
      <c r="I6" s="841"/>
      <c r="J6" s="842"/>
      <c r="K6" s="300" t="s">
        <v>345</v>
      </c>
      <c r="L6" s="300"/>
      <c r="M6" s="300"/>
    </row>
    <row r="7" spans="1:41" s="313" customFormat="1" ht="15" customHeight="1" thickTop="1" x14ac:dyDescent="0.25">
      <c r="A7" s="299" t="s">
        <v>1432</v>
      </c>
      <c r="B7" s="41"/>
      <c r="C7" s="297" t="str">
        <f>"("&amp;LEFT(K6,1)&amp;")"</f>
        <v>(O)</v>
      </c>
      <c r="D7" s="296" t="s">
        <v>1433</v>
      </c>
      <c r="E7" s="295"/>
      <c r="F7" s="294"/>
      <c r="G7" s="294"/>
      <c r="H7" s="824"/>
      <c r="I7" s="824"/>
      <c r="J7" s="825"/>
      <c r="K7" s="848"/>
      <c r="L7"/>
      <c r="M7"/>
      <c r="N7"/>
      <c r="O7"/>
      <c r="P7"/>
      <c r="Q7"/>
      <c r="R7"/>
      <c r="S7"/>
      <c r="T7"/>
      <c r="U7"/>
      <c r="V7"/>
      <c r="W7"/>
      <c r="X7"/>
      <c r="Y7"/>
      <c r="Z7"/>
      <c r="AA7"/>
      <c r="AB7"/>
      <c r="AC7"/>
      <c r="AD7"/>
      <c r="AE7"/>
      <c r="AF7"/>
      <c r="AG7"/>
      <c r="AH7"/>
      <c r="AI7"/>
      <c r="AJ7"/>
      <c r="AK7"/>
      <c r="AL7"/>
      <c r="AM7"/>
      <c r="AN7"/>
      <c r="AO7"/>
    </row>
    <row r="8" spans="1:41" ht="15" customHeight="1" x14ac:dyDescent="0.25">
      <c r="A8" s="282"/>
      <c r="B8" s="282"/>
      <c r="C8" s="281"/>
      <c r="D8" s="280"/>
      <c r="E8" s="279"/>
      <c r="F8" s="278" t="str" cm="1">
        <f t="array" aca="1" ref="F8" ca="1">IF(D8="Core", INDIRECT($K$3), IF(D8="Core_Rotational",INDIRECT($K$3), IF(D8="Core_Pillar", INDIRECT($K$3),IF(D8="Explosive_Cardio", INDIRECT($K$2), IF(D8="Explosive", INDIRECT($K$2),INDIRECT($K$4))))))</f>
        <v>3x10</v>
      </c>
      <c r="G8" s="826" t="str">
        <f ca="1">CONCATENATE(IF($E$5="FDN",FDN_R,""),IF($E$5="END",END_R,""),IF($E$5="SPD",SPD_R,""),IF($E$5="HYP",HYP_R,""),IF($E$5="PWR",PWR_R,""),IF($E$5="STC",STC_R,""),IF($E$5="STR",STR_R,""),IF($E$5="MAX",MAX_R,""),IF($E$5="TF",TF_R,""),IF($E$5="UNL",UNL_R,""))</f>
        <v>1:30</v>
      </c>
      <c r="H8" s="277"/>
      <c r="I8" s="277"/>
      <c r="J8" s="277"/>
      <c r="K8" s="848"/>
    </row>
    <row r="9" spans="1:41" ht="15" customHeight="1" x14ac:dyDescent="0.25">
      <c r="A9" s="43"/>
      <c r="B9" s="36"/>
      <c r="C9" s="287"/>
      <c r="D9" s="280"/>
      <c r="E9" s="293"/>
      <c r="F9" s="271" t="str" cm="1">
        <f t="array" aca="1" ref="F9" ca="1">IF(D9="Core", INDIRECT($K$3), IF(D9="Core_Rotational",INDIRECT($K$3), IF(D9="Core_Pillar", INDIRECT($K$3),IF(D9="Explosive_Cardio", INDIRECT($K$2), IF(D9="Explosive", INDIRECT($K$2),INDIRECT($K$4))))))</f>
        <v>3x10</v>
      </c>
      <c r="G9" s="827"/>
      <c r="H9" s="271"/>
      <c r="I9" s="271"/>
      <c r="J9" s="271"/>
      <c r="K9" s="848"/>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3x10</v>
      </c>
      <c r="G10" s="828" t="str">
        <f ca="1">CONCATENATE(IF($E$5="FDN",FDN_R,""),IF($E$5="END",END_R,""),IF($E$5="SPD",SPD_R,""),IF($E$5="HYP",HYP_R,""),IF($E$5="PWR",PWR_R,""),IF($E$5="STC",STC_R,""),IF($E$5="STR",STR_R,""),IF($E$5="MAX",MAX_R,""),IF($E$5="TF",TF_R,""),IF($E$5="UNL",UNL_R,""))</f>
        <v>1:30</v>
      </c>
      <c r="H10" s="290"/>
      <c r="I10" s="290"/>
      <c r="J10" s="290"/>
      <c r="K10" s="848"/>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3x10</v>
      </c>
      <c r="G11" s="829"/>
      <c r="H11" s="285"/>
      <c r="I11" s="285"/>
      <c r="J11" s="285"/>
      <c r="K11" s="848"/>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3x10</v>
      </c>
      <c r="G12" s="826" t="str">
        <f ca="1">CONCATENATE(IF($E$5="FDN",FDN_R,""),IF($E$5="END",END_R,""),IF($E$5="SPD",SPD_R,""),IF($E$5="HYP",HYP_R,""),IF($E$5="PWR",PWR_R,""),IF($E$5="STC",STC_R,""),IF($E$5="STR",STR_R,""),IF($E$5="MAX",MAX_R,""),IF($E$5="TF",TF_R,""),IF($E$5="UNL",UNL_R,""))</f>
        <v>1:30</v>
      </c>
      <c r="H12" s="277"/>
      <c r="I12" s="277"/>
      <c r="J12" s="277"/>
      <c r="K12" s="848"/>
    </row>
    <row r="13" spans="1:41" ht="15" customHeight="1" thickBot="1" x14ac:dyDescent="0.3">
      <c r="A13" s="43"/>
      <c r="B13" s="312"/>
      <c r="C13" s="311">
        <f>SUM(C7:C12)</f>
        <v>0</v>
      </c>
      <c r="D13" s="280"/>
      <c r="E13" s="310"/>
      <c r="F13" s="271" t="str" cm="1">
        <f t="array" aca="1" ref="F13" ca="1">IF(D13="Core", INDIRECT($K$3), IF(D13="Core_Rotational",INDIRECT($K$3), IF(D13="Core_Pillar", INDIRECT($K$3),IF(D13="Explosive_Cardio", INDIRECT($K$2), IF(D13="Explosive", INDIRECT($K$2),INDIRECT($K$4))))))</f>
        <v>3x10</v>
      </c>
      <c r="G13" s="827"/>
      <c r="H13" s="271"/>
      <c r="I13" s="271"/>
      <c r="J13" s="271"/>
    </row>
    <row r="14" spans="1:41" ht="15" customHeight="1" thickBot="1" x14ac:dyDescent="0.3">
      <c r="A14" s="307" t="s">
        <v>641</v>
      </c>
      <c r="B14" s="304"/>
      <c r="C14" s="306">
        <f ca="1">+C6+1</f>
        <v>44774</v>
      </c>
      <c r="D14" s="301" t="s">
        <v>1429</v>
      </c>
      <c r="E14" s="309" t="s">
        <v>70</v>
      </c>
      <c r="F14" s="308" t="s">
        <v>1430</v>
      </c>
      <c r="G14" s="301" t="s">
        <v>380</v>
      </c>
      <c r="H14" s="822" t="s">
        <v>1431</v>
      </c>
      <c r="I14" s="822"/>
      <c r="J14" s="823"/>
      <c r="K14" s="300" t="s">
        <v>345</v>
      </c>
      <c r="L14" s="300"/>
      <c r="M14" s="300"/>
    </row>
    <row r="15" spans="1:41" ht="15" customHeight="1" thickTop="1" x14ac:dyDescent="0.25">
      <c r="A15" s="299" t="s">
        <v>1432</v>
      </c>
      <c r="B15" s="298"/>
      <c r="C15" s="297" t="str">
        <f>"("&amp;LEFT(K14,1)&amp;")"</f>
        <v>(O)</v>
      </c>
      <c r="D15" s="296" t="s">
        <v>1433</v>
      </c>
      <c r="E15" s="295"/>
      <c r="F15" s="294"/>
      <c r="G15" s="294"/>
      <c r="H15" s="824"/>
      <c r="I15" s="824"/>
      <c r="J15" s="825"/>
      <c r="K15" s="848"/>
    </row>
    <row r="16" spans="1:41" ht="15" customHeight="1" x14ac:dyDescent="0.25">
      <c r="A16" s="282"/>
      <c r="B16" s="282"/>
      <c r="C16" s="281"/>
      <c r="D16" s="280"/>
      <c r="E16" s="279"/>
      <c r="F16" s="278" t="str" cm="1">
        <f t="array" aca="1" ref="F16" ca="1">IF(D16="Core", INDIRECT($K$3), IF(D16="Core_Rotational",INDIRECT($K$3), IF(D16="Core_Pillar", INDIRECT($K$3),IF(D16="Explosive_Cardio", INDIRECT($K$2), IF(D16="Explosive", INDIRECT($K$2),INDIRECT($K$4))))))</f>
        <v>3x10</v>
      </c>
      <c r="G16" s="826" t="str">
        <f ca="1">CONCATENATE(IF($E$5="FDN",FDN_R,""),IF($E$5="END",END_R,""),IF($E$5="SPD",SPD_R,""),IF($E$5="HYP",HYP_R,""),IF($E$5="PWR",PWR_R,""),IF($E$5="STC",STC_R,""),IF($E$5="STR",STR_R,""),IF($E$5="MAX",MAX_R,""),IF($E$5="TF",TF_R,""),IF($E$5="UNL",UNL_R,""))</f>
        <v>1:30</v>
      </c>
      <c r="H16" s="277"/>
      <c r="I16" s="277"/>
      <c r="J16" s="277"/>
      <c r="K16" s="848"/>
    </row>
    <row r="17" spans="1:13" ht="15" customHeight="1" x14ac:dyDescent="0.25">
      <c r="A17" s="43"/>
      <c r="B17" s="36"/>
      <c r="C17" s="287"/>
      <c r="D17" s="280"/>
      <c r="E17" s="293"/>
      <c r="F17" s="271" t="str" cm="1">
        <f t="array" aca="1" ref="F17" ca="1">IF(D17="Core", INDIRECT($K$3), IF(D17="Core_Rotational",INDIRECT($K$3), IF(D17="Core_Pillar", INDIRECT($K$3),IF(D17="Explosive_Cardio", INDIRECT($K$2), IF(D17="Explosive", INDIRECT($K$2),INDIRECT($K$4))))))</f>
        <v>3x10</v>
      </c>
      <c r="G17" s="827"/>
      <c r="H17" s="271"/>
      <c r="I17" s="271"/>
      <c r="J17" s="271"/>
      <c r="K17" s="848"/>
    </row>
    <row r="18" spans="1:13" ht="15" customHeight="1" x14ac:dyDescent="0.25">
      <c r="A18" s="282"/>
      <c r="B18" s="282"/>
      <c r="C18" s="281"/>
      <c r="D18" s="364"/>
      <c r="E18" s="291"/>
      <c r="F18" s="278" t="str" cm="1">
        <f t="array" aca="1" ref="F18" ca="1">IF(D18="Core", INDIRECT($K$3), IF(D18="Core_Rotational",INDIRECT($K$3), IF(D18="Core_Pillar", INDIRECT($K$3),IF(D18="Explosive_Cardio", INDIRECT($K$2), IF(D18="Explosive", INDIRECT($K$2),INDIRECT($K$4))))))</f>
        <v>3x10</v>
      </c>
      <c r="G18" s="828" t="str">
        <f ca="1">CONCATENATE(IF($E$5="FDN",FDN_R,""),IF($E$5="END",END_R,""),IF($E$5="SPD",SPD_R,""),IF($E$5="HYP",HYP_R,""),IF($E$5="PWR",PWR_R,""),IF($E$5="STC",STC_R,""),IF($E$5="STR",STR_R,""),IF($E$5="MAX",MAX_R,""),IF($E$5="TF",TF_R,""),IF($E$5="UNL",UNL_R,""))</f>
        <v>1:30</v>
      </c>
      <c r="H18" s="290"/>
      <c r="I18" s="290"/>
      <c r="J18" s="290"/>
      <c r="K18" s="848"/>
    </row>
    <row r="19" spans="1:13" ht="15" customHeight="1" x14ac:dyDescent="0.25">
      <c r="A19" s="43"/>
      <c r="B19" s="36"/>
      <c r="C19" s="287"/>
      <c r="D19" s="363"/>
      <c r="E19" s="286"/>
      <c r="F19" s="271" t="str" cm="1">
        <f t="array" aca="1" ref="F19" ca="1">IF(D19="Core", INDIRECT($K$3), IF(D19="Core_Rotational",INDIRECT($K$3), IF(D19="Core_Pillar", INDIRECT($K$3),IF(D19="Explosive_Cardio", INDIRECT($K$2), IF(D19="Explosive", INDIRECT($K$2),INDIRECT($K$4))))))</f>
        <v>3x10</v>
      </c>
      <c r="G19" s="829"/>
      <c r="H19" s="285"/>
      <c r="I19" s="285"/>
      <c r="J19" s="285"/>
      <c r="K19" s="848"/>
    </row>
    <row r="20" spans="1:13" ht="15" customHeight="1" x14ac:dyDescent="0.25">
      <c r="A20" s="282"/>
      <c r="B20" s="282"/>
      <c r="C20" s="281"/>
      <c r="D20" s="280"/>
      <c r="E20" s="279"/>
      <c r="F20" s="278" t="str" cm="1">
        <f t="array" aca="1" ref="F20" ca="1">IF(D20="Core", INDIRECT($K$3), IF(D20="Core_Rotational",INDIRECT($K$3), IF(D20="Core_Pillar", INDIRECT($K$3),IF(D20="Explosive_Cardio", INDIRECT($K$2), IF(D20="Explosive", INDIRECT($K$2),INDIRECT($K$4))))))</f>
        <v>3x10</v>
      </c>
      <c r="G20" s="826" t="str">
        <f ca="1">CONCATENATE(IF($E$5="FDN",FDN_R,""),IF($E$5="END",END_R,""),IF($E$5="SPD",SPD_R,""),IF($E$5="HYP",HYP_R,""),IF($E$5="PWR",PWR_R,""),IF($E$5="STC",STC_R,""),IF($E$5="STR",STR_R,""),IF($E$5="MAX",MAX_R,""),IF($E$5="TF",TF_R,""),IF($E$5="UNL",UNL_R,""))</f>
        <v>1:30</v>
      </c>
      <c r="H20" s="277"/>
      <c r="I20" s="277"/>
      <c r="J20" s="277"/>
      <c r="K20" s="848"/>
    </row>
    <row r="21" spans="1:13" ht="15" customHeight="1" thickBot="1" x14ac:dyDescent="0.3">
      <c r="A21" s="43"/>
      <c r="B21" s="45"/>
      <c r="C21" s="273">
        <f>SUM(C15:C20)</f>
        <v>0</v>
      </c>
      <c r="D21" s="280"/>
      <c r="E21" s="293"/>
      <c r="F21" s="271" t="str" cm="1">
        <f t="array" aca="1" ref="F21" ca="1">IF(D21="Core", INDIRECT($K$3), IF(D21="Core_Rotational",INDIRECT($K$3), IF(D21="Core_Pillar", INDIRECT($K$3),IF(D21="Explosive_Cardio", INDIRECT($K$2), IF(D21="Explosive", INDIRECT($K$2),INDIRECT($K$4))))))</f>
        <v>3x10</v>
      </c>
      <c r="G21" s="827"/>
      <c r="H21" s="271"/>
      <c r="I21" s="271"/>
      <c r="J21" s="271"/>
    </row>
    <row r="22" spans="1:13" ht="15" customHeight="1" thickBot="1" x14ac:dyDescent="0.3">
      <c r="A22" s="307" t="s">
        <v>642</v>
      </c>
      <c r="B22" s="304"/>
      <c r="C22" s="306">
        <f ca="1">+C14+1</f>
        <v>44775</v>
      </c>
      <c r="D22" s="301" t="s">
        <v>1429</v>
      </c>
      <c r="E22" s="302" t="s">
        <v>70</v>
      </c>
      <c r="F22" s="301" t="s">
        <v>1430</v>
      </c>
      <c r="G22" s="301" t="s">
        <v>380</v>
      </c>
      <c r="H22" s="822" t="s">
        <v>1431</v>
      </c>
      <c r="I22" s="822"/>
      <c r="J22" s="823"/>
      <c r="K22" s="300" t="s">
        <v>345</v>
      </c>
      <c r="L22" s="300"/>
      <c r="M22" s="300"/>
    </row>
    <row r="23" spans="1:13" ht="15" customHeight="1" thickTop="1" x14ac:dyDescent="0.25">
      <c r="A23" s="299" t="s">
        <v>1432</v>
      </c>
      <c r="B23" s="298"/>
      <c r="C23" s="297" t="str">
        <f>"("&amp;LEFT(K22,1)&amp;")"</f>
        <v>(O)</v>
      </c>
      <c r="D23" s="296" t="s">
        <v>1433</v>
      </c>
      <c r="E23" s="295"/>
      <c r="F23" s="294"/>
      <c r="G23" s="294"/>
      <c r="H23" s="824"/>
      <c r="I23" s="824"/>
      <c r="J23" s="825"/>
      <c r="K23" s="848"/>
    </row>
    <row r="24" spans="1:13" ht="15" customHeight="1" x14ac:dyDescent="0.25">
      <c r="A24" s="282"/>
      <c r="B24" s="282"/>
      <c r="C24" s="281"/>
      <c r="D24" s="280"/>
      <c r="E24" s="279" t="s">
        <v>1537</v>
      </c>
      <c r="F24" s="278" t="str" cm="1">
        <f t="array" aca="1" ref="F24" ca="1">IF(D24="Core", INDIRECT($K$3), IF(D24="Core_Rotational",INDIRECT($K$3), IF(D24="Core_Pillar", INDIRECT($K$3),IF(D24="Explosive_Cardio", INDIRECT($K$2), IF(D24="Explosive", INDIRECT($K$2),INDIRECT($K$4))))))</f>
        <v>3x10</v>
      </c>
      <c r="G24" s="826" t="str">
        <f ca="1">CONCATENATE(IF($E$5="FDN",FDN_R,""),IF($E$5="END",END_R,""),IF($E$5="SPD",SPD_R,""),IF($E$5="HYP",HYP_R,""),IF($E$5="PWR",PWR_R,""),IF($E$5="STC",STC_R,""),IF($E$5="STR",STR_R,""),IF($E$5="MAX",MAX_R,""),IF($E$5="TF",TF_R,""),IF($E$5="UNL",UNL_R,""))</f>
        <v>1:30</v>
      </c>
      <c r="H24" s="277"/>
      <c r="I24" s="277"/>
      <c r="J24" s="277"/>
      <c r="K24" s="848"/>
    </row>
    <row r="25" spans="1:13" ht="15" customHeight="1" x14ac:dyDescent="0.25">
      <c r="A25" s="43"/>
      <c r="B25" s="36"/>
      <c r="C25" s="287"/>
      <c r="D25" s="280"/>
      <c r="E25" s="293"/>
      <c r="F25" s="271" t="str" cm="1">
        <f t="array" aca="1" ref="F25" ca="1">IF(D25="Core", INDIRECT($K$3), IF(D25="Core_Rotational",INDIRECT($K$3), IF(D25="Core_Pillar", INDIRECT($K$3),IF(D25="Explosive_Cardio", INDIRECT($K$2), IF(D25="Explosive", INDIRECT($K$2),INDIRECT($K$4))))))</f>
        <v>3x10</v>
      </c>
      <c r="G25" s="827"/>
      <c r="H25" s="271"/>
      <c r="I25" s="271"/>
      <c r="J25" s="271"/>
      <c r="K25" s="848"/>
    </row>
    <row r="26" spans="1:13" ht="15" customHeight="1" x14ac:dyDescent="0.25">
      <c r="A26" s="282"/>
      <c r="B26" s="282"/>
      <c r="C26" s="281"/>
      <c r="D26" s="364"/>
      <c r="E26" s="291"/>
      <c r="F26" s="278" t="str" cm="1">
        <f t="array" aca="1" ref="F26" ca="1">IF(D26="Core", INDIRECT($K$3), IF(D26="Core_Rotational",INDIRECT($K$3), IF(D26="Core_Pillar", INDIRECT($K$3),IF(D26="Explosive_Cardio", INDIRECT($K$2), IF(D26="Explosive", INDIRECT($K$2),INDIRECT($K$4))))))</f>
        <v>3x10</v>
      </c>
      <c r="G26" s="828" t="str">
        <f ca="1">CONCATENATE(IF($E$5="FDN",FDN_R,""),IF($E$5="END",END_R,""),IF($E$5="SPD",SPD_R,""),IF($E$5="HYP",HYP_R,""),IF($E$5="PWR",PWR_R,""),IF($E$5="STC",STC_R,""),IF($E$5="STR",STR_R,""),IF($E$5="MAX",MAX_R,""),IF($E$5="TF",TF_R,""),IF($E$5="UNL",UNL_R,""))</f>
        <v>1:30</v>
      </c>
      <c r="H26" s="290"/>
      <c r="I26" s="290"/>
      <c r="J26" s="290"/>
      <c r="K26" s="848"/>
    </row>
    <row r="27" spans="1:13" ht="15" customHeight="1" x14ac:dyDescent="0.25">
      <c r="A27" s="43"/>
      <c r="B27" s="36"/>
      <c r="C27" s="287"/>
      <c r="D27" s="363"/>
      <c r="E27" s="286"/>
      <c r="F27" s="271" t="str" cm="1">
        <f t="array" aca="1" ref="F27" ca="1">IF(D27="Core", INDIRECT($K$3), IF(D27="Core_Rotational",INDIRECT($K$3), IF(D27="Core_Pillar", INDIRECT($K$3),IF(D27="Explosive_Cardio", INDIRECT($K$2), IF(D27="Explosive", INDIRECT($K$2),INDIRECT($K$4))))))</f>
        <v>3x10</v>
      </c>
      <c r="G27" s="829"/>
      <c r="H27" s="285"/>
      <c r="I27" s="285"/>
      <c r="J27" s="285"/>
      <c r="K27" s="848"/>
    </row>
    <row r="28" spans="1:13" ht="15" customHeight="1" x14ac:dyDescent="0.25">
      <c r="A28" s="282"/>
      <c r="B28" s="282"/>
      <c r="C28" s="281"/>
      <c r="D28" s="280"/>
      <c r="E28" s="279"/>
      <c r="F28" s="278" t="str" cm="1">
        <f t="array" aca="1" ref="F28" ca="1">IF(D28="Core", INDIRECT($K$3), IF(D28="Core_Rotational",INDIRECT($K$3), IF(D28="Core_Pillar", INDIRECT($K$3),IF(D28="Explosive_Cardio", INDIRECT($K$2), IF(D28="Explosive", INDIRECT($K$2),INDIRECT($K$4))))))</f>
        <v>3x10</v>
      </c>
      <c r="G28" s="826" t="str">
        <f ca="1">CONCATENATE(IF($E$5="FDN",FDN_R,""),IF($E$5="END",END_R,""),IF($E$5="SPD",SPD_R,""),IF($E$5="HYP",HYP_R,""),IF($E$5="PWR",PWR_R,""),IF($E$5="STC",STC_R,""),IF($E$5="STR",STR_R,""),IF($E$5="MAX",MAX_R,""),IF($E$5="TF",TF_R,""),IF($E$5="UNL",UNL_R,""))</f>
        <v>1:30</v>
      </c>
      <c r="H28" s="277"/>
      <c r="I28" s="277"/>
      <c r="J28" s="277"/>
      <c r="K28" s="848"/>
    </row>
    <row r="29" spans="1:13" ht="15" customHeight="1" thickBot="1" x14ac:dyDescent="0.3">
      <c r="A29" s="43"/>
      <c r="B29" s="45"/>
      <c r="C29" s="273">
        <f>SUM(C23:C28)</f>
        <v>0</v>
      </c>
      <c r="D29" s="280"/>
      <c r="E29" s="293"/>
      <c r="F29" s="271" t="str" cm="1">
        <f t="array" aca="1" ref="F29" ca="1">IF(D29="Core", INDIRECT($K$3), IF(D29="Core_Rotational",INDIRECT($K$3), IF(D29="Core_Pillar", INDIRECT($K$3),IF(D29="Explosive_Cardio", INDIRECT($K$2), IF(D29="Explosive", INDIRECT($K$2),INDIRECT($K$4))))))</f>
        <v>3x10</v>
      </c>
      <c r="G29" s="827"/>
      <c r="H29" s="271"/>
      <c r="I29" s="271"/>
      <c r="J29" s="271"/>
    </row>
    <row r="30" spans="1:13" ht="15" customHeight="1" thickBot="1" x14ac:dyDescent="0.3">
      <c r="A30" s="307" t="s">
        <v>643</v>
      </c>
      <c r="B30" s="304"/>
      <c r="C30" s="306">
        <f ca="1">+C22+1</f>
        <v>44776</v>
      </c>
      <c r="D30" s="301" t="s">
        <v>1429</v>
      </c>
      <c r="E30" s="302" t="s">
        <v>70</v>
      </c>
      <c r="F30" s="301" t="s">
        <v>1430</v>
      </c>
      <c r="G30" s="301" t="s">
        <v>380</v>
      </c>
      <c r="H30" s="822" t="s">
        <v>1431</v>
      </c>
      <c r="I30" s="822"/>
      <c r="J30" s="823"/>
      <c r="K30" s="300" t="s">
        <v>345</v>
      </c>
      <c r="L30" s="300"/>
      <c r="M30" s="300"/>
    </row>
    <row r="31" spans="1:13" ht="15" customHeight="1" thickTop="1" x14ac:dyDescent="0.25">
      <c r="A31" s="299" t="s">
        <v>1432</v>
      </c>
      <c r="B31" s="298"/>
      <c r="C31" s="297" t="str">
        <f>"("&amp;LEFT(K30,1)&amp;")"</f>
        <v>(O)</v>
      </c>
      <c r="D31" s="296" t="s">
        <v>1433</v>
      </c>
      <c r="E31" s="295"/>
      <c r="F31" s="294"/>
      <c r="G31" s="294"/>
      <c r="H31" s="824"/>
      <c r="I31" s="824"/>
      <c r="J31" s="825"/>
      <c r="K31" s="848"/>
    </row>
    <row r="32" spans="1:13" ht="15" customHeight="1" x14ac:dyDescent="0.25">
      <c r="A32" s="282"/>
      <c r="B32" s="282"/>
      <c r="C32" s="281"/>
      <c r="D32" s="280" t="s">
        <v>2</v>
      </c>
      <c r="E32" s="279" t="s">
        <v>163</v>
      </c>
      <c r="F32" s="278" t="str" cm="1">
        <f t="array" aca="1" ref="F32" ca="1">IF(D32="Core", INDIRECT($K$3), IF(D32="Core_Rotational",INDIRECT($K$3), IF(D32="Core_Pillar", INDIRECT($K$3),IF(D32="Explosive_Cardio", INDIRECT($K$2), IF(D32="Explosive", INDIRECT($K$2),INDIRECT($K$4))))))</f>
        <v>3x10</v>
      </c>
      <c r="G32" s="826" t="str">
        <f ca="1">CONCATENATE(IF($E$5="FDN",FDN_R,""),IF($E$5="END",END_R,""),IF($E$5="SPD",SPD_R,""),IF($E$5="HYP",HYP_R,""),IF($E$5="PWR",PWR_R,""),IF($E$5="STC",STC_R,""),IF($E$5="STR",STR_R,""),IF($E$5="MAX",MAX_R,""),IF($E$5="TF",TF_R,""),IF($E$5="UNL",UNL_R,""))</f>
        <v>1:30</v>
      </c>
      <c r="H32" s="277">
        <v>37.5</v>
      </c>
      <c r="I32" s="277">
        <v>37.5</v>
      </c>
      <c r="J32" s="277">
        <v>37.5</v>
      </c>
      <c r="K32" s="848"/>
    </row>
    <row r="33" spans="1:13" ht="15" customHeight="1" x14ac:dyDescent="0.25">
      <c r="A33" s="43"/>
      <c r="B33" s="36"/>
      <c r="C33" s="287"/>
      <c r="D33" s="280"/>
      <c r="E33" s="293"/>
      <c r="F33" s="271" t="str" cm="1">
        <f t="array" aca="1" ref="F33" ca="1">IF(D33="Core", INDIRECT($K$3), IF(D33="Core_Rotational",INDIRECT($K$3), IF(D33="Core_Pillar", INDIRECT($K$3),IF(D33="Explosive_Cardio", INDIRECT($K$2), IF(D33="Explosive", INDIRECT($K$2),INDIRECT($K$4))))))</f>
        <v>3x10</v>
      </c>
      <c r="G33" s="827"/>
      <c r="H33" s="271"/>
      <c r="I33" s="271"/>
      <c r="J33" s="271"/>
      <c r="K33" s="848"/>
    </row>
    <row r="34" spans="1:13" ht="15" customHeight="1" x14ac:dyDescent="0.25">
      <c r="A34" s="282"/>
      <c r="B34" s="282"/>
      <c r="C34" s="281"/>
      <c r="D34" s="364" t="s">
        <v>11</v>
      </c>
      <c r="E34" s="291" t="s">
        <v>188</v>
      </c>
      <c r="F34" s="278" t="str" cm="1">
        <f t="array" aca="1" ref="F34" ca="1">IF(D34="Core", INDIRECT($K$3), IF(D34="Core_Rotational",INDIRECT($K$3), IF(D34="Core_Pillar", INDIRECT($K$3),IF(D34="Explosive_Cardio", INDIRECT($K$2), IF(D34="Explosive", INDIRECT($K$2),INDIRECT($K$4))))))</f>
        <v>3x10</v>
      </c>
      <c r="G34" s="828" t="str">
        <f ca="1">CONCATENATE(IF($E$5="FDN",FDN_R,""),IF($E$5="END",END_R,""),IF($E$5="SPD",SPD_R,""),IF($E$5="HYP",HYP_R,""),IF($E$5="PWR",PWR_R,""),IF($E$5="STC",STC_R,""),IF($E$5="STR",STR_R,""),IF($E$5="MAX",MAX_R,""),IF($E$5="TF",TF_R,""),IF($E$5="UNL",UNL_R,""))</f>
        <v>1:30</v>
      </c>
      <c r="H34" s="290">
        <v>110</v>
      </c>
      <c r="I34" s="290">
        <v>110</v>
      </c>
      <c r="J34" s="290">
        <v>110</v>
      </c>
      <c r="K34" s="848"/>
    </row>
    <row r="35" spans="1:13" ht="15" customHeight="1" x14ac:dyDescent="0.25">
      <c r="A35" s="43"/>
      <c r="B35" s="36"/>
      <c r="C35" s="287"/>
      <c r="D35" s="363" t="s">
        <v>130</v>
      </c>
      <c r="E35" s="286" t="s">
        <v>186</v>
      </c>
      <c r="F35" s="271" t="str" cm="1">
        <f t="array" aca="1" ref="F35" ca="1">IF(D35="Core", INDIRECT($K$3), IF(D35="Core_Rotational",INDIRECT($K$3), IF(D35="Core_Pillar", INDIRECT($K$3),IF(D35="Explosive_Cardio", INDIRECT($K$2), IF(D35="Explosive", INDIRECT($K$2),INDIRECT($K$4))))))</f>
        <v>3x10</v>
      </c>
      <c r="G35" s="829"/>
      <c r="H35" s="285">
        <v>37.5</v>
      </c>
      <c r="I35" s="285">
        <v>37.5</v>
      </c>
      <c r="J35" s="285">
        <v>37.5</v>
      </c>
      <c r="K35" s="848"/>
    </row>
    <row r="36" spans="1:13" ht="15" customHeight="1" x14ac:dyDescent="0.25">
      <c r="A36" s="282"/>
      <c r="B36" s="282"/>
      <c r="C36" s="281"/>
      <c r="D36" s="365" t="s">
        <v>2</v>
      </c>
      <c r="E36" s="380" t="s">
        <v>142</v>
      </c>
      <c r="F36" s="278" t="str" cm="1">
        <f t="array" aca="1" ref="F36" ca="1">IF(D36="Core", INDIRECT($K$3), IF(D36="Core_Rotational",INDIRECT($K$3), IF(D36="Core_Pillar", INDIRECT($K$3),IF(D36="Explosive_Cardio", INDIRECT($K$2), IF(D36="Explosive", INDIRECT($K$2),INDIRECT($K$4))))))</f>
        <v>3x10</v>
      </c>
      <c r="G36" s="826" t="str">
        <f ca="1">CONCATENATE(IF($E$5="FDN",FDN_R,""),IF($E$5="END",END_R,""),IF($E$5="SPD",SPD_R,""),IF($E$5="HYP",HYP_R,""),IF($E$5="PWR",PWR_R,""),IF($E$5="STC",STC_R,""),IF($E$5="STR",STR_R,""),IF($E$5="MAX",MAX_R,""),IF($E$5="TF",TF_R,""),IF($E$5="UNL",UNL_R,""))</f>
        <v>1:30</v>
      </c>
      <c r="H36" s="277">
        <v>20</v>
      </c>
      <c r="I36" s="277">
        <v>20</v>
      </c>
      <c r="J36" s="277">
        <v>20</v>
      </c>
      <c r="K36" s="848"/>
    </row>
    <row r="37" spans="1:13" ht="15" customHeight="1" thickBot="1" x14ac:dyDescent="0.3">
      <c r="A37" s="43"/>
      <c r="B37" s="45"/>
      <c r="C37" s="273">
        <f>SUM(C31:C36)</f>
        <v>0</v>
      </c>
      <c r="D37" s="366" t="s">
        <v>11</v>
      </c>
      <c r="E37" s="272" t="s">
        <v>227</v>
      </c>
      <c r="F37" s="271" t="str" cm="1">
        <f t="array" aca="1" ref="F37" ca="1">IF(D37="Core", INDIRECT($K$3), IF(D37="Core_Rotational",INDIRECT($K$3), IF(D37="Core_Pillar", INDIRECT($K$3),IF(D37="Explosive_Cardio", INDIRECT($K$2), IF(D37="Explosive", INDIRECT($K$2),INDIRECT($K$4))))))</f>
        <v>3x10</v>
      </c>
      <c r="G37" s="827"/>
      <c r="H37" s="271">
        <v>33.25</v>
      </c>
      <c r="I37" s="271">
        <v>33.25</v>
      </c>
      <c r="J37" s="271">
        <v>33.25</v>
      </c>
    </row>
    <row r="38" spans="1:13" ht="15" customHeight="1" thickBot="1" x14ac:dyDescent="0.3">
      <c r="A38" s="307" t="s">
        <v>644</v>
      </c>
      <c r="B38" s="304"/>
      <c r="C38" s="306">
        <f ca="1">+C30+1</f>
        <v>44777</v>
      </c>
      <c r="D38" s="301" t="s">
        <v>1429</v>
      </c>
      <c r="E38" s="302" t="s">
        <v>70</v>
      </c>
      <c r="F38" s="301" t="s">
        <v>1430</v>
      </c>
      <c r="G38" s="301" t="s">
        <v>380</v>
      </c>
      <c r="H38" s="822" t="s">
        <v>1431</v>
      </c>
      <c r="I38" s="822"/>
      <c r="J38" s="823"/>
      <c r="K38" s="300" t="s">
        <v>345</v>
      </c>
      <c r="L38" s="300"/>
      <c r="M38" s="300"/>
    </row>
    <row r="39" spans="1:13" ht="15" customHeight="1" thickTop="1" x14ac:dyDescent="0.25">
      <c r="A39" s="299" t="s">
        <v>1432</v>
      </c>
      <c r="B39" s="298"/>
      <c r="C39" s="297" t="str">
        <f>"("&amp;LEFT(K38,1)&amp;")"</f>
        <v>(O)</v>
      </c>
      <c r="D39" s="296" t="s">
        <v>1433</v>
      </c>
      <c r="E39" s="295"/>
      <c r="F39" s="294"/>
      <c r="G39" s="294"/>
      <c r="H39" s="824"/>
      <c r="I39" s="824"/>
      <c r="J39" s="825"/>
      <c r="K39" s="848"/>
    </row>
    <row r="40" spans="1:13" ht="15" customHeight="1" x14ac:dyDescent="0.25">
      <c r="A40" s="282"/>
      <c r="B40" s="282"/>
      <c r="C40" s="281"/>
      <c r="D40" s="280"/>
      <c r="E40" s="279"/>
      <c r="F40" s="278" t="str" cm="1">
        <f t="array" aca="1" ref="F40" ca="1">IF(D40="Core", INDIRECT($K$3), IF(D40="Core_Rotational",INDIRECT($K$3), IF(D40="Core_Pillar", INDIRECT($K$3),IF(D40="Explosive_Cardio", INDIRECT($K$2), IF(D40="Explosive", INDIRECT($K$2),INDIRECT($K$4))))))</f>
        <v>3x10</v>
      </c>
      <c r="G40" s="826" t="str">
        <f ca="1">CONCATENATE(IF($E$5="FDN",FDN_R,""),IF($E$5="END",END_R,""),IF($E$5="SPD",SPD_R,""),IF($E$5="HYP",HYP_R,""),IF($E$5="PWR",PWR_R,""),IF($E$5="STC",STC_R,""),IF($E$5="STR",STR_R,""),IF($E$5="MAX",MAX_R,""),IF($E$5="TF",TF_R,""),IF($E$5="UNL",UNL_R,""))</f>
        <v>1:30</v>
      </c>
      <c r="H40" s="277"/>
      <c r="I40" s="277"/>
      <c r="J40" s="277"/>
      <c r="K40" s="848"/>
    </row>
    <row r="41" spans="1:13" ht="15" customHeight="1" x14ac:dyDescent="0.25">
      <c r="A41" s="43"/>
      <c r="B41" s="36"/>
      <c r="C41" s="287"/>
      <c r="D41" s="280"/>
      <c r="E41" s="293"/>
      <c r="F41" s="271" t="str" cm="1">
        <f t="array" aca="1" ref="F41" ca="1">IF(D41="Core", INDIRECT($K$3), IF(D41="Core_Rotational",INDIRECT($K$3), IF(D41="Core_Pillar", INDIRECT($K$3),IF(D41="Explosive_Cardio", INDIRECT($K$2), IF(D41="Explosive", INDIRECT($K$2),INDIRECT($K$4))))))</f>
        <v>3x10</v>
      </c>
      <c r="G41" s="827"/>
      <c r="H41" s="271"/>
      <c r="I41" s="271"/>
      <c r="J41" s="271"/>
      <c r="K41" s="848"/>
    </row>
    <row r="42" spans="1:13" ht="15" customHeight="1" x14ac:dyDescent="0.25">
      <c r="A42" s="282"/>
      <c r="B42" s="282"/>
      <c r="C42" s="281"/>
      <c r="D42" s="364"/>
      <c r="E42" s="291"/>
      <c r="F42" s="278" t="str" cm="1">
        <f t="array" aca="1" ref="F42" ca="1">IF(D42="Core", INDIRECT($K$3), IF(D42="Core_Rotational",INDIRECT($K$3), IF(D42="Core_Pillar", INDIRECT($K$3),IF(D42="Explosive_Cardio", INDIRECT($K$2), IF(D42="Explosive", INDIRECT($K$2),INDIRECT($K$4))))))</f>
        <v>3x10</v>
      </c>
      <c r="G42" s="828" t="str">
        <f ca="1">CONCATENATE(IF($E$5="FDN",FDN_R,""),IF($E$5="END",END_R,""),IF($E$5="SPD",SPD_R,""),IF($E$5="HYP",HYP_R,""),IF($E$5="PWR",PWR_R,""),IF($E$5="STC",STC_R,""),IF($E$5="STR",STR_R,""),IF($E$5="MAX",MAX_R,""),IF($E$5="TF",TF_R,""),IF($E$5="UNL",UNL_R,""))</f>
        <v>1:30</v>
      </c>
      <c r="H42" s="290"/>
      <c r="I42" s="290"/>
      <c r="J42" s="290"/>
      <c r="K42" s="848"/>
    </row>
    <row r="43" spans="1:13" ht="15" customHeight="1" x14ac:dyDescent="0.25">
      <c r="A43" s="43"/>
      <c r="B43" s="36"/>
      <c r="C43" s="287"/>
      <c r="D43" s="363"/>
      <c r="E43" s="286"/>
      <c r="F43" s="271" t="str" cm="1">
        <f t="array" aca="1" ref="F43" ca="1">IF(D43="Core", INDIRECT($K$3), IF(D43="Core_Rotational",INDIRECT($K$3), IF(D43="Core_Pillar", INDIRECT($K$3),IF(D43="Explosive_Cardio", INDIRECT($K$2), IF(D43="Explosive", INDIRECT($K$2),INDIRECT($K$4))))))</f>
        <v>3x10</v>
      </c>
      <c r="G43" s="829"/>
      <c r="H43" s="285"/>
      <c r="I43" s="285"/>
      <c r="J43" s="285"/>
      <c r="K43" s="848"/>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3x10</v>
      </c>
      <c r="G44" s="826" t="str">
        <f ca="1">CONCATENATE(IF($E$5="FDN",FDN_R,""),IF($E$5="END",END_R,""),IF($E$5="SPD",SPD_R,""),IF($E$5="HYP",HYP_R,""),IF($E$5="PWR",PWR_R,""),IF($E$5="STC",STC_R,""),IF($E$5="STR",STR_R,""),IF($E$5="MAX",MAX_R,""),IF($E$5="TF",TF_R,""),IF($E$5="UNL",UNL_R,""))</f>
        <v>1:30</v>
      </c>
      <c r="H44" s="277"/>
      <c r="I44" s="277"/>
      <c r="J44" s="277"/>
      <c r="K44" s="848"/>
    </row>
    <row r="45" spans="1:13" ht="15" customHeight="1" thickBot="1" x14ac:dyDescent="0.3">
      <c r="A45" s="43"/>
      <c r="B45" s="45"/>
      <c r="C45" s="273">
        <f>SUM(C39:C44)</f>
        <v>0</v>
      </c>
      <c r="D45" s="280"/>
      <c r="E45" s="293"/>
      <c r="F45" s="271" t="str" cm="1">
        <f t="array" aca="1" ref="F45" ca="1">IF(D45="Core", INDIRECT($K$3), IF(D45="Core_Rotational",INDIRECT($K$3), IF(D45="Core_Pillar", INDIRECT($K$3),IF(D45="Explosive_Cardio", INDIRECT($K$2), IF(D45="Explosive", INDIRECT($K$2),INDIRECT($K$4))))))</f>
        <v>3x10</v>
      </c>
      <c r="G45" s="827"/>
      <c r="H45" s="271"/>
      <c r="I45" s="271"/>
      <c r="J45" s="271"/>
    </row>
    <row r="46" spans="1:13" ht="15" customHeight="1" thickBot="1" x14ac:dyDescent="0.3">
      <c r="A46" s="307" t="s">
        <v>645</v>
      </c>
      <c r="B46" s="304"/>
      <c r="C46" s="306">
        <f ca="1">+C38+1</f>
        <v>44778</v>
      </c>
      <c r="D46" s="301" t="s">
        <v>1429</v>
      </c>
      <c r="E46" s="302" t="s">
        <v>70</v>
      </c>
      <c r="F46" s="301" t="s">
        <v>1430</v>
      </c>
      <c r="G46" s="301" t="s">
        <v>380</v>
      </c>
      <c r="H46" s="822" t="s">
        <v>1431</v>
      </c>
      <c r="I46" s="822"/>
      <c r="J46" s="823"/>
      <c r="K46" s="300" t="s">
        <v>345</v>
      </c>
      <c r="L46" s="300"/>
      <c r="M46" s="300"/>
    </row>
    <row r="47" spans="1:13" ht="15" customHeight="1" thickTop="1" x14ac:dyDescent="0.25">
      <c r="A47" s="299" t="s">
        <v>1432</v>
      </c>
      <c r="B47" s="298"/>
      <c r="C47" s="297" t="str">
        <f>"("&amp;LEFT(K46,1)&amp;")"</f>
        <v>(O)</v>
      </c>
      <c r="D47" s="296" t="s">
        <v>1433</v>
      </c>
      <c r="E47" s="295"/>
      <c r="F47" s="294"/>
      <c r="G47" s="294"/>
      <c r="H47" s="824"/>
      <c r="I47" s="824"/>
      <c r="J47" s="825"/>
      <c r="K47" s="848"/>
    </row>
    <row r="48" spans="1:13" ht="15" customHeight="1" x14ac:dyDescent="0.25">
      <c r="A48" s="282"/>
      <c r="B48" s="282"/>
      <c r="C48" s="281"/>
      <c r="D48" s="280"/>
      <c r="E48" s="279"/>
      <c r="F48" s="278" t="str" cm="1">
        <f t="array" aca="1" ref="F48" ca="1">IF(D48="Core", INDIRECT($K$3), IF(D48="Core_Rotational",INDIRECT($K$3), IF(D48="Core_Pillar", INDIRECT($K$3),IF(D48="Explosive_Cardio", INDIRECT($K$2), IF(D48="Explosive", INDIRECT($K$2),INDIRECT($K$4))))))</f>
        <v>3x10</v>
      </c>
      <c r="G48" s="826" t="str">
        <f ca="1">CONCATENATE(IF($E$5="FDN",FDN_R,""),IF($E$5="END",END_R,""),IF($E$5="SPD",SPD_R,""),IF($E$5="HYP",HYP_R,""),IF($E$5="PWR",PWR_R,""),IF($E$5="STC",STC_R,""),IF($E$5="STR",STR_R,""),IF($E$5="MAX",MAX_R,""),IF($E$5="TF",TF_R,""),IF($E$5="UNL",UNL_R,""))</f>
        <v>1:30</v>
      </c>
      <c r="H48" s="277"/>
      <c r="I48" s="277"/>
      <c r="J48" s="277"/>
      <c r="K48" s="848"/>
    </row>
    <row r="49" spans="1:13" ht="15" customHeight="1" x14ac:dyDescent="0.25">
      <c r="A49" s="43"/>
      <c r="B49" s="36"/>
      <c r="C49" s="287"/>
      <c r="D49" s="280"/>
      <c r="E49" s="293"/>
      <c r="F49" s="271" t="str" cm="1">
        <f t="array" aca="1" ref="F49" ca="1">IF(D49="Core", INDIRECT($K$3), IF(D49="Core_Rotational",INDIRECT($K$3), IF(D49="Core_Pillar", INDIRECT($K$3),IF(D49="Explosive_Cardio", INDIRECT($K$2), IF(D49="Explosive", INDIRECT($K$2),INDIRECT($K$4))))))</f>
        <v>3x10</v>
      </c>
      <c r="G49" s="827"/>
      <c r="H49" s="271"/>
      <c r="I49" s="271"/>
      <c r="J49" s="271"/>
      <c r="K49" s="848"/>
    </row>
    <row r="50" spans="1:13" ht="15" customHeight="1" x14ac:dyDescent="0.25">
      <c r="A50" s="282"/>
      <c r="B50" s="282"/>
      <c r="C50" s="281"/>
      <c r="D50" s="364"/>
      <c r="E50" s="291"/>
      <c r="F50" s="278" t="str" cm="1">
        <f t="array" aca="1" ref="F50" ca="1">IF(D50="Core", INDIRECT($K$3), IF(D50="Core_Rotational",INDIRECT($K$3), IF(D50="Core_Pillar", INDIRECT($K$3),IF(D50="Explosive_Cardio", INDIRECT($K$2), IF(D50="Explosive", INDIRECT($K$2),INDIRECT($K$4))))))</f>
        <v>3x10</v>
      </c>
      <c r="G50" s="828" t="str">
        <f ca="1">CONCATENATE(IF($E$5="FDN",FDN_R,""),IF($E$5="END",END_R,""),IF($E$5="SPD",SPD_R,""),IF($E$5="HYP",HYP_R,""),IF($E$5="PWR",PWR_R,""),IF($E$5="STC",STC_R,""),IF($E$5="STR",STR_R,""),IF($E$5="MAX",MAX_R,""),IF($E$5="TF",TF_R,""),IF($E$5="UNL",UNL_R,""))</f>
        <v>1:30</v>
      </c>
      <c r="H50" s="290"/>
      <c r="I50" s="290"/>
      <c r="J50" s="290"/>
      <c r="K50" s="848"/>
    </row>
    <row r="51" spans="1:13" ht="15" customHeight="1" x14ac:dyDescent="0.25">
      <c r="A51" s="43"/>
      <c r="B51" s="36"/>
      <c r="C51" s="287"/>
      <c r="D51" s="363"/>
      <c r="E51" s="286"/>
      <c r="F51" s="271" t="str" cm="1">
        <f t="array" aca="1" ref="F51" ca="1">IF(D51="Core", INDIRECT($K$3), IF(D51="Core_Rotational",INDIRECT($K$3), IF(D51="Core_Pillar", INDIRECT($K$3),IF(D51="Explosive_Cardio", INDIRECT($K$2), IF(D51="Explosive", INDIRECT($K$2),INDIRECT($K$4))))))</f>
        <v>3x10</v>
      </c>
      <c r="G51" s="829"/>
      <c r="H51" s="285"/>
      <c r="I51" s="285"/>
      <c r="J51" s="285"/>
      <c r="K51" s="848"/>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3x10</v>
      </c>
      <c r="G52" s="826" t="str">
        <f ca="1">CONCATENATE(IF($E$5="FDN",FDN_R,""),IF($E$5="END",END_R,""),IF($E$5="SPD",SPD_R,""),IF($E$5="HYP",HYP_R,""),IF($E$5="PWR",PWR_R,""),IF($E$5="STC",STC_R,""),IF($E$5="STR",STR_R,""),IF($E$5="MAX",MAX_R,""),IF($E$5="TF",TF_R,""),IF($E$5="UNL",UNL_R,""))</f>
        <v>1:30</v>
      </c>
      <c r="H52" s="277"/>
      <c r="I52" s="277"/>
      <c r="J52" s="277"/>
      <c r="K52" s="848"/>
    </row>
    <row r="53" spans="1:13" ht="15" customHeight="1" thickBot="1" x14ac:dyDescent="0.3">
      <c r="A53" s="43"/>
      <c r="B53" s="45"/>
      <c r="C53" s="273">
        <f>SUM(C47:C52)</f>
        <v>0</v>
      </c>
      <c r="D53" s="280"/>
      <c r="E53" s="293"/>
      <c r="F53" s="271" t="str" cm="1">
        <f t="array" aca="1" ref="F53" ca="1">IF(D53="Core", INDIRECT($K$3), IF(D53="Core_Rotational",INDIRECT($K$3), IF(D53="Core_Pillar", INDIRECT($K$3),IF(D53="Explosive_Cardio", INDIRECT($K$2), IF(D53="Explosive", INDIRECT($K$2),INDIRECT($K$4))))))</f>
        <v>3x10</v>
      </c>
      <c r="G53" s="827"/>
      <c r="H53" s="271"/>
      <c r="I53" s="271"/>
      <c r="J53" s="271"/>
    </row>
    <row r="54" spans="1:13" ht="15" customHeight="1" thickBot="1" x14ac:dyDescent="0.3">
      <c r="A54" s="305" t="s">
        <v>646</v>
      </c>
      <c r="B54" s="304"/>
      <c r="C54" s="303">
        <f ca="1">+C46+1</f>
        <v>44779</v>
      </c>
      <c r="D54" s="301" t="s">
        <v>1429</v>
      </c>
      <c r="E54" s="302" t="s">
        <v>70</v>
      </c>
      <c r="F54" s="301" t="s">
        <v>1430</v>
      </c>
      <c r="G54" s="301" t="s">
        <v>380</v>
      </c>
      <c r="H54" s="822" t="s">
        <v>1431</v>
      </c>
      <c r="I54" s="822"/>
      <c r="J54" s="823"/>
      <c r="K54" s="300" t="s">
        <v>345</v>
      </c>
      <c r="L54" s="300"/>
      <c r="M54" s="300"/>
    </row>
    <row r="55" spans="1:13" ht="15" customHeight="1" thickTop="1" x14ac:dyDescent="0.25">
      <c r="A55" s="299" t="s">
        <v>1432</v>
      </c>
      <c r="B55" s="298"/>
      <c r="C55" s="297" t="str">
        <f>"("&amp;LEFT(K54,1)&amp;")"</f>
        <v>(O)</v>
      </c>
      <c r="D55" s="296" t="s">
        <v>1433</v>
      </c>
      <c r="E55" s="295"/>
      <c r="F55" s="294"/>
      <c r="G55" s="294"/>
      <c r="H55" s="824"/>
      <c r="I55" s="824"/>
      <c r="J55" s="825"/>
      <c r="K55" s="848"/>
    </row>
    <row r="56" spans="1:13" ht="15" customHeight="1" x14ac:dyDescent="0.25">
      <c r="A56" s="283"/>
      <c r="B56" s="282"/>
      <c r="C56" s="281"/>
      <c r="D56" s="280"/>
      <c r="E56" s="279"/>
      <c r="F56" s="278" t="str" cm="1">
        <f t="array" aca="1" ref="F56" ca="1">IF(D56="Core", INDIRECT($K$3), IF(D56="Core_Rotational",INDIRECT($K$3), IF(D56="Core_Pillar", INDIRECT($K$3),IF(D56="Explosive_Cardio", INDIRECT($K$2), IF(D56="Explosive", INDIRECT($K$2),INDIRECT($K$4))))))</f>
        <v>3x10</v>
      </c>
      <c r="G56" s="826" t="str">
        <f ca="1">CONCATENATE(IF($E$5="FDN",FDN_R,""),IF($E$5="END",END_R,""),IF($E$5="SPD",SPD_R,""),IF($E$5="HYP",HYP_R,""),IF($E$5="PWR",PWR_R,""),IF($E$5="STC",STC_R,""),IF($E$5="STR",STR_R,""),IF($E$5="MAX",MAX_R,""),IF($E$5="TF",TF_R,""),IF($E$5="UNL",UNL_R,""))</f>
        <v>1:30</v>
      </c>
      <c r="H56" s="277"/>
      <c r="I56" s="277"/>
      <c r="J56" s="276"/>
      <c r="K56" s="848"/>
    </row>
    <row r="57" spans="1:13" ht="15" customHeight="1" x14ac:dyDescent="0.25">
      <c r="A57" s="288"/>
      <c r="B57" s="36"/>
      <c r="C57" s="287"/>
      <c r="D57" s="280"/>
      <c r="E57" s="293"/>
      <c r="F57" s="271" t="str" cm="1">
        <f t="array" aca="1" ref="F57" ca="1">IF(D57="Core", INDIRECT($K$3), IF(D57="Core_Rotational",INDIRECT($K$3), IF(D57="Core_Pillar", INDIRECT($K$3),IF(D57="Explosive_Cardio", INDIRECT($K$2), IF(D57="Explosive", INDIRECT($K$2),INDIRECT($K$4))))))</f>
        <v>3x10</v>
      </c>
      <c r="G57" s="827"/>
      <c r="H57" s="271"/>
      <c r="I57" s="271"/>
      <c r="J57" s="292"/>
      <c r="K57" s="848"/>
    </row>
    <row r="58" spans="1:13" ht="15" customHeight="1" x14ac:dyDescent="0.25">
      <c r="A58" s="283"/>
      <c r="B58" s="282"/>
      <c r="C58" s="281"/>
      <c r="D58" s="364"/>
      <c r="E58" s="291"/>
      <c r="F58" s="278" t="str" cm="1">
        <f t="array" aca="1" ref="F58" ca="1">IF(D58="Core", INDIRECT($K$3), IF(D58="Core_Rotational",INDIRECT($K$3), IF(D58="Core_Pillar", INDIRECT($K$3),IF(D58="Explosive_Cardio", INDIRECT($K$2), IF(D58="Explosive", INDIRECT($K$2),INDIRECT($K$4))))))</f>
        <v>3x10</v>
      </c>
      <c r="G58" s="828" t="str">
        <f ca="1">CONCATENATE(IF($E$5="FDN",FDN_R,""),IF($E$5="END",END_R,""),IF($E$5="SPD",SPD_R,""),IF($E$5="HYP",HYP_R,""),IF($E$5="PWR",PWR_R,""),IF($E$5="STC",STC_R,""),IF($E$5="STR",STR_R,""),IF($E$5="MAX",MAX_R,""),IF($E$5="TF",TF_R,""),IF($E$5="UNL",UNL_R,""))</f>
        <v>1:30</v>
      </c>
      <c r="H58" s="290"/>
      <c r="I58" s="290"/>
      <c r="J58" s="289"/>
      <c r="K58" s="848"/>
    </row>
    <row r="59" spans="1:13" ht="15" customHeight="1" x14ac:dyDescent="0.25">
      <c r="A59" s="288"/>
      <c r="B59" s="36"/>
      <c r="C59" s="287"/>
      <c r="D59" s="363"/>
      <c r="E59" s="286"/>
      <c r="F59" s="271" t="str" cm="1">
        <f t="array" aca="1" ref="F59" ca="1">IF(D59="Core", INDIRECT($K$3), IF(D59="Core_Rotational",INDIRECT($K$3), IF(D59="Core_Pillar", INDIRECT($K$3),IF(D59="Explosive_Cardio", INDIRECT($K$2), IF(D59="Explosive", INDIRECT($K$2),INDIRECT($K$4))))))</f>
        <v>3x10</v>
      </c>
      <c r="G59" s="829"/>
      <c r="H59" s="285"/>
      <c r="I59" s="285"/>
      <c r="J59" s="284"/>
      <c r="K59" s="848"/>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3x10</v>
      </c>
      <c r="G60" s="826" t="str">
        <f ca="1">CONCATENATE(IF($E$5="FDN",FDN_R,""),IF($E$5="END",END_R,""),IF($E$5="SPD",SPD_R,""),IF($E$5="HYP",HYP_R,""),IF($E$5="PWR",PWR_R,""),IF($E$5="STC",STC_R,""),IF($E$5="STR",STR_R,""),IF($E$5="MAX",MAX_R,""),IF($E$5="TF",TF_R,""),IF($E$5="UNL",UNL_R,""))</f>
        <v>1:30</v>
      </c>
      <c r="H60" s="277"/>
      <c r="I60" s="277"/>
      <c r="J60" s="276"/>
      <c r="K60" s="848"/>
    </row>
    <row r="61" spans="1:13" ht="15" customHeight="1" thickBot="1" x14ac:dyDescent="0.3">
      <c r="A61" s="275"/>
      <c r="B61" s="274"/>
      <c r="C61" s="273">
        <f>SUM(C55:C60)</f>
        <v>0</v>
      </c>
      <c r="D61" s="366"/>
      <c r="E61" s="272"/>
      <c r="F61" s="270" t="str" cm="1">
        <f t="array" aca="1" ref="F61" ca="1">IF(D61="Core", INDIRECT($K$3), IF(D61="Core_Rotational",INDIRECT($K$3), IF(D61="Core_Pillar", INDIRECT($K$3),IF(D61="Explosive_Cardio", INDIRECT($K$2), IF(D61="Explosive", INDIRECT($K$2),INDIRECT($K$4))))))</f>
        <v>3x10</v>
      </c>
      <c r="G61" s="827"/>
      <c r="H61" s="270"/>
      <c r="I61" s="270"/>
      <c r="J61" s="269"/>
      <c r="K61" s="252"/>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252" priority="1" operator="equal">
      <formula>0</formula>
    </cfRule>
    <cfRule type="cellIs" dxfId="251" priority="2" operator="equal">
      <formula>"SPD"</formula>
    </cfRule>
    <cfRule type="cellIs" dxfId="250" priority="3" operator="equal">
      <formula>"PWR"</formula>
    </cfRule>
    <cfRule type="cellIs" dxfId="249" priority="4" operator="equal">
      <formula>"HYP"</formula>
    </cfRule>
    <cfRule type="cellIs" dxfId="248" priority="5" operator="equal">
      <formula>"STR"</formula>
    </cfRule>
    <cfRule type="cellIs" dxfId="247" priority="6" operator="equal">
      <formula>"STC"</formula>
    </cfRule>
    <cfRule type="cellIs" dxfId="246" priority="7" operator="equal">
      <formula>"MAX"</formula>
    </cfRule>
    <cfRule type="cellIs" dxfId="245" priority="8" operator="equal">
      <formula>"SPE"</formula>
    </cfRule>
    <cfRule type="cellIs" dxfId="244" priority="9" operator="equal">
      <formula>"END"</formula>
    </cfRule>
    <cfRule type="cellIs" dxfId="243" priority="10" operator="equal">
      <formula>"UNL"</formula>
    </cfRule>
    <cfRule type="cellIs" dxfId="242" priority="11" operator="equal">
      <formula>"FDN"</formula>
    </cfRule>
  </conditionalFormatting>
  <dataValidations count="2">
    <dataValidation type="list" allowBlank="1" showInputMessage="1" showErrorMessage="1" sqref="D8:D13 D16:D21 D24:D29 D56:D61 D40:D45 D48:D53 D32:D37" xr:uid="{98FF2537-7FE6-41AD-93D6-CBFD1807B9A4}">
      <formula1>ExerciseCategories</formula1>
    </dataValidation>
    <dataValidation type="list" allowBlank="1" showErrorMessage="1" sqref="E24:E29 E8:E13 E16:E21 E56:E61 E40:E45 E48:E53 E32:E37" xr:uid="{5F3CB60F-9E97-4E3C-91CE-F00E4DE91143}">
      <formula1>INDIRECT(D8)</formula1>
    </dataValidation>
  </dataValidations>
  <hyperlinks>
    <hyperlink ref="K1" location="'Reference Page'!A1" display="Home" xr:uid="{9F43A587-04A1-48E3-AB0F-B80CC4A3549F}"/>
  </hyperlinks>
  <printOptions horizontalCentered="1" verticalCentered="1"/>
  <pageMargins left="0.3" right="0.3" top="0.5" bottom="0.25" header="0.3" footer="0.3"/>
  <pageSetup scale="87"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5">
    <tabColor theme="5" tint="0.59999389629810485"/>
    <pageSetUpPr fitToPage="1"/>
  </sheetPr>
  <dimension ref="A1:AO202"/>
  <sheetViews>
    <sheetView showGridLines="0" workbookViewId="0">
      <pane ySplit="5" topLeftCell="A13" activePane="bottomLeft" state="frozen"/>
      <selection activeCell="A6" sqref="A6:AA61"/>
      <selection pane="bottomLeft" activeCell="A6" sqref="A6:AA61"/>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customWidth="1"/>
    <col min="12" max="12" width="22" customWidth="1"/>
  </cols>
  <sheetData>
    <row r="1" spans="1:41" ht="18.75" x14ac:dyDescent="0.3">
      <c r="A1" s="777" t="s">
        <v>1427</v>
      </c>
      <c r="B1" s="778"/>
      <c r="C1" s="778"/>
      <c r="D1" s="778"/>
      <c r="E1" s="778"/>
      <c r="F1" s="778"/>
      <c r="G1" s="778"/>
      <c r="H1" s="778"/>
      <c r="I1" s="778"/>
      <c r="J1" s="779"/>
      <c r="K1" s="90" t="s">
        <v>850</v>
      </c>
    </row>
    <row r="2" spans="1:41" x14ac:dyDescent="0.25">
      <c r="A2" s="780" t="s">
        <v>455</v>
      </c>
      <c r="B2" s="781"/>
      <c r="C2" s="781"/>
      <c r="D2" s="781"/>
      <c r="E2" s="781"/>
      <c r="F2" s="781"/>
      <c r="G2" s="781"/>
      <c r="H2" s="781"/>
      <c r="I2" s="781"/>
      <c r="J2" s="782"/>
      <c r="K2" s="70" t="str">
        <f ca="1">CONCATENATE(E5,"1_3E")</f>
        <v>UNL1_3E</v>
      </c>
    </row>
    <row r="3" spans="1:41" x14ac:dyDescent="0.25">
      <c r="A3" s="318" cm="1">
        <f t="array" aca="1" ref="A3" ca="1">INDIRECT(K5)</f>
        <v>44780</v>
      </c>
      <c r="B3" s="317" t="s">
        <v>330</v>
      </c>
      <c r="C3" s="316">
        <f ca="1">+A3+6</f>
        <v>44786</v>
      </c>
      <c r="D3" s="787" t="s">
        <v>852</v>
      </c>
      <c r="E3" s="788"/>
      <c r="F3" s="788"/>
      <c r="G3" s="788"/>
      <c r="H3" s="788"/>
      <c r="I3" s="788"/>
      <c r="J3" s="789"/>
      <c r="K3" s="70" t="str">
        <f ca="1">CONCATENATE(E5,"1_3C")</f>
        <v>UNL1_3C</v>
      </c>
    </row>
    <row r="4" spans="1:41" x14ac:dyDescent="0.25">
      <c r="A4" s="832" t="str">
        <f>'Reference Page'!$H$23</f>
        <v>SUMMER</v>
      </c>
      <c r="B4" s="833"/>
      <c r="C4" s="833"/>
      <c r="D4" s="833"/>
      <c r="E4" s="833"/>
      <c r="F4" s="833"/>
      <c r="G4" s="833"/>
      <c r="H4" s="833"/>
      <c r="I4" s="833"/>
      <c r="J4" s="843"/>
      <c r="K4" s="70" t="str">
        <f ca="1">CONCATENATE(E5,"1_3O")</f>
        <v>UNL1_3O</v>
      </c>
    </row>
    <row r="5" spans="1:41" ht="16.5" thickBot="1" x14ac:dyDescent="0.35">
      <c r="A5" s="836" t="str">
        <f>'Reference Page'!$F$29</f>
        <v>Base + Tempo</v>
      </c>
      <c r="B5" s="837"/>
      <c r="C5" s="837"/>
      <c r="D5" s="367" t="s">
        <v>1428</v>
      </c>
      <c r="E5" s="844" t="str" cm="1">
        <f t="array" aca="1" ref="E5" ca="1">INDIRECT(L5)</f>
        <v>UNL</v>
      </c>
      <c r="F5" s="845"/>
      <c r="G5" s="845"/>
      <c r="H5" s="845"/>
      <c r="I5" s="845"/>
      <c r="J5" s="845"/>
      <c r="K5" s="70" t="str">
        <f>_xlfn.CONCAT("'Reference Page'!A",RIGHT(A2,(LEN(A2)-FIND(" ",A2)))+2)</f>
        <v>'Reference Page'!A34</v>
      </c>
      <c r="L5" s="70" t="str">
        <f>_xlfn.CONCAT("'Reference Page'!G",RIGHT(A2,(LEN(A2)-FIND(" ",A2)))+2)</f>
        <v>'Reference Page'!G34</v>
      </c>
    </row>
    <row r="6" spans="1:41" ht="15.75" thickBot="1" x14ac:dyDescent="0.3">
      <c r="A6" s="315" t="s">
        <v>640</v>
      </c>
      <c r="B6" s="314"/>
      <c r="C6" s="306">
        <f ca="1">A3</f>
        <v>44780</v>
      </c>
      <c r="D6" s="301" t="s">
        <v>1429</v>
      </c>
      <c r="E6" s="302" t="s">
        <v>70</v>
      </c>
      <c r="F6" s="301" t="s">
        <v>1430</v>
      </c>
      <c r="G6" s="301" t="s">
        <v>380</v>
      </c>
      <c r="H6" s="841" t="s">
        <v>1431</v>
      </c>
      <c r="I6" s="841"/>
      <c r="J6" s="842"/>
      <c r="K6" s="300" t="s">
        <v>345</v>
      </c>
      <c r="L6" s="300"/>
      <c r="M6" s="300"/>
    </row>
    <row r="7" spans="1:41" s="313" customFormat="1" ht="15" customHeight="1" thickTop="1" x14ac:dyDescent="0.25">
      <c r="A7" s="299" t="s">
        <v>1432</v>
      </c>
      <c r="B7" s="41"/>
      <c r="C7" s="297" t="str">
        <f>"("&amp;LEFT(K6,1)&amp;")"</f>
        <v>(O)</v>
      </c>
      <c r="D7" s="296" t="s">
        <v>1433</v>
      </c>
      <c r="E7" s="295"/>
      <c r="F7" s="294"/>
      <c r="G7" s="294"/>
      <c r="H7" s="824"/>
      <c r="I7" s="824"/>
      <c r="J7" s="825"/>
      <c r="K7" s="848"/>
      <c r="L7"/>
      <c r="M7"/>
      <c r="N7"/>
      <c r="O7"/>
      <c r="P7"/>
      <c r="Q7"/>
      <c r="R7"/>
      <c r="S7"/>
      <c r="T7"/>
      <c r="U7"/>
      <c r="V7"/>
      <c r="W7"/>
      <c r="X7"/>
      <c r="Y7"/>
      <c r="Z7"/>
      <c r="AA7"/>
      <c r="AB7"/>
      <c r="AC7"/>
      <c r="AD7"/>
      <c r="AE7"/>
      <c r="AF7"/>
      <c r="AG7"/>
      <c r="AH7"/>
      <c r="AI7"/>
      <c r="AJ7"/>
      <c r="AK7"/>
      <c r="AL7"/>
      <c r="AM7"/>
      <c r="AN7"/>
      <c r="AO7"/>
    </row>
    <row r="8" spans="1:41" ht="15" customHeight="1" x14ac:dyDescent="0.25">
      <c r="A8" s="282"/>
      <c r="B8" s="282"/>
      <c r="C8" s="281"/>
      <c r="D8" s="280"/>
      <c r="E8" s="279"/>
      <c r="F8" s="278" t="str" cm="1">
        <f t="array" aca="1" ref="F8" ca="1">IF(D8="Core", INDIRECT($K$3), IF(D8="Core_Rotational",INDIRECT($K$3), IF(D8="Core_Pillar", INDIRECT($K$3),IF(D8="Explosive_Cardio", INDIRECT($K$2), IF(D8="Explosive", INDIRECT($K$2),INDIRECT($K$4))))))</f>
        <v>3x7</v>
      </c>
      <c r="G8" s="826" t="str">
        <f ca="1">CONCATENATE(IF($E$5="FDN",FDN_R,""),IF($E$5="END",END_R,""),IF($E$5="SPD",SPD_R,""),IF($E$5="HYP",HYP_R,""),IF($E$5="PWR",PWR_R,""),IF($E$5="STC",STC_R,""),IF($E$5="STR",STR_R,""),IF($E$5="MAX",MAX_R,""),IF($E$5="TF",TF_R,""),IF($E$5="UNL",UNL_R,""))</f>
        <v>2:00</v>
      </c>
      <c r="H8" s="277"/>
      <c r="I8" s="277"/>
      <c r="J8" s="277"/>
      <c r="K8" s="848"/>
    </row>
    <row r="9" spans="1:41" ht="15" customHeight="1" x14ac:dyDescent="0.25">
      <c r="A9" s="43"/>
      <c r="B9" s="36"/>
      <c r="C9" s="287"/>
      <c r="D9" s="280"/>
      <c r="E9" s="293"/>
      <c r="F9" s="271" t="str" cm="1">
        <f t="array" aca="1" ref="F9" ca="1">IF(D9="Core", INDIRECT($K$3), IF(D9="Core_Rotational",INDIRECT($K$3), IF(D9="Core_Pillar", INDIRECT($K$3),IF(D9="Explosive_Cardio", INDIRECT($K$2), IF(D9="Explosive", INDIRECT($K$2),INDIRECT($K$4))))))</f>
        <v>3x7</v>
      </c>
      <c r="G9" s="827"/>
      <c r="H9" s="271"/>
      <c r="I9" s="271"/>
      <c r="J9" s="271"/>
      <c r="K9" s="848"/>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3x7</v>
      </c>
      <c r="G10" s="828" t="str">
        <f ca="1">CONCATENATE(IF($E$5="FDN",FDN_R,""),IF($E$5="END",END_R,""),IF($E$5="SPD",SPD_R,""),IF($E$5="HYP",HYP_R,""),IF($E$5="PWR",PWR_R,""),IF($E$5="STC",STC_R,""),IF($E$5="STR",STR_R,""),IF($E$5="MAX",MAX_R,""),IF($E$5="TF",TF_R,""),IF($E$5="UNL",UNL_R,""))</f>
        <v>2:00</v>
      </c>
      <c r="H10" s="290"/>
      <c r="I10" s="290"/>
      <c r="J10" s="290"/>
      <c r="K10" s="848"/>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3x7</v>
      </c>
      <c r="G11" s="829"/>
      <c r="H11" s="285"/>
      <c r="I11" s="285"/>
      <c r="J11" s="285"/>
      <c r="K11" s="848"/>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3x7</v>
      </c>
      <c r="G12" s="826" t="str">
        <f ca="1">CONCATENATE(IF($E$5="FDN",FDN_R,""),IF($E$5="END",END_R,""),IF($E$5="SPD",SPD_R,""),IF($E$5="HYP",HYP_R,""),IF($E$5="PWR",PWR_R,""),IF($E$5="STC",STC_R,""),IF($E$5="STR",STR_R,""),IF($E$5="MAX",MAX_R,""),IF($E$5="TF",TF_R,""),IF($E$5="UNL",UNL_R,""))</f>
        <v>2:00</v>
      </c>
      <c r="H12" s="277"/>
      <c r="I12" s="277"/>
      <c r="J12" s="277"/>
      <c r="K12" s="848"/>
    </row>
    <row r="13" spans="1:41" ht="15" customHeight="1" thickBot="1" x14ac:dyDescent="0.3">
      <c r="A13" s="43"/>
      <c r="B13" s="312"/>
      <c r="C13" s="311">
        <f>SUM(C7:C12)</f>
        <v>0</v>
      </c>
      <c r="D13" s="280"/>
      <c r="E13" s="310"/>
      <c r="F13" s="271" t="str" cm="1">
        <f t="array" aca="1" ref="F13" ca="1">IF(D13="Core", INDIRECT($K$3), IF(D13="Core_Rotational",INDIRECT($K$3), IF(D13="Core_Pillar", INDIRECT($K$3),IF(D13="Explosive_Cardio", INDIRECT($K$2), IF(D13="Explosive", INDIRECT($K$2),INDIRECT($K$4))))))</f>
        <v>3x7</v>
      </c>
      <c r="G13" s="827"/>
      <c r="H13" s="271"/>
      <c r="I13" s="271"/>
      <c r="J13" s="271"/>
    </row>
    <row r="14" spans="1:41" ht="15" customHeight="1" thickBot="1" x14ac:dyDescent="0.3">
      <c r="A14" s="307" t="s">
        <v>641</v>
      </c>
      <c r="B14" s="304"/>
      <c r="C14" s="306">
        <f ca="1">+C6+1</f>
        <v>44781</v>
      </c>
      <c r="D14" s="301" t="s">
        <v>1429</v>
      </c>
      <c r="E14" s="309" t="s">
        <v>70</v>
      </c>
      <c r="F14" s="308" t="s">
        <v>1430</v>
      </c>
      <c r="G14" s="301" t="s">
        <v>380</v>
      </c>
      <c r="H14" s="822" t="s">
        <v>1431</v>
      </c>
      <c r="I14" s="822"/>
      <c r="J14" s="823"/>
      <c r="K14" s="300" t="s">
        <v>345</v>
      </c>
      <c r="L14" s="300"/>
      <c r="M14" s="300"/>
    </row>
    <row r="15" spans="1:41" ht="15" customHeight="1" thickTop="1" x14ac:dyDescent="0.25">
      <c r="A15" s="299" t="s">
        <v>1432</v>
      </c>
      <c r="B15" s="298"/>
      <c r="C15" s="297" t="str">
        <f>"("&amp;LEFT(K14,1)&amp;")"</f>
        <v>(O)</v>
      </c>
      <c r="D15" s="296" t="s">
        <v>1433</v>
      </c>
      <c r="E15" s="295"/>
      <c r="F15" s="294"/>
      <c r="G15" s="294"/>
      <c r="H15" s="824"/>
      <c r="I15" s="824"/>
      <c r="J15" s="825"/>
      <c r="K15" s="848"/>
    </row>
    <row r="16" spans="1:41" ht="15" customHeight="1" x14ac:dyDescent="0.25">
      <c r="A16" s="282"/>
      <c r="B16" s="282"/>
      <c r="C16" s="281"/>
      <c r="D16" s="280"/>
      <c r="E16" s="279"/>
      <c r="F16" s="278" t="str" cm="1">
        <f t="array" aca="1" ref="F16" ca="1">IF(D16="Core", INDIRECT($K$3), IF(D16="Core_Rotational",INDIRECT($K$3), IF(D16="Core_Pillar", INDIRECT($K$3),IF(D16="Explosive_Cardio", INDIRECT($K$2), IF(D16="Explosive", INDIRECT($K$2),INDIRECT($K$4))))))</f>
        <v>3x7</v>
      </c>
      <c r="G16" s="826" t="str">
        <f ca="1">CONCATENATE(IF($E$5="FDN",FDN_R,""),IF($E$5="END",END_R,""),IF($E$5="SPD",SPD_R,""),IF($E$5="HYP",HYP_R,""),IF($E$5="PWR",PWR_R,""),IF($E$5="STC",STC_R,""),IF($E$5="STR",STR_R,""),IF($E$5="MAX",MAX_R,""),IF($E$5="TF",TF_R,""),IF($E$5="UNL",UNL_R,""))</f>
        <v>2:00</v>
      </c>
      <c r="H16" s="277"/>
      <c r="I16" s="277"/>
      <c r="J16" s="277"/>
      <c r="K16" s="848"/>
    </row>
    <row r="17" spans="1:13" ht="15" customHeight="1" x14ac:dyDescent="0.25">
      <c r="A17" s="43"/>
      <c r="B17" s="36"/>
      <c r="C17" s="287"/>
      <c r="D17" s="280"/>
      <c r="E17" s="293"/>
      <c r="F17" s="271" t="str" cm="1">
        <f t="array" aca="1" ref="F17" ca="1">IF(D17="Core", INDIRECT($K$3), IF(D17="Core_Rotational",INDIRECT($K$3), IF(D17="Core_Pillar", INDIRECT($K$3),IF(D17="Explosive_Cardio", INDIRECT($K$2), IF(D17="Explosive", INDIRECT($K$2),INDIRECT($K$4))))))</f>
        <v>3x7</v>
      </c>
      <c r="G17" s="827"/>
      <c r="H17" s="271"/>
      <c r="I17" s="271"/>
      <c r="J17" s="271"/>
      <c r="K17" s="848"/>
    </row>
    <row r="18" spans="1:13" ht="15" customHeight="1" x14ac:dyDescent="0.25">
      <c r="A18" s="282"/>
      <c r="B18" s="282"/>
      <c r="C18" s="281"/>
      <c r="D18" s="364"/>
      <c r="E18" s="291"/>
      <c r="F18" s="278" t="str" cm="1">
        <f t="array" aca="1" ref="F18" ca="1">IF(D18="Core", INDIRECT($K$3), IF(D18="Core_Rotational",INDIRECT($K$3), IF(D18="Core_Pillar", INDIRECT($K$3),IF(D18="Explosive_Cardio", INDIRECT($K$2), IF(D18="Explosive", INDIRECT($K$2),INDIRECT($K$4))))))</f>
        <v>3x7</v>
      </c>
      <c r="G18" s="828" t="str">
        <f ca="1">CONCATENATE(IF($E$5="FDN",FDN_R,""),IF($E$5="END",END_R,""),IF($E$5="SPD",SPD_R,""),IF($E$5="HYP",HYP_R,""),IF($E$5="PWR",PWR_R,""),IF($E$5="STC",STC_R,""),IF($E$5="STR",STR_R,""),IF($E$5="MAX",MAX_R,""),IF($E$5="TF",TF_R,""),IF($E$5="UNL",UNL_R,""))</f>
        <v>2:00</v>
      </c>
      <c r="H18" s="290"/>
      <c r="I18" s="290"/>
      <c r="J18" s="290"/>
      <c r="K18" s="848"/>
    </row>
    <row r="19" spans="1:13" ht="15" customHeight="1" x14ac:dyDescent="0.25">
      <c r="A19" s="43"/>
      <c r="B19" s="36"/>
      <c r="C19" s="287"/>
      <c r="D19" s="363"/>
      <c r="E19" s="286"/>
      <c r="F19" s="271" t="str" cm="1">
        <f t="array" aca="1" ref="F19" ca="1">IF(D19="Core", INDIRECT($K$3), IF(D19="Core_Rotational",INDIRECT($K$3), IF(D19="Core_Pillar", INDIRECT($K$3),IF(D19="Explosive_Cardio", INDIRECT($K$2), IF(D19="Explosive", INDIRECT($K$2),INDIRECT($K$4))))))</f>
        <v>3x7</v>
      </c>
      <c r="G19" s="829"/>
      <c r="H19" s="285"/>
      <c r="I19" s="285"/>
      <c r="J19" s="285"/>
      <c r="K19" s="848"/>
    </row>
    <row r="20" spans="1:13" ht="15" customHeight="1" x14ac:dyDescent="0.25">
      <c r="A20" s="282"/>
      <c r="B20" s="282"/>
      <c r="C20" s="281"/>
      <c r="D20" s="280"/>
      <c r="E20" s="279"/>
      <c r="F20" s="278" t="str" cm="1">
        <f t="array" aca="1" ref="F20" ca="1">IF(D20="Core", INDIRECT($K$3), IF(D20="Core_Rotational",INDIRECT($K$3), IF(D20="Core_Pillar", INDIRECT($K$3),IF(D20="Explosive_Cardio", INDIRECT($K$2), IF(D20="Explosive", INDIRECT($K$2),INDIRECT($K$4))))))</f>
        <v>3x7</v>
      </c>
      <c r="G20" s="826" t="str">
        <f ca="1">CONCATENATE(IF($E$5="FDN",FDN_R,""),IF($E$5="END",END_R,""),IF($E$5="SPD",SPD_R,""),IF($E$5="HYP",HYP_R,""),IF($E$5="PWR",PWR_R,""),IF($E$5="STC",STC_R,""),IF($E$5="STR",STR_R,""),IF($E$5="MAX",MAX_R,""),IF($E$5="TF",TF_R,""),IF($E$5="UNL",UNL_R,""))</f>
        <v>2:00</v>
      </c>
      <c r="H20" s="277"/>
      <c r="I20" s="277"/>
      <c r="J20" s="277"/>
      <c r="K20" s="848"/>
    </row>
    <row r="21" spans="1:13" ht="15" customHeight="1" thickBot="1" x14ac:dyDescent="0.3">
      <c r="A21" s="43"/>
      <c r="B21" s="45"/>
      <c r="C21" s="273">
        <f>SUM(C15:C20)</f>
        <v>0</v>
      </c>
      <c r="D21" s="280"/>
      <c r="E21" s="293"/>
      <c r="F21" s="271" t="str" cm="1">
        <f t="array" aca="1" ref="F21" ca="1">IF(D21="Core", INDIRECT($K$3), IF(D21="Core_Rotational",INDIRECT($K$3), IF(D21="Core_Pillar", INDIRECT($K$3),IF(D21="Explosive_Cardio", INDIRECT($K$2), IF(D21="Explosive", INDIRECT($K$2),INDIRECT($K$4))))))</f>
        <v>3x7</v>
      </c>
      <c r="G21" s="827"/>
      <c r="H21" s="271"/>
      <c r="I21" s="271"/>
      <c r="J21" s="271"/>
    </row>
    <row r="22" spans="1:13" ht="15" customHeight="1" thickBot="1" x14ac:dyDescent="0.3">
      <c r="A22" s="307" t="s">
        <v>642</v>
      </c>
      <c r="B22" s="304"/>
      <c r="C22" s="306">
        <f ca="1">+C14+1</f>
        <v>44782</v>
      </c>
      <c r="D22" s="301" t="s">
        <v>1429</v>
      </c>
      <c r="E22" s="302" t="s">
        <v>70</v>
      </c>
      <c r="F22" s="301" t="s">
        <v>1430</v>
      </c>
      <c r="G22" s="301" t="s">
        <v>380</v>
      </c>
      <c r="H22" s="822" t="s">
        <v>1431</v>
      </c>
      <c r="I22" s="822"/>
      <c r="J22" s="823"/>
      <c r="K22" s="300" t="s">
        <v>345</v>
      </c>
      <c r="L22" s="300"/>
      <c r="M22" s="300"/>
    </row>
    <row r="23" spans="1:13" ht="15" customHeight="1" thickTop="1" x14ac:dyDescent="0.25">
      <c r="A23" s="299" t="s">
        <v>1432</v>
      </c>
      <c r="B23" s="298"/>
      <c r="C23" s="297" t="str">
        <f>"("&amp;LEFT(K22,1)&amp;")"</f>
        <v>(O)</v>
      </c>
      <c r="D23" s="296" t="s">
        <v>1433</v>
      </c>
      <c r="E23" s="295"/>
      <c r="F23" s="294"/>
      <c r="G23" s="294"/>
      <c r="H23" s="824"/>
      <c r="I23" s="824"/>
      <c r="J23" s="825"/>
      <c r="K23" s="848"/>
    </row>
    <row r="24" spans="1:13" ht="15" customHeight="1" x14ac:dyDescent="0.25">
      <c r="A24" s="282"/>
      <c r="B24" s="282"/>
      <c r="C24" s="281"/>
      <c r="D24" s="280"/>
      <c r="E24" s="279"/>
      <c r="F24" s="278" t="str" cm="1">
        <f t="array" aca="1" ref="F24" ca="1">IF(D24="Core", INDIRECT($K$3), IF(D24="Core_Rotational",INDIRECT($K$3), IF(D24="Core_Pillar", INDIRECT($K$3),IF(D24="Explosive_Cardio", INDIRECT($K$2), IF(D24="Explosive", INDIRECT($K$2),INDIRECT($K$4))))))</f>
        <v>3x7</v>
      </c>
      <c r="G24" s="826" t="str">
        <f ca="1">CONCATENATE(IF($E$5="FDN",FDN_R,""),IF($E$5="END",END_R,""),IF($E$5="SPD",SPD_R,""),IF($E$5="HYP",HYP_R,""),IF($E$5="PWR",PWR_R,""),IF($E$5="STC",STC_R,""),IF($E$5="STR",STR_R,""),IF($E$5="MAX",MAX_R,""),IF($E$5="TF",TF_R,""),IF($E$5="UNL",UNL_R,""))</f>
        <v>2:00</v>
      </c>
      <c r="H24" s="277"/>
      <c r="I24" s="277"/>
      <c r="J24" s="277"/>
      <c r="K24" s="848"/>
    </row>
    <row r="25" spans="1:13" ht="15" customHeight="1" x14ac:dyDescent="0.25">
      <c r="A25" s="43"/>
      <c r="B25" s="36"/>
      <c r="C25" s="287"/>
      <c r="D25" s="280"/>
      <c r="E25" s="293"/>
      <c r="F25" s="271" t="str" cm="1">
        <f t="array" aca="1" ref="F25" ca="1">IF(D25="Core", INDIRECT($K$3), IF(D25="Core_Rotational",INDIRECT($K$3), IF(D25="Core_Pillar", INDIRECT($K$3),IF(D25="Explosive_Cardio", INDIRECT($K$2), IF(D25="Explosive", INDIRECT($K$2),INDIRECT($K$4))))))</f>
        <v>3x7</v>
      </c>
      <c r="G25" s="827"/>
      <c r="H25" s="271"/>
      <c r="I25" s="271"/>
      <c r="J25" s="271"/>
      <c r="K25" s="848"/>
    </row>
    <row r="26" spans="1:13" ht="15" customHeight="1" x14ac:dyDescent="0.25">
      <c r="A26" s="282"/>
      <c r="B26" s="282"/>
      <c r="C26" s="281"/>
      <c r="D26" s="364"/>
      <c r="E26" s="291"/>
      <c r="F26" s="278" t="str" cm="1">
        <f t="array" aca="1" ref="F26" ca="1">IF(D26="Core", INDIRECT($K$3), IF(D26="Core_Rotational",INDIRECT($K$3), IF(D26="Core_Pillar", INDIRECT($K$3),IF(D26="Explosive_Cardio", INDIRECT($K$2), IF(D26="Explosive", INDIRECT($K$2),INDIRECT($K$4))))))</f>
        <v>3x7</v>
      </c>
      <c r="G26" s="828" t="str">
        <f ca="1">CONCATENATE(IF($E$5="FDN",FDN_R,""),IF($E$5="END",END_R,""),IF($E$5="SPD",SPD_R,""),IF($E$5="HYP",HYP_R,""),IF($E$5="PWR",PWR_R,""),IF($E$5="STC",STC_R,""),IF($E$5="STR",STR_R,""),IF($E$5="MAX",MAX_R,""),IF($E$5="TF",TF_R,""),IF($E$5="UNL",UNL_R,""))</f>
        <v>2:00</v>
      </c>
      <c r="H26" s="290"/>
      <c r="I26" s="290"/>
      <c r="J26" s="290"/>
      <c r="K26" s="848"/>
    </row>
    <row r="27" spans="1:13" ht="15" customHeight="1" x14ac:dyDescent="0.25">
      <c r="A27" s="43"/>
      <c r="B27" s="36"/>
      <c r="C27" s="287"/>
      <c r="D27" s="363"/>
      <c r="E27" s="286"/>
      <c r="F27" s="271" t="str" cm="1">
        <f t="array" aca="1" ref="F27" ca="1">IF(D27="Core", INDIRECT($K$3), IF(D27="Core_Rotational",INDIRECT($K$3), IF(D27="Core_Pillar", INDIRECT($K$3),IF(D27="Explosive_Cardio", INDIRECT($K$2), IF(D27="Explosive", INDIRECT($K$2),INDIRECT($K$4))))))</f>
        <v>3x7</v>
      </c>
      <c r="G27" s="829"/>
      <c r="H27" s="285"/>
      <c r="I27" s="285"/>
      <c r="J27" s="285"/>
      <c r="K27" s="848"/>
    </row>
    <row r="28" spans="1:13" ht="15" customHeight="1" x14ac:dyDescent="0.25">
      <c r="A28" s="282"/>
      <c r="B28" s="282"/>
      <c r="C28" s="281"/>
      <c r="D28" s="280"/>
      <c r="E28" s="279"/>
      <c r="F28" s="278" t="str" cm="1">
        <f t="array" aca="1" ref="F28" ca="1">IF(D28="Core", INDIRECT($K$3), IF(D28="Core_Rotational",INDIRECT($K$3), IF(D28="Core_Pillar", INDIRECT($K$3),IF(D28="Explosive_Cardio", INDIRECT($K$2), IF(D28="Explosive", INDIRECT($K$2),INDIRECT($K$4))))))</f>
        <v>3x7</v>
      </c>
      <c r="G28" s="826" t="str">
        <f ca="1">CONCATENATE(IF($E$5="FDN",FDN_R,""),IF($E$5="END",END_R,""),IF($E$5="SPD",SPD_R,""),IF($E$5="HYP",HYP_R,""),IF($E$5="PWR",PWR_R,""),IF($E$5="STC",STC_R,""),IF($E$5="STR",STR_R,""),IF($E$5="MAX",MAX_R,""),IF($E$5="TF",TF_R,""),IF($E$5="UNL",UNL_R,""))</f>
        <v>2:00</v>
      </c>
      <c r="H28" s="277"/>
      <c r="I28" s="277"/>
      <c r="J28" s="277"/>
      <c r="K28" s="848"/>
    </row>
    <row r="29" spans="1:13" ht="15" customHeight="1" thickBot="1" x14ac:dyDescent="0.3">
      <c r="A29" s="43"/>
      <c r="B29" s="45"/>
      <c r="C29" s="273">
        <f>SUM(C23:C28)</f>
        <v>0</v>
      </c>
      <c r="D29" s="280"/>
      <c r="E29" s="293"/>
      <c r="F29" s="271" t="str" cm="1">
        <f t="array" aca="1" ref="F29" ca="1">IF(D29="Core", INDIRECT($K$3), IF(D29="Core_Rotational",INDIRECT($K$3), IF(D29="Core_Pillar", INDIRECT($K$3),IF(D29="Explosive_Cardio", INDIRECT($K$2), IF(D29="Explosive", INDIRECT($K$2),INDIRECT($K$4))))))</f>
        <v>3x7</v>
      </c>
      <c r="G29" s="827"/>
      <c r="H29" s="271"/>
      <c r="I29" s="271"/>
      <c r="J29" s="271"/>
    </row>
    <row r="30" spans="1:13" ht="15" customHeight="1" thickBot="1" x14ac:dyDescent="0.3">
      <c r="A30" s="307" t="s">
        <v>643</v>
      </c>
      <c r="B30" s="304"/>
      <c r="C30" s="306">
        <f ca="1">+C22+1</f>
        <v>44783</v>
      </c>
      <c r="D30" s="301" t="s">
        <v>1429</v>
      </c>
      <c r="E30" s="302" t="s">
        <v>70</v>
      </c>
      <c r="F30" s="301" t="s">
        <v>1430</v>
      </c>
      <c r="G30" s="301" t="s">
        <v>380</v>
      </c>
      <c r="H30" s="822" t="s">
        <v>1431</v>
      </c>
      <c r="I30" s="822"/>
      <c r="J30" s="823"/>
      <c r="K30" s="300" t="s">
        <v>345</v>
      </c>
      <c r="L30" s="300"/>
      <c r="M30" s="300"/>
    </row>
    <row r="31" spans="1:13" ht="15" customHeight="1" thickTop="1" x14ac:dyDescent="0.25">
      <c r="A31" s="299" t="s">
        <v>1432</v>
      </c>
      <c r="B31" s="298"/>
      <c r="C31" s="297" t="str">
        <f>"("&amp;LEFT(K30,1)&amp;")"</f>
        <v>(O)</v>
      </c>
      <c r="D31" s="296" t="s">
        <v>1433</v>
      </c>
      <c r="E31" s="295"/>
      <c r="F31" s="294"/>
      <c r="G31" s="294"/>
      <c r="H31" s="824"/>
      <c r="I31" s="824"/>
      <c r="J31" s="825"/>
      <c r="K31" s="848"/>
    </row>
    <row r="32" spans="1:13" ht="15" customHeight="1" x14ac:dyDescent="0.25">
      <c r="A32" s="282"/>
      <c r="B32" s="282"/>
      <c r="C32" s="281"/>
      <c r="D32" s="280"/>
      <c r="E32" s="279"/>
      <c r="F32" s="278" t="str" cm="1">
        <f t="array" aca="1" ref="F32" ca="1">IF(D32="Core", INDIRECT($K$3), IF(D32="Core_Rotational",INDIRECT($K$3), IF(D32="Core_Pillar", INDIRECT($K$3),IF(D32="Explosive_Cardio", INDIRECT($K$2), IF(D32="Explosive", INDIRECT($K$2),INDIRECT($K$4))))))</f>
        <v>3x7</v>
      </c>
      <c r="G32" s="826" t="str">
        <f ca="1">CONCATENATE(IF($E$5="FDN",FDN_R,""),IF($E$5="END",END_R,""),IF($E$5="SPD",SPD_R,""),IF($E$5="HYP",HYP_R,""),IF($E$5="PWR",PWR_R,""),IF($E$5="STC",STC_R,""),IF($E$5="STR",STR_R,""),IF($E$5="MAX",MAX_R,""),IF($E$5="TF",TF_R,""),IF($E$5="UNL",UNL_R,""))</f>
        <v>2:00</v>
      </c>
      <c r="H32" s="277"/>
      <c r="I32" s="277"/>
      <c r="J32" s="277"/>
      <c r="K32" s="848"/>
    </row>
    <row r="33" spans="1:13" ht="15" customHeight="1" x14ac:dyDescent="0.25">
      <c r="A33" s="43"/>
      <c r="B33" s="36"/>
      <c r="C33" s="287"/>
      <c r="D33" s="280"/>
      <c r="E33" s="293"/>
      <c r="F33" s="271" t="str" cm="1">
        <f t="array" aca="1" ref="F33" ca="1">IF(D33="Core", INDIRECT($K$3), IF(D33="Core_Rotational",INDIRECT($K$3), IF(D33="Core_Pillar", INDIRECT($K$3),IF(D33="Explosive_Cardio", INDIRECT($K$2), IF(D33="Explosive", INDIRECT($K$2),INDIRECT($K$4))))))</f>
        <v>3x7</v>
      </c>
      <c r="G33" s="827"/>
      <c r="H33" s="271"/>
      <c r="I33" s="271"/>
      <c r="J33" s="271"/>
      <c r="K33" s="848"/>
    </row>
    <row r="34" spans="1:13" ht="15" customHeight="1" x14ac:dyDescent="0.25">
      <c r="A34" s="282"/>
      <c r="B34" s="282"/>
      <c r="C34" s="281"/>
      <c r="D34" s="364"/>
      <c r="E34" s="291"/>
      <c r="F34" s="278" t="str" cm="1">
        <f t="array" aca="1" ref="F34" ca="1">IF(D34="Core", INDIRECT($K$3), IF(D34="Core_Rotational",INDIRECT($K$3), IF(D34="Core_Pillar", INDIRECT($K$3),IF(D34="Explosive_Cardio", INDIRECT($K$2), IF(D34="Explosive", INDIRECT($K$2),INDIRECT($K$4))))))</f>
        <v>3x7</v>
      </c>
      <c r="G34" s="828" t="str">
        <f ca="1">CONCATENATE(IF($E$5="FDN",FDN_R,""),IF($E$5="END",END_R,""),IF($E$5="SPD",SPD_R,""),IF($E$5="HYP",HYP_R,""),IF($E$5="PWR",PWR_R,""),IF($E$5="STC",STC_R,""),IF($E$5="STR",STR_R,""),IF($E$5="MAX",MAX_R,""),IF($E$5="TF",TF_R,""),IF($E$5="UNL",UNL_R,""))</f>
        <v>2:00</v>
      </c>
      <c r="H34" s="290"/>
      <c r="I34" s="290"/>
      <c r="J34" s="290"/>
      <c r="K34" s="848"/>
    </row>
    <row r="35" spans="1:13" ht="15" customHeight="1" x14ac:dyDescent="0.25">
      <c r="A35" s="43"/>
      <c r="B35" s="36"/>
      <c r="C35" s="287"/>
      <c r="D35" s="363"/>
      <c r="E35" s="286"/>
      <c r="F35" s="271" t="str" cm="1">
        <f t="array" aca="1" ref="F35" ca="1">IF(D35="Core", INDIRECT($K$3), IF(D35="Core_Rotational",INDIRECT($K$3), IF(D35="Core_Pillar", INDIRECT($K$3),IF(D35="Explosive_Cardio", INDIRECT($K$2), IF(D35="Explosive", INDIRECT($K$2),INDIRECT($K$4))))))</f>
        <v>3x7</v>
      </c>
      <c r="G35" s="829"/>
      <c r="H35" s="285"/>
      <c r="I35" s="285"/>
      <c r="J35" s="285"/>
      <c r="K35" s="848"/>
    </row>
    <row r="36" spans="1:13" ht="15" customHeight="1" x14ac:dyDescent="0.25">
      <c r="A36" s="282"/>
      <c r="B36" s="282"/>
      <c r="C36" s="281"/>
      <c r="D36" s="280"/>
      <c r="E36" s="279"/>
      <c r="F36" s="278" t="str" cm="1">
        <f t="array" aca="1" ref="F36" ca="1">IF(D36="Core", INDIRECT($K$3), IF(D36="Core_Rotational",INDIRECT($K$3), IF(D36="Core_Pillar", INDIRECT($K$3),IF(D36="Explosive_Cardio", INDIRECT($K$2), IF(D36="Explosive", INDIRECT($K$2),INDIRECT($K$4))))))</f>
        <v>3x7</v>
      </c>
      <c r="G36" s="826" t="str">
        <f ca="1">CONCATENATE(IF($E$5="FDN",FDN_R,""),IF($E$5="END",END_R,""),IF($E$5="SPD",SPD_R,""),IF($E$5="HYP",HYP_R,""),IF($E$5="PWR",PWR_R,""),IF($E$5="STC",STC_R,""),IF($E$5="STR",STR_R,""),IF($E$5="MAX",MAX_R,""),IF($E$5="TF",TF_R,""),IF($E$5="UNL",UNL_R,""))</f>
        <v>2:00</v>
      </c>
      <c r="H36" s="277"/>
      <c r="I36" s="277"/>
      <c r="J36" s="277"/>
      <c r="K36" s="848"/>
    </row>
    <row r="37" spans="1:13" ht="15" customHeight="1" thickBot="1" x14ac:dyDescent="0.3">
      <c r="A37" s="43"/>
      <c r="B37" s="45"/>
      <c r="C37" s="273">
        <f>SUM(C31:C36)</f>
        <v>0</v>
      </c>
      <c r="D37" s="280"/>
      <c r="E37" s="293"/>
      <c r="F37" s="271" t="str" cm="1">
        <f t="array" aca="1" ref="F37" ca="1">IF(D37="Core", INDIRECT($K$3), IF(D37="Core_Rotational",INDIRECT($K$3), IF(D37="Core_Pillar", INDIRECT($K$3),IF(D37="Explosive_Cardio", INDIRECT($K$2), IF(D37="Explosive", INDIRECT($K$2),INDIRECT($K$4))))))</f>
        <v>3x7</v>
      </c>
      <c r="G37" s="827"/>
      <c r="H37" s="271"/>
      <c r="I37" s="271"/>
      <c r="J37" s="271"/>
    </row>
    <row r="38" spans="1:13" ht="15" customHeight="1" thickBot="1" x14ac:dyDescent="0.3">
      <c r="A38" s="307" t="s">
        <v>644</v>
      </c>
      <c r="B38" s="304"/>
      <c r="C38" s="306">
        <f ca="1">+C30+1</f>
        <v>44784</v>
      </c>
      <c r="D38" s="301" t="s">
        <v>1429</v>
      </c>
      <c r="E38" s="302" t="s">
        <v>70</v>
      </c>
      <c r="F38" s="301" t="s">
        <v>1430</v>
      </c>
      <c r="G38" s="301" t="s">
        <v>380</v>
      </c>
      <c r="H38" s="822" t="s">
        <v>1431</v>
      </c>
      <c r="I38" s="822"/>
      <c r="J38" s="823"/>
      <c r="K38" s="300" t="s">
        <v>345</v>
      </c>
      <c r="L38" s="300"/>
      <c r="M38" s="300"/>
    </row>
    <row r="39" spans="1:13" ht="15" customHeight="1" thickTop="1" x14ac:dyDescent="0.25">
      <c r="A39" s="299" t="s">
        <v>1432</v>
      </c>
      <c r="B39" s="298"/>
      <c r="C39" s="297" t="str">
        <f>"("&amp;LEFT(K38,1)&amp;")"</f>
        <v>(O)</v>
      </c>
      <c r="D39" s="296" t="s">
        <v>1433</v>
      </c>
      <c r="E39" s="295"/>
      <c r="F39" s="294"/>
      <c r="G39" s="294"/>
      <c r="H39" s="824"/>
      <c r="I39" s="824"/>
      <c r="J39" s="825"/>
      <c r="K39" s="848"/>
    </row>
    <row r="40" spans="1:13" ht="15" customHeight="1" x14ac:dyDescent="0.25">
      <c r="A40" s="282"/>
      <c r="B40" s="282"/>
      <c r="C40" s="281"/>
      <c r="D40" s="280"/>
      <c r="E40" s="279"/>
      <c r="F40" s="278" t="str" cm="1">
        <f t="array" aca="1" ref="F40" ca="1">IF(D40="Core", INDIRECT($K$3), IF(D40="Core_Rotational",INDIRECT($K$3), IF(D40="Core_Pillar", INDIRECT($K$3),IF(D40="Explosive_Cardio", INDIRECT($K$2), IF(D40="Explosive", INDIRECT($K$2),INDIRECT($K$4))))))</f>
        <v>3x7</v>
      </c>
      <c r="G40" s="826" t="str">
        <f ca="1">CONCATENATE(IF($E$5="FDN",FDN_R,""),IF($E$5="END",END_R,""),IF($E$5="SPD",SPD_R,""),IF($E$5="HYP",HYP_R,""),IF($E$5="PWR",PWR_R,""),IF($E$5="STC",STC_R,""),IF($E$5="STR",STR_R,""),IF($E$5="MAX",MAX_R,""),IF($E$5="TF",TF_R,""),IF($E$5="UNL",UNL_R,""))</f>
        <v>2:00</v>
      </c>
      <c r="H40" s="277"/>
      <c r="I40" s="277"/>
      <c r="J40" s="277"/>
      <c r="K40" s="848"/>
    </row>
    <row r="41" spans="1:13" ht="15" customHeight="1" x14ac:dyDescent="0.25">
      <c r="A41" s="43"/>
      <c r="B41" s="36"/>
      <c r="C41" s="287"/>
      <c r="D41" s="280"/>
      <c r="E41" s="293"/>
      <c r="F41" s="271" t="str" cm="1">
        <f t="array" aca="1" ref="F41" ca="1">IF(D41="Core", INDIRECT($K$3), IF(D41="Core_Rotational",INDIRECT($K$3), IF(D41="Core_Pillar", INDIRECT($K$3),IF(D41="Explosive_Cardio", INDIRECT($K$2), IF(D41="Explosive", INDIRECT($K$2),INDIRECT($K$4))))))</f>
        <v>3x7</v>
      </c>
      <c r="G41" s="827"/>
      <c r="H41" s="271"/>
      <c r="I41" s="271"/>
      <c r="J41" s="271"/>
      <c r="K41" s="848"/>
    </row>
    <row r="42" spans="1:13" ht="15" customHeight="1" x14ac:dyDescent="0.25">
      <c r="A42" s="282"/>
      <c r="B42" s="282"/>
      <c r="C42" s="281"/>
      <c r="D42" s="364"/>
      <c r="E42" s="291"/>
      <c r="F42" s="278" t="str" cm="1">
        <f t="array" aca="1" ref="F42" ca="1">IF(D42="Core", INDIRECT($K$3), IF(D42="Core_Rotational",INDIRECT($K$3), IF(D42="Core_Pillar", INDIRECT($K$3),IF(D42="Explosive_Cardio", INDIRECT($K$2), IF(D42="Explosive", INDIRECT($K$2),INDIRECT($K$4))))))</f>
        <v>3x7</v>
      </c>
      <c r="G42" s="828" t="str">
        <f ca="1">CONCATENATE(IF($E$5="FDN",FDN_R,""),IF($E$5="END",END_R,""),IF($E$5="SPD",SPD_R,""),IF($E$5="HYP",HYP_R,""),IF($E$5="PWR",PWR_R,""),IF($E$5="STC",STC_R,""),IF($E$5="STR",STR_R,""),IF($E$5="MAX",MAX_R,""),IF($E$5="TF",TF_R,""),IF($E$5="UNL",UNL_R,""))</f>
        <v>2:00</v>
      </c>
      <c r="H42" s="290"/>
      <c r="I42" s="290"/>
      <c r="J42" s="290"/>
      <c r="K42" s="848"/>
    </row>
    <row r="43" spans="1:13" ht="15" customHeight="1" x14ac:dyDescent="0.25">
      <c r="A43" s="43"/>
      <c r="B43" s="36"/>
      <c r="C43" s="287"/>
      <c r="D43" s="363"/>
      <c r="E43" s="286"/>
      <c r="F43" s="271" t="str" cm="1">
        <f t="array" aca="1" ref="F43" ca="1">IF(D43="Core", INDIRECT($K$3), IF(D43="Core_Rotational",INDIRECT($K$3), IF(D43="Core_Pillar", INDIRECT($K$3),IF(D43="Explosive_Cardio", INDIRECT($K$2), IF(D43="Explosive", INDIRECT($K$2),INDIRECT($K$4))))))</f>
        <v>3x7</v>
      </c>
      <c r="G43" s="829"/>
      <c r="H43" s="285"/>
      <c r="I43" s="285"/>
      <c r="J43" s="285"/>
      <c r="K43" s="848"/>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3x7</v>
      </c>
      <c r="G44" s="826" t="str">
        <f ca="1">CONCATENATE(IF($E$5="FDN",FDN_R,""),IF($E$5="END",END_R,""),IF($E$5="SPD",SPD_R,""),IF($E$5="HYP",HYP_R,""),IF($E$5="PWR",PWR_R,""),IF($E$5="STC",STC_R,""),IF($E$5="STR",STR_R,""),IF($E$5="MAX",MAX_R,""),IF($E$5="TF",TF_R,""),IF($E$5="UNL",UNL_R,""))</f>
        <v>2:00</v>
      </c>
      <c r="H44" s="277"/>
      <c r="I44" s="277"/>
      <c r="J44" s="277"/>
      <c r="K44" s="848"/>
    </row>
    <row r="45" spans="1:13" ht="15" customHeight="1" thickBot="1" x14ac:dyDescent="0.3">
      <c r="A45" s="43"/>
      <c r="B45" s="45"/>
      <c r="C45" s="273">
        <f>SUM(C39:C44)</f>
        <v>0</v>
      </c>
      <c r="D45" s="280"/>
      <c r="E45" s="293"/>
      <c r="F45" s="271" t="str" cm="1">
        <f t="array" aca="1" ref="F45" ca="1">IF(D45="Core", INDIRECT($K$3), IF(D45="Core_Rotational",INDIRECT($K$3), IF(D45="Core_Pillar", INDIRECT($K$3),IF(D45="Explosive_Cardio", INDIRECT($K$2), IF(D45="Explosive", INDIRECT($K$2),INDIRECT($K$4))))))</f>
        <v>3x7</v>
      </c>
      <c r="G45" s="827"/>
      <c r="H45" s="271"/>
      <c r="I45" s="271"/>
      <c r="J45" s="271"/>
    </row>
    <row r="46" spans="1:13" ht="15" customHeight="1" thickBot="1" x14ac:dyDescent="0.3">
      <c r="A46" s="307" t="s">
        <v>645</v>
      </c>
      <c r="B46" s="304"/>
      <c r="C46" s="306">
        <f ca="1">+C38+1</f>
        <v>44785</v>
      </c>
      <c r="D46" s="301" t="s">
        <v>1429</v>
      </c>
      <c r="E46" s="302" t="s">
        <v>70</v>
      </c>
      <c r="F46" s="301" t="s">
        <v>1430</v>
      </c>
      <c r="G46" s="301" t="s">
        <v>380</v>
      </c>
      <c r="H46" s="822" t="s">
        <v>1431</v>
      </c>
      <c r="I46" s="822"/>
      <c r="J46" s="823"/>
      <c r="K46" s="300" t="s">
        <v>648</v>
      </c>
      <c r="L46" s="300"/>
      <c r="M46" s="300"/>
    </row>
    <row r="47" spans="1:13" ht="15" customHeight="1" thickTop="1" x14ac:dyDescent="0.25">
      <c r="A47" s="299" t="s">
        <v>1432</v>
      </c>
      <c r="B47" s="298"/>
      <c r="C47" s="297" t="str">
        <f>"("&amp;LEFT(K46,1)&amp;")"</f>
        <v>(E)</v>
      </c>
      <c r="D47" s="296" t="s">
        <v>1433</v>
      </c>
      <c r="E47" s="295"/>
      <c r="F47" s="294"/>
      <c r="G47" s="294"/>
      <c r="H47" s="824"/>
      <c r="I47" s="824"/>
      <c r="J47" s="825"/>
      <c r="K47" s="793" t="s">
        <v>1543</v>
      </c>
    </row>
    <row r="48" spans="1:13" ht="15" customHeight="1" x14ac:dyDescent="0.25">
      <c r="A48" s="282" t="s">
        <v>1450</v>
      </c>
      <c r="B48" s="282"/>
      <c r="C48" s="281">
        <v>2.7</v>
      </c>
      <c r="D48" s="280"/>
      <c r="E48" s="279"/>
      <c r="F48" s="278" t="str" cm="1">
        <f t="array" aca="1" ref="F48" ca="1">IF(D48="Core", INDIRECT($K$3), IF(D48="Core_Rotational",INDIRECT($K$3), IF(D48="Core_Pillar", INDIRECT($K$3),IF(D48="Explosive_Cardio", INDIRECT($K$2), IF(D48="Explosive", INDIRECT($K$2),INDIRECT($K$4))))))</f>
        <v>3x7</v>
      </c>
      <c r="G48" s="826" t="str">
        <f ca="1">CONCATENATE(IF($E$5="FDN",FDN_R,""),IF($E$5="END",END_R,""),IF($E$5="SPD",SPD_R,""),IF($E$5="HYP",HYP_R,""),IF($E$5="PWR",PWR_R,""),IF($E$5="STC",STC_R,""),IF($E$5="STR",STR_R,""),IF($E$5="MAX",MAX_R,""),IF($E$5="TF",TF_R,""),IF($E$5="UNL",UNL_R,""))</f>
        <v>2:00</v>
      </c>
      <c r="H48" s="277"/>
      <c r="I48" s="277"/>
      <c r="J48" s="277"/>
      <c r="K48" s="793"/>
    </row>
    <row r="49" spans="1:13" ht="15" customHeight="1" x14ac:dyDescent="0.25">
      <c r="A49" s="43" t="s">
        <v>1198</v>
      </c>
      <c r="B49" s="36"/>
      <c r="C49" s="287"/>
      <c r="D49" s="280"/>
      <c r="E49" s="293"/>
      <c r="F49" s="271" t="str" cm="1">
        <f t="array" aca="1" ref="F49" ca="1">IF(D49="Core", INDIRECT($K$3), IF(D49="Core_Rotational",INDIRECT($K$3), IF(D49="Core_Pillar", INDIRECT($K$3),IF(D49="Explosive_Cardio", INDIRECT($K$2), IF(D49="Explosive", INDIRECT($K$2),INDIRECT($K$4))))))</f>
        <v>3x7</v>
      </c>
      <c r="G49" s="827"/>
      <c r="H49" s="271"/>
      <c r="I49" s="271"/>
      <c r="J49" s="271"/>
      <c r="K49" s="793"/>
    </row>
    <row r="50" spans="1:13" ht="15" customHeight="1" x14ac:dyDescent="0.25">
      <c r="A50" s="282"/>
      <c r="B50" s="282"/>
      <c r="C50" s="281"/>
      <c r="D50" s="364"/>
      <c r="E50" s="291"/>
      <c r="F50" s="278" t="str" cm="1">
        <f t="array" aca="1" ref="F50" ca="1">IF(D50="Core", INDIRECT($K$3), IF(D50="Core_Rotational",INDIRECT($K$3), IF(D50="Core_Pillar", INDIRECT($K$3),IF(D50="Explosive_Cardio", INDIRECT($K$2), IF(D50="Explosive", INDIRECT($K$2),INDIRECT($K$4))))))</f>
        <v>3x7</v>
      </c>
      <c r="G50" s="828" t="str">
        <f ca="1">CONCATENATE(IF($E$5="FDN",FDN_R,""),IF($E$5="END",END_R,""),IF($E$5="SPD",SPD_R,""),IF($E$5="HYP",HYP_R,""),IF($E$5="PWR",PWR_R,""),IF($E$5="STC",STC_R,""),IF($E$5="STR",STR_R,""),IF($E$5="MAX",MAX_R,""),IF($E$5="TF",TF_R,""),IF($E$5="UNL",UNL_R,""))</f>
        <v>2:00</v>
      </c>
      <c r="H50" s="290"/>
      <c r="I50" s="290"/>
      <c r="J50" s="290"/>
      <c r="K50" s="793"/>
    </row>
    <row r="51" spans="1:13" ht="15" customHeight="1" x14ac:dyDescent="0.25">
      <c r="A51" s="43"/>
      <c r="B51" s="36"/>
      <c r="C51" s="287"/>
      <c r="D51" s="363"/>
      <c r="E51" s="286"/>
      <c r="F51" s="271" t="str" cm="1">
        <f t="array" aca="1" ref="F51" ca="1">IF(D51="Core", INDIRECT($K$3), IF(D51="Core_Rotational",INDIRECT($K$3), IF(D51="Core_Pillar", INDIRECT($K$3),IF(D51="Explosive_Cardio", INDIRECT($K$2), IF(D51="Explosive", INDIRECT($K$2),INDIRECT($K$4))))))</f>
        <v>3x7</v>
      </c>
      <c r="G51" s="829"/>
      <c r="H51" s="285"/>
      <c r="I51" s="285"/>
      <c r="J51" s="285"/>
      <c r="K51" s="793"/>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3x7</v>
      </c>
      <c r="G52" s="826" t="str">
        <f ca="1">CONCATENATE(IF($E$5="FDN",FDN_R,""),IF($E$5="END",END_R,""),IF($E$5="SPD",SPD_R,""),IF($E$5="HYP",HYP_R,""),IF($E$5="PWR",PWR_R,""),IF($E$5="STC",STC_R,""),IF($E$5="STR",STR_R,""),IF($E$5="MAX",MAX_R,""),IF($E$5="TF",TF_R,""),IF($E$5="UNL",UNL_R,""))</f>
        <v>2:00</v>
      </c>
      <c r="H52" s="277"/>
      <c r="I52" s="277"/>
      <c r="J52" s="277"/>
      <c r="K52" s="793"/>
    </row>
    <row r="53" spans="1:13" ht="15" customHeight="1" thickBot="1" x14ac:dyDescent="0.3">
      <c r="A53" s="43"/>
      <c r="B53" s="45"/>
      <c r="C53" s="273">
        <f>SUM(C47:C52)</f>
        <v>2.7</v>
      </c>
      <c r="D53" s="280"/>
      <c r="E53" s="293"/>
      <c r="F53" s="271" t="str" cm="1">
        <f t="array" aca="1" ref="F53" ca="1">IF(D53="Core", INDIRECT($K$3), IF(D53="Core_Rotational",INDIRECT($K$3), IF(D53="Core_Pillar", INDIRECT($K$3),IF(D53="Explosive_Cardio", INDIRECT($K$2), IF(D53="Explosive", INDIRECT($K$2),INDIRECT($K$4))))))</f>
        <v>3x7</v>
      </c>
      <c r="G53" s="827"/>
      <c r="H53" s="271"/>
      <c r="I53" s="271"/>
      <c r="J53" s="271"/>
    </row>
    <row r="54" spans="1:13" ht="15" customHeight="1" thickBot="1" x14ac:dyDescent="0.3">
      <c r="A54" s="305" t="s">
        <v>646</v>
      </c>
      <c r="B54" s="304"/>
      <c r="C54" s="303">
        <f ca="1">+C46+1</f>
        <v>44786</v>
      </c>
      <c r="D54" s="301" t="s">
        <v>1429</v>
      </c>
      <c r="E54" s="302" t="s">
        <v>70</v>
      </c>
      <c r="F54" s="301" t="s">
        <v>1430</v>
      </c>
      <c r="G54" s="301" t="s">
        <v>380</v>
      </c>
      <c r="H54" s="822" t="s">
        <v>1431</v>
      </c>
      <c r="I54" s="822"/>
      <c r="J54" s="823"/>
      <c r="K54" s="300" t="s">
        <v>648</v>
      </c>
      <c r="L54" s="300"/>
      <c r="M54" s="300"/>
    </row>
    <row r="55" spans="1:13" ht="15" customHeight="1" thickTop="1" x14ac:dyDescent="0.25">
      <c r="A55" s="299" t="s">
        <v>1432</v>
      </c>
      <c r="B55" s="298"/>
      <c r="C55" s="297" t="str">
        <f>"("&amp;LEFT(K54,1)&amp;")"</f>
        <v>(E)</v>
      </c>
      <c r="D55" s="296" t="s">
        <v>1433</v>
      </c>
      <c r="E55" s="295"/>
      <c r="F55" s="294"/>
      <c r="G55" s="294"/>
      <c r="H55" s="824"/>
      <c r="I55" s="824"/>
      <c r="J55" s="825"/>
      <c r="K55" s="793" t="s">
        <v>1544</v>
      </c>
    </row>
    <row r="56" spans="1:13" ht="15" customHeight="1" x14ac:dyDescent="0.25">
      <c r="A56" s="283" t="s">
        <v>1545</v>
      </c>
      <c r="B56" s="282"/>
      <c r="C56" s="281">
        <v>5.5</v>
      </c>
      <c r="D56" s="280"/>
      <c r="E56" s="279"/>
      <c r="F56" s="278" t="str" cm="1">
        <f t="array" aca="1" ref="F56" ca="1">IF(D56="Core", INDIRECT($K$3), IF(D56="Core_Rotational",INDIRECT($K$3), IF(D56="Core_Pillar", INDIRECT($K$3),IF(D56="Explosive_Cardio", INDIRECT($K$2), IF(D56="Explosive", INDIRECT($K$2),INDIRECT($K$4))))))</f>
        <v>3x7</v>
      </c>
      <c r="G56" s="826" t="str">
        <f ca="1">CONCATENATE(IF($E$5="FDN",FDN_R,""),IF($E$5="END",END_R,""),IF($E$5="SPD",SPD_R,""),IF($E$5="HYP",HYP_R,""),IF($E$5="PWR",PWR_R,""),IF($E$5="STC",STC_R,""),IF($E$5="STR",STR_R,""),IF($E$5="MAX",MAX_R,""),IF($E$5="TF",TF_R,""),IF($E$5="UNL",UNL_R,""))</f>
        <v>2:00</v>
      </c>
      <c r="H56" s="277"/>
      <c r="I56" s="277"/>
      <c r="J56" s="276"/>
      <c r="K56" s="793"/>
    </row>
    <row r="57" spans="1:13" ht="15" customHeight="1" x14ac:dyDescent="0.25">
      <c r="A57" s="288"/>
      <c r="B57" s="36"/>
      <c r="C57" s="287"/>
      <c r="D57" s="280"/>
      <c r="E57" s="293"/>
      <c r="F57" s="271" t="str" cm="1">
        <f t="array" aca="1" ref="F57" ca="1">IF(D57="Core", INDIRECT($K$3), IF(D57="Core_Rotational",INDIRECT($K$3), IF(D57="Core_Pillar", INDIRECT($K$3),IF(D57="Explosive_Cardio", INDIRECT($K$2), IF(D57="Explosive", INDIRECT($K$2),INDIRECT($K$4))))))</f>
        <v>3x7</v>
      </c>
      <c r="G57" s="827"/>
      <c r="H57" s="271"/>
      <c r="I57" s="271"/>
      <c r="J57" s="292"/>
      <c r="K57" s="793"/>
    </row>
    <row r="58" spans="1:13" ht="15" customHeight="1" x14ac:dyDescent="0.25">
      <c r="A58" s="283"/>
      <c r="B58" s="282"/>
      <c r="C58" s="281"/>
      <c r="D58" s="364"/>
      <c r="E58" s="291"/>
      <c r="F58" s="278" t="str" cm="1">
        <f t="array" aca="1" ref="F58" ca="1">IF(D58="Core", INDIRECT($K$3), IF(D58="Core_Rotational",INDIRECT($K$3), IF(D58="Core_Pillar", INDIRECT($K$3),IF(D58="Explosive_Cardio", INDIRECT($K$2), IF(D58="Explosive", INDIRECT($K$2),INDIRECT($K$4))))))</f>
        <v>3x7</v>
      </c>
      <c r="G58" s="828" t="str">
        <f ca="1">CONCATENATE(IF($E$5="FDN",FDN_R,""),IF($E$5="END",END_R,""),IF($E$5="SPD",SPD_R,""),IF($E$5="HYP",HYP_R,""),IF($E$5="PWR",PWR_R,""),IF($E$5="STC",STC_R,""),IF($E$5="STR",STR_R,""),IF($E$5="MAX",MAX_R,""),IF($E$5="TF",TF_R,""),IF($E$5="UNL",UNL_R,""))</f>
        <v>2:00</v>
      </c>
      <c r="H58" s="290"/>
      <c r="I58" s="290"/>
      <c r="J58" s="289"/>
      <c r="K58" s="793"/>
    </row>
    <row r="59" spans="1:13" ht="15" customHeight="1" x14ac:dyDescent="0.25">
      <c r="A59" s="288"/>
      <c r="B59" s="36"/>
      <c r="C59" s="287"/>
      <c r="D59" s="363"/>
      <c r="E59" s="286"/>
      <c r="F59" s="271" t="str" cm="1">
        <f t="array" aca="1" ref="F59" ca="1">IF(D59="Core", INDIRECT($K$3), IF(D59="Core_Rotational",INDIRECT($K$3), IF(D59="Core_Pillar", INDIRECT($K$3),IF(D59="Explosive_Cardio", INDIRECT($K$2), IF(D59="Explosive", INDIRECT($K$2),INDIRECT($K$4))))))</f>
        <v>3x7</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3x7</v>
      </c>
      <c r="G60" s="826" t="str">
        <f ca="1">CONCATENATE(IF($E$5="FDN",FDN_R,""),IF($E$5="END",END_R,""),IF($E$5="SPD",SPD_R,""),IF($E$5="HYP",HYP_R,""),IF($E$5="PWR",PWR_R,""),IF($E$5="STC",STC_R,""),IF($E$5="STR",STR_R,""),IF($E$5="MAX",MAX_R,""),IF($E$5="TF",TF_R,""),IF($E$5="UNL",UNL_R,""))</f>
        <v>2:00</v>
      </c>
      <c r="H60" s="277"/>
      <c r="I60" s="277"/>
      <c r="J60" s="276"/>
      <c r="K60" s="793"/>
    </row>
    <row r="61" spans="1:13" ht="15" customHeight="1" thickBot="1" x14ac:dyDescent="0.3">
      <c r="A61" s="275"/>
      <c r="B61" s="274"/>
      <c r="C61" s="273">
        <f>SUM(C55:C60)</f>
        <v>5.5</v>
      </c>
      <c r="D61" s="366"/>
      <c r="E61" s="272"/>
      <c r="F61" s="270" t="str" cm="1">
        <f t="array" aca="1" ref="F61" ca="1">IF(D61="Core", INDIRECT($K$3), IF(D61="Core_Rotational",INDIRECT($K$3), IF(D61="Core_Pillar", INDIRECT($K$3),IF(D61="Explosive_Cardio", INDIRECT($K$2), IF(D61="Explosive", INDIRECT($K$2),INDIRECT($K$4))))))</f>
        <v>3x7</v>
      </c>
      <c r="G61" s="827"/>
      <c r="H61" s="270"/>
      <c r="I61" s="270"/>
      <c r="J61" s="269"/>
      <c r="K61" s="252"/>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241" priority="1" operator="equal">
      <formula>0</formula>
    </cfRule>
    <cfRule type="cellIs" dxfId="240" priority="2" operator="equal">
      <formula>"SPD"</formula>
    </cfRule>
    <cfRule type="cellIs" dxfId="239" priority="3" operator="equal">
      <formula>"PWR"</formula>
    </cfRule>
    <cfRule type="cellIs" dxfId="238" priority="4" operator="equal">
      <formula>"HYP"</formula>
    </cfRule>
    <cfRule type="cellIs" dxfId="237" priority="5" operator="equal">
      <formula>"STR"</formula>
    </cfRule>
    <cfRule type="cellIs" dxfId="236" priority="6" operator="equal">
      <formula>"STC"</formula>
    </cfRule>
    <cfRule type="cellIs" dxfId="235" priority="7" operator="equal">
      <formula>"MAX"</formula>
    </cfRule>
    <cfRule type="cellIs" dxfId="234" priority="8" operator="equal">
      <formula>"SPE"</formula>
    </cfRule>
    <cfRule type="cellIs" dxfId="233" priority="9" operator="equal">
      <formula>"END"</formula>
    </cfRule>
    <cfRule type="cellIs" dxfId="232" priority="10" operator="equal">
      <formula>"UNL"</formula>
    </cfRule>
    <cfRule type="cellIs" dxfId="231" priority="11" operator="equal">
      <formula>"FDN"</formula>
    </cfRule>
  </conditionalFormatting>
  <dataValidations count="2">
    <dataValidation type="list" allowBlank="1" showInputMessage="1" showErrorMessage="1" sqref="D8:D13 D16:D21 D24:D29 D32:D37 D40:D45 D48:D53 D56:D61" xr:uid="{77C8F706-7386-43AC-9C82-3D28CBBDE9E0}">
      <formula1>ExerciseCategories</formula1>
    </dataValidation>
    <dataValidation type="list" allowBlank="1" showErrorMessage="1" sqref="E24:E29 E32:E37 E16:E21 E56:E61 E40:E45 E48:E53 E8:E13" xr:uid="{C1D27E93-E968-42A0-A7AC-7A97EA4D5F1E}">
      <formula1>INDIRECT(D8)</formula1>
    </dataValidation>
  </dataValidations>
  <hyperlinks>
    <hyperlink ref="K1" location="'Reference Page'!A1" display="Home" xr:uid="{C78F2EBA-9A66-4C3B-8518-4524331CB5E4}"/>
  </hyperlinks>
  <printOptions horizontalCentered="1" verticalCentered="1"/>
  <pageMargins left="0.3" right="0.3" top="0.5" bottom="0.25" header="0.3" footer="0.3"/>
  <pageSetup scale="87"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6">
    <tabColor rgb="FFABFFAB"/>
    <pageSetUpPr fitToPage="1"/>
  </sheetPr>
  <dimension ref="A1:AO202"/>
  <sheetViews>
    <sheetView showGridLines="0" workbookViewId="0">
      <pane ySplit="5" topLeftCell="A38" activePane="bottomLeft" state="frozen"/>
      <selection activeCell="A6" sqref="A6:AA61"/>
      <selection pane="bottomLeft" activeCell="A61" sqref="A61"/>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456</v>
      </c>
      <c r="B2" s="781"/>
      <c r="C2" s="781"/>
      <c r="D2" s="781"/>
      <c r="E2" s="781"/>
      <c r="F2" s="781"/>
      <c r="G2" s="781"/>
      <c r="H2" s="781"/>
      <c r="I2" s="781"/>
      <c r="J2" s="782"/>
      <c r="K2" s="379" t="str">
        <f ca="1">CONCATENATE(E5,"1_3E")</f>
        <v>STC1_3E</v>
      </c>
    </row>
    <row r="3" spans="1:41" x14ac:dyDescent="0.25">
      <c r="A3" s="318" cm="1">
        <f t="array" aca="1" ref="A3" ca="1">INDIRECT(K5)</f>
        <v>44787</v>
      </c>
      <c r="B3" s="317" t="s">
        <v>330</v>
      </c>
      <c r="C3" s="316">
        <f ca="1">+A3+6</f>
        <v>44793</v>
      </c>
      <c r="D3" s="787" t="s">
        <v>852</v>
      </c>
      <c r="E3" s="788"/>
      <c r="F3" s="788"/>
      <c r="G3" s="788"/>
      <c r="H3" s="788"/>
      <c r="I3" s="788"/>
      <c r="J3" s="789"/>
      <c r="K3" s="379" t="str">
        <f ca="1">CONCATENATE(E5,"1_3C")</f>
        <v>STC1_3C</v>
      </c>
    </row>
    <row r="4" spans="1:41" x14ac:dyDescent="0.25">
      <c r="A4" s="849" t="str">
        <f>'Reference Page'!$H$35</f>
        <v>FALL</v>
      </c>
      <c r="B4" s="850"/>
      <c r="C4" s="850"/>
      <c r="D4" s="850"/>
      <c r="E4" s="850"/>
      <c r="F4" s="850"/>
      <c r="G4" s="850"/>
      <c r="H4" s="850"/>
      <c r="I4" s="850"/>
      <c r="J4" s="851"/>
      <c r="K4" s="379" t="str">
        <f ca="1">CONCATENATE(E5,"1_3O")</f>
        <v>STC1_3O</v>
      </c>
    </row>
    <row r="5" spans="1:41" ht="16.5" thickBot="1" x14ac:dyDescent="0.35">
      <c r="A5" s="852" t="str">
        <f>'Reference Page'!$F$35</f>
        <v>Fall Block 1</v>
      </c>
      <c r="B5" s="853"/>
      <c r="C5" s="853"/>
      <c r="D5" s="367" t="s">
        <v>1428</v>
      </c>
      <c r="E5" s="844" t="str" cm="1">
        <f t="array" aca="1" ref="E5" ca="1">INDIRECT(L5)</f>
        <v>STC</v>
      </c>
      <c r="F5" s="845"/>
      <c r="G5" s="845"/>
      <c r="H5" s="845"/>
      <c r="I5" s="845"/>
      <c r="J5" s="845"/>
      <c r="K5" s="379" t="str">
        <f>_xlfn.CONCAT("'Reference Page'!A",RIGHT(A2,(LEN(A2)-FIND(" ",A2)))+2)</f>
        <v>'Reference Page'!A35</v>
      </c>
      <c r="L5" s="70" t="str">
        <f>_xlfn.CONCAT("'Reference Page'!G",RIGHT(A2,(LEN(A2)-FIND(" ",A2)))+2)</f>
        <v>'Reference Page'!G35</v>
      </c>
    </row>
    <row r="6" spans="1:41" ht="15.75" thickBot="1" x14ac:dyDescent="0.3">
      <c r="A6" s="315" t="s">
        <v>640</v>
      </c>
      <c r="B6" s="314"/>
      <c r="C6" s="306">
        <f ca="1">A3</f>
        <v>44787</v>
      </c>
      <c r="D6" s="301" t="s">
        <v>1429</v>
      </c>
      <c r="E6" s="302" t="s">
        <v>70</v>
      </c>
      <c r="F6" s="301" t="s">
        <v>1430</v>
      </c>
      <c r="G6" s="301" t="s">
        <v>380</v>
      </c>
      <c r="H6" s="841" t="s">
        <v>1431</v>
      </c>
      <c r="I6" s="841"/>
      <c r="J6" s="842"/>
      <c r="K6" s="375" t="s">
        <v>648</v>
      </c>
      <c r="L6" s="300"/>
      <c r="M6" s="300"/>
    </row>
    <row r="7" spans="1:41" s="313" customFormat="1" ht="15" customHeight="1" thickTop="1" x14ac:dyDescent="0.25">
      <c r="A7" s="299" t="s">
        <v>1432</v>
      </c>
      <c r="B7" s="41"/>
      <c r="C7" s="297" t="str">
        <f>"("&amp;LEFT(K6,1)&amp;")"</f>
        <v>(E)</v>
      </c>
      <c r="D7" s="296" t="s">
        <v>1433</v>
      </c>
      <c r="E7" s="295"/>
      <c r="F7" s="294"/>
      <c r="G7" s="294"/>
      <c r="H7" s="824"/>
      <c r="I7" s="824"/>
      <c r="J7" s="825"/>
      <c r="K7" s="793" t="s">
        <v>1546</v>
      </c>
      <c r="L7"/>
      <c r="M7"/>
      <c r="N7"/>
      <c r="O7"/>
      <c r="P7"/>
      <c r="Q7"/>
      <c r="R7"/>
      <c r="S7"/>
      <c r="T7"/>
      <c r="U7"/>
      <c r="V7"/>
      <c r="W7"/>
      <c r="X7"/>
      <c r="Y7"/>
      <c r="Z7"/>
      <c r="AA7"/>
      <c r="AB7"/>
      <c r="AC7"/>
      <c r="AD7"/>
      <c r="AE7"/>
      <c r="AF7"/>
      <c r="AG7"/>
      <c r="AH7"/>
      <c r="AI7"/>
      <c r="AJ7"/>
      <c r="AK7"/>
      <c r="AL7"/>
      <c r="AM7"/>
      <c r="AN7"/>
      <c r="AO7"/>
    </row>
    <row r="8" spans="1:41" ht="15" customHeight="1" x14ac:dyDescent="0.25">
      <c r="A8" s="282" t="s">
        <v>1167</v>
      </c>
      <c r="B8" s="282"/>
      <c r="C8" s="382">
        <v>6.55</v>
      </c>
      <c r="D8" s="280"/>
      <c r="E8" s="279"/>
      <c r="F8" s="278" t="str" cm="1">
        <f t="array" aca="1" ref="F8" ca="1">IF(D8="Core", INDIRECT($K$3), IF(D8="Core_Rotational",INDIRECT($K$3), IF(D8="Core_Pillar", INDIRECT($K$3),IF(D8="Explosive_Cardio", INDIRECT($K$2), IF(D8="Explosive", INDIRECT($K$2),INDIRECT($K$4))))))</f>
        <v>3x6</v>
      </c>
      <c r="G8" s="826" t="str">
        <f ca="1">CONCATENATE(IF($E$5="FDN",FDN_R,""),IF($E$5="END",END_R,""),IF($E$5="SPD",SPD_R,""),IF($E$5="HYP",HYP_R,""),IF($E$5="PWR",PWR_R,""),IF($E$5="STC",STC_R,""),IF($E$5="STR",STR_R,""),IF($E$5="MAX",MAX_R,""),IF($E$5="TF",TF_R,""),IF($E$5="UNL",UNL_R,""))</f>
        <v>2:00</v>
      </c>
      <c r="H8" s="277"/>
      <c r="I8" s="277"/>
      <c r="J8" s="277"/>
      <c r="K8" s="793"/>
    </row>
    <row r="9" spans="1:41" ht="15" customHeight="1" x14ac:dyDescent="0.25">
      <c r="A9" s="43"/>
      <c r="B9" s="36"/>
      <c r="C9" s="287"/>
      <c r="D9" s="280"/>
      <c r="E9" s="293"/>
      <c r="F9" s="271" t="str" cm="1">
        <f t="array" aca="1" ref="F9" ca="1">IF(D9="Core", INDIRECT($K$3), IF(D9="Core_Rotational",INDIRECT($K$3), IF(D9="Core_Pillar", INDIRECT($K$3),IF(D9="Explosive_Cardio", INDIRECT($K$2), IF(D9="Explosive", INDIRECT($K$2),INDIRECT($K$4))))))</f>
        <v>3x6</v>
      </c>
      <c r="G9" s="827"/>
      <c r="H9" s="271"/>
      <c r="I9" s="271"/>
      <c r="J9" s="271"/>
      <c r="K9" s="793"/>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3x6</v>
      </c>
      <c r="G10" s="828" t="str">
        <f ca="1">CONCATENATE(IF($E$5="FDN",FDN_R,""),IF($E$5="END",END_R,""),IF($E$5="SPD",SPD_R,""),IF($E$5="HYP",HYP_R,""),IF($E$5="PWR",PWR_R,""),IF($E$5="STC",STC_R,""),IF($E$5="STR",STR_R,""),IF($E$5="MAX",MAX_R,""),IF($E$5="TF",TF_R,""),IF($E$5="UNL",UNL_R,""))</f>
        <v>2:00</v>
      </c>
      <c r="H10" s="290"/>
      <c r="I10" s="290"/>
      <c r="J10" s="290"/>
      <c r="K10" s="793"/>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3x6</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3x6</v>
      </c>
      <c r="G12" s="826" t="str">
        <f ca="1">CONCATENATE(IF($E$5="FDN",FDN_R,""),IF($E$5="END",END_R,""),IF($E$5="SPD",SPD_R,""),IF($E$5="HYP",HYP_R,""),IF($E$5="PWR",PWR_R,""),IF($E$5="STC",STC_R,""),IF($E$5="STR",STR_R,""),IF($E$5="MAX",MAX_R,""),IF($E$5="TF",TF_R,""),IF($E$5="UNL",UNL_R,""))</f>
        <v>2:00</v>
      </c>
      <c r="H12" s="277"/>
      <c r="I12" s="277"/>
      <c r="J12" s="277"/>
      <c r="K12" s="793"/>
    </row>
    <row r="13" spans="1:41" ht="15" customHeight="1" thickBot="1" x14ac:dyDescent="0.3">
      <c r="A13" s="43"/>
      <c r="B13" s="312"/>
      <c r="C13" s="410">
        <f>SUM(C7:C12)</f>
        <v>6.55</v>
      </c>
      <c r="D13" s="280"/>
      <c r="E13" s="310"/>
      <c r="F13" s="271" t="str" cm="1">
        <f t="array" aca="1" ref="F13" ca="1">IF(D13="Core", INDIRECT($K$3), IF(D13="Core_Rotational",INDIRECT($K$3), IF(D13="Core_Pillar", INDIRECT($K$3),IF(D13="Explosive_Cardio", INDIRECT($K$2), IF(D13="Explosive", INDIRECT($K$2),INDIRECT($K$4))))))</f>
        <v>3x6</v>
      </c>
      <c r="G13" s="827"/>
      <c r="H13" s="271"/>
      <c r="I13" s="271"/>
      <c r="J13" s="271"/>
    </row>
    <row r="14" spans="1:41" ht="15" customHeight="1" thickBot="1" x14ac:dyDescent="0.3">
      <c r="A14" s="307" t="s">
        <v>641</v>
      </c>
      <c r="B14" s="304"/>
      <c r="C14" s="306">
        <f ca="1">+C6+1</f>
        <v>44788</v>
      </c>
      <c r="D14" s="301" t="s">
        <v>1429</v>
      </c>
      <c r="E14" s="309" t="s">
        <v>70</v>
      </c>
      <c r="F14" s="308" t="s">
        <v>1430</v>
      </c>
      <c r="G14" s="301" t="s">
        <v>380</v>
      </c>
      <c r="H14" s="822" t="s">
        <v>1431</v>
      </c>
      <c r="I14" s="822"/>
      <c r="J14" s="823"/>
      <c r="K14" s="375" t="s">
        <v>345</v>
      </c>
      <c r="L14" s="300"/>
      <c r="M14" s="300"/>
    </row>
    <row r="15" spans="1:41" ht="15" customHeight="1" thickTop="1" x14ac:dyDescent="0.25">
      <c r="A15" s="299" t="s">
        <v>1432</v>
      </c>
      <c r="B15" s="298"/>
      <c r="C15" s="297" t="str">
        <f>"("&amp;LEFT(K14,1)&amp;")"</f>
        <v>(O)</v>
      </c>
      <c r="D15" s="296" t="s">
        <v>1433</v>
      </c>
      <c r="E15" s="295"/>
      <c r="F15" s="294"/>
      <c r="G15" s="294"/>
      <c r="H15" s="824"/>
      <c r="I15" s="824"/>
      <c r="J15" s="825"/>
      <c r="K15" s="793" t="s">
        <v>1547</v>
      </c>
    </row>
    <row r="16" spans="1:41" ht="15" customHeight="1" x14ac:dyDescent="0.25">
      <c r="A16" s="282"/>
      <c r="B16" s="282"/>
      <c r="C16" s="281"/>
      <c r="D16" s="280"/>
      <c r="E16" s="279"/>
      <c r="F16" s="278" t="str" cm="1">
        <f t="array" aca="1" ref="F16" ca="1">IF(D16="Core", INDIRECT($K$3), IF(D16="Core_Rotational",INDIRECT($K$3), IF(D16="Core_Pillar", INDIRECT($K$3),IF(D16="Explosive_Cardio", INDIRECT($K$2), IF(D16="Explosive", INDIRECT($K$2),INDIRECT($K$4))))))</f>
        <v>3x6</v>
      </c>
      <c r="G16" s="826" t="str">
        <f ca="1">CONCATENATE(IF($E$5="FDN",FDN_R,""),IF($E$5="END",END_R,""),IF($E$5="SPD",SPD_R,""),IF($E$5="HYP",HYP_R,""),IF($E$5="PWR",PWR_R,""),IF($E$5="STC",STC_R,""),IF($E$5="STR",STR_R,""),IF($E$5="MAX",MAX_R,""),IF($E$5="TF",TF_R,""),IF($E$5="UNL",UNL_R,""))</f>
        <v>2:00</v>
      </c>
      <c r="H16" s="277"/>
      <c r="I16" s="277"/>
      <c r="J16" s="277"/>
      <c r="K16" s="793"/>
    </row>
    <row r="17" spans="1:13" ht="15" customHeight="1" x14ac:dyDescent="0.25">
      <c r="A17" s="43"/>
      <c r="B17" s="36"/>
      <c r="C17" s="287"/>
      <c r="D17" s="280"/>
      <c r="E17" s="293"/>
      <c r="F17" s="271" t="str" cm="1">
        <f t="array" aca="1" ref="F17" ca="1">IF(D17="Core", INDIRECT($K$3), IF(D17="Core_Rotational",INDIRECT($K$3), IF(D17="Core_Pillar", INDIRECT($K$3),IF(D17="Explosive_Cardio", INDIRECT($K$2), IF(D17="Explosive", INDIRECT($K$2),INDIRECT($K$4))))))</f>
        <v>3x6</v>
      </c>
      <c r="G17" s="827"/>
      <c r="H17" s="271"/>
      <c r="I17" s="271"/>
      <c r="J17" s="271"/>
      <c r="K17" s="793"/>
    </row>
    <row r="18" spans="1:13" ht="15" customHeight="1" x14ac:dyDescent="0.25">
      <c r="A18" s="282"/>
      <c r="B18" s="282"/>
      <c r="C18" s="281"/>
      <c r="D18" s="364"/>
      <c r="E18" s="291"/>
      <c r="F18" s="278" t="str" cm="1">
        <f t="array" aca="1" ref="F18" ca="1">IF(D18="Core", INDIRECT($K$3), IF(D18="Core_Rotational",INDIRECT($K$3), IF(D18="Core_Pillar", INDIRECT($K$3),IF(D18="Explosive_Cardio", INDIRECT($K$2), IF(D18="Explosive", INDIRECT($K$2),INDIRECT($K$4))))))</f>
        <v>3x6</v>
      </c>
      <c r="G18" s="828" t="str">
        <f ca="1">CONCATENATE(IF($E$5="FDN",FDN_R,""),IF($E$5="END",END_R,""),IF($E$5="SPD",SPD_R,""),IF($E$5="HYP",HYP_R,""),IF($E$5="PWR",PWR_R,""),IF($E$5="STC",STC_R,""),IF($E$5="STR",STR_R,""),IF($E$5="MAX",MAX_R,""),IF($E$5="TF",TF_R,""),IF($E$5="UNL",UNL_R,""))</f>
        <v>2:00</v>
      </c>
      <c r="H18" s="290"/>
      <c r="I18" s="290"/>
      <c r="J18" s="290"/>
      <c r="K18" s="793"/>
    </row>
    <row r="19" spans="1:13" ht="15" customHeight="1" x14ac:dyDescent="0.25">
      <c r="A19" s="43"/>
      <c r="B19" s="36"/>
      <c r="C19" s="287"/>
      <c r="D19" s="363"/>
      <c r="E19" s="286"/>
      <c r="F19" s="271" t="str" cm="1">
        <f t="array" aca="1" ref="F19" ca="1">IF(D19="Core", INDIRECT($K$3), IF(D19="Core_Rotational",INDIRECT($K$3), IF(D19="Core_Pillar", INDIRECT($K$3),IF(D19="Explosive_Cardio", INDIRECT($K$2), IF(D19="Explosive", INDIRECT($K$2),INDIRECT($K$4))))))</f>
        <v>3x6</v>
      </c>
      <c r="G19" s="829"/>
      <c r="H19" s="285"/>
      <c r="I19" s="285"/>
      <c r="J19" s="285"/>
      <c r="K19" s="793"/>
    </row>
    <row r="20" spans="1:13" ht="15" customHeight="1" x14ac:dyDescent="0.25">
      <c r="A20" s="282"/>
      <c r="B20" s="282"/>
      <c r="C20" s="281"/>
      <c r="D20" s="280"/>
      <c r="E20" s="279"/>
      <c r="F20" s="278" t="str" cm="1">
        <f t="array" aca="1" ref="F20" ca="1">IF(D20="Core", INDIRECT($K$3), IF(D20="Core_Rotational",INDIRECT($K$3), IF(D20="Core_Pillar", INDIRECT($K$3),IF(D20="Explosive_Cardio", INDIRECT($K$2), IF(D20="Explosive", INDIRECT($K$2),INDIRECT($K$4))))))</f>
        <v>3x6</v>
      </c>
      <c r="G20" s="826" t="str">
        <f ca="1">CONCATENATE(IF($E$5="FDN",FDN_R,""),IF($E$5="END",END_R,""),IF($E$5="SPD",SPD_R,""),IF($E$5="HYP",HYP_R,""),IF($E$5="PWR",PWR_R,""),IF($E$5="STC",STC_R,""),IF($E$5="STR",STR_R,""),IF($E$5="MAX",MAX_R,""),IF($E$5="TF",TF_R,""),IF($E$5="UNL",UNL_R,""))</f>
        <v>2:00</v>
      </c>
      <c r="H20" s="277"/>
      <c r="I20" s="277"/>
      <c r="J20" s="277"/>
      <c r="K20" s="793"/>
    </row>
    <row r="21" spans="1:13" ht="15" customHeight="1" thickBot="1" x14ac:dyDescent="0.3">
      <c r="A21" s="43"/>
      <c r="B21" s="45"/>
      <c r="C21" s="273">
        <f>SUM(C15:C20)</f>
        <v>0</v>
      </c>
      <c r="D21" s="280"/>
      <c r="E21" s="293"/>
      <c r="F21" s="271" t="str" cm="1">
        <f t="array" aca="1" ref="F21" ca="1">IF(D21="Core", INDIRECT($K$3), IF(D21="Core_Rotational",INDIRECT($K$3), IF(D21="Core_Pillar", INDIRECT($K$3),IF(D21="Explosive_Cardio", INDIRECT($K$2), IF(D21="Explosive", INDIRECT($K$2),INDIRECT($K$4))))))</f>
        <v>3x6</v>
      </c>
      <c r="G21" s="827"/>
      <c r="H21" s="271"/>
      <c r="I21" s="271"/>
      <c r="J21" s="271"/>
    </row>
    <row r="22" spans="1:13" ht="15" customHeight="1" thickBot="1" x14ac:dyDescent="0.3">
      <c r="A22" s="307" t="s">
        <v>642</v>
      </c>
      <c r="B22" s="304"/>
      <c r="C22" s="306">
        <f ca="1">+C14+1</f>
        <v>44789</v>
      </c>
      <c r="D22" s="301" t="s">
        <v>1429</v>
      </c>
      <c r="E22" s="302" t="s">
        <v>70</v>
      </c>
      <c r="F22" s="301" t="s">
        <v>1430</v>
      </c>
      <c r="G22" s="301" t="s">
        <v>380</v>
      </c>
      <c r="H22" s="822" t="s">
        <v>1431</v>
      </c>
      <c r="I22" s="822"/>
      <c r="J22" s="823"/>
      <c r="K22" s="375" t="s">
        <v>648</v>
      </c>
      <c r="L22" s="300"/>
      <c r="M22" s="300"/>
    </row>
    <row r="23" spans="1:13" ht="15" customHeight="1" thickTop="1" x14ac:dyDescent="0.25">
      <c r="A23" s="299" t="s">
        <v>1432</v>
      </c>
      <c r="B23" s="298"/>
      <c r="C23" s="297" t="str">
        <f>"("&amp;LEFT(K22,1)&amp;")"</f>
        <v>(E)</v>
      </c>
      <c r="D23" s="296" t="s">
        <v>1433</v>
      </c>
      <c r="E23" s="295"/>
      <c r="F23" s="294"/>
      <c r="G23" s="294"/>
      <c r="H23" s="824"/>
      <c r="I23" s="824"/>
      <c r="J23" s="825"/>
      <c r="K23" s="793" t="s">
        <v>1548</v>
      </c>
    </row>
    <row r="24" spans="1:13" ht="15" customHeight="1" x14ac:dyDescent="0.25">
      <c r="A24" s="282" t="s">
        <v>1549</v>
      </c>
      <c r="B24" s="282"/>
      <c r="C24" s="281">
        <v>7.6</v>
      </c>
      <c r="D24" s="280"/>
      <c r="E24" s="279"/>
      <c r="F24" s="278" t="str" cm="1">
        <f t="array" aca="1" ref="F24" ca="1">IF(D24="Core", INDIRECT($K$3), IF(D24="Core_Rotational",INDIRECT($K$3), IF(D24="Core_Pillar", INDIRECT($K$3),IF(D24="Explosive_Cardio", INDIRECT($K$2), IF(D24="Explosive", INDIRECT($K$2),INDIRECT($K$4))))))</f>
        <v>3x6</v>
      </c>
      <c r="G24" s="826" t="str">
        <f ca="1">CONCATENATE(IF($E$5="FDN",FDN_R,""),IF($E$5="END",END_R,""),IF($E$5="SPD",SPD_R,""),IF($E$5="HYP",HYP_R,""),IF($E$5="PWR",PWR_R,""),IF($E$5="STC",STC_R,""),IF($E$5="STR",STR_R,""),IF($E$5="MAX",MAX_R,""),IF($E$5="TF",TF_R,""),IF($E$5="UNL",UNL_R,""))</f>
        <v>2:00</v>
      </c>
      <c r="H24" s="277"/>
      <c r="I24" s="277"/>
      <c r="J24" s="277"/>
      <c r="K24" s="793"/>
    </row>
    <row r="25" spans="1:13" ht="15" customHeight="1" x14ac:dyDescent="0.25">
      <c r="A25" s="43"/>
      <c r="B25" s="36"/>
      <c r="C25" s="287"/>
      <c r="D25" s="280"/>
      <c r="E25" s="293"/>
      <c r="F25" s="271" t="str" cm="1">
        <f t="array" aca="1" ref="F25" ca="1">IF(D25="Core", INDIRECT($K$3), IF(D25="Core_Rotational",INDIRECT($K$3), IF(D25="Core_Pillar", INDIRECT($K$3),IF(D25="Explosive_Cardio", INDIRECT($K$2), IF(D25="Explosive", INDIRECT($K$2),INDIRECT($K$4))))))</f>
        <v>3x6</v>
      </c>
      <c r="G25" s="827"/>
      <c r="H25" s="271"/>
      <c r="I25" s="271"/>
      <c r="J25" s="271"/>
      <c r="K25" s="793"/>
    </row>
    <row r="26" spans="1:13" ht="15" customHeight="1" x14ac:dyDescent="0.25">
      <c r="A26" s="282"/>
      <c r="B26" s="282"/>
      <c r="C26" s="281"/>
      <c r="D26" s="364"/>
      <c r="E26" s="291"/>
      <c r="F26" s="278" t="str" cm="1">
        <f t="array" aca="1" ref="F26" ca="1">IF(D26="Core", INDIRECT($K$3), IF(D26="Core_Rotational",INDIRECT($K$3), IF(D26="Core_Pillar", INDIRECT($K$3),IF(D26="Explosive_Cardio", INDIRECT($K$2), IF(D26="Explosive", INDIRECT($K$2),INDIRECT($K$4))))))</f>
        <v>3x6</v>
      </c>
      <c r="G26" s="828" t="str">
        <f ca="1">CONCATENATE(IF($E$5="FDN",FDN_R,""),IF($E$5="END",END_R,""),IF($E$5="SPD",SPD_R,""),IF($E$5="HYP",HYP_R,""),IF($E$5="PWR",PWR_R,""),IF($E$5="STC",STC_R,""),IF($E$5="STR",STR_R,""),IF($E$5="MAX",MAX_R,""),IF($E$5="TF",TF_R,""),IF($E$5="UNL",UNL_R,""))</f>
        <v>2:00</v>
      </c>
      <c r="H26" s="290"/>
      <c r="I26" s="290"/>
      <c r="J26" s="290"/>
      <c r="K26" s="793"/>
    </row>
    <row r="27" spans="1:13" ht="15" customHeight="1" x14ac:dyDescent="0.25">
      <c r="A27" s="43"/>
      <c r="B27" s="36"/>
      <c r="C27" s="287"/>
      <c r="D27" s="363"/>
      <c r="E27" s="286"/>
      <c r="F27" s="271" t="str" cm="1">
        <f t="array" aca="1" ref="F27" ca="1">IF(D27="Core", INDIRECT($K$3), IF(D27="Core_Rotational",INDIRECT($K$3), IF(D27="Core_Pillar", INDIRECT($K$3),IF(D27="Explosive_Cardio", INDIRECT($K$2), IF(D27="Explosive", INDIRECT($K$2),INDIRECT($K$4))))))</f>
        <v>3x6</v>
      </c>
      <c r="G27" s="829"/>
      <c r="H27" s="285"/>
      <c r="I27" s="285"/>
      <c r="J27" s="285"/>
      <c r="K27" s="793"/>
    </row>
    <row r="28" spans="1:13" ht="15" customHeight="1" x14ac:dyDescent="0.25">
      <c r="A28" s="282"/>
      <c r="B28" s="282"/>
      <c r="C28" s="281"/>
      <c r="D28" s="280"/>
      <c r="E28" s="279"/>
      <c r="F28" s="278" t="str" cm="1">
        <f t="array" aca="1" ref="F28" ca="1">IF(D28="Core", INDIRECT($K$3), IF(D28="Core_Rotational",INDIRECT($K$3), IF(D28="Core_Pillar", INDIRECT($K$3),IF(D28="Explosive_Cardio", INDIRECT($K$2), IF(D28="Explosive", INDIRECT($K$2),INDIRECT($K$4))))))</f>
        <v>3x6</v>
      </c>
      <c r="G28" s="826" t="str">
        <f ca="1">CONCATENATE(IF($E$5="FDN",FDN_R,""),IF($E$5="END",END_R,""),IF($E$5="SPD",SPD_R,""),IF($E$5="HYP",HYP_R,""),IF($E$5="PWR",PWR_R,""),IF($E$5="STC",STC_R,""),IF($E$5="STR",STR_R,""),IF($E$5="MAX",MAX_R,""),IF($E$5="TF",TF_R,""),IF($E$5="UNL",UNL_R,""))</f>
        <v>2:00</v>
      </c>
      <c r="H28" s="277"/>
      <c r="I28" s="277"/>
      <c r="J28" s="277"/>
      <c r="K28" s="793"/>
    </row>
    <row r="29" spans="1:13" ht="15" customHeight="1" thickBot="1" x14ac:dyDescent="0.3">
      <c r="A29" s="43"/>
      <c r="B29" s="45"/>
      <c r="C29" s="273">
        <f>SUM(C23:C28)</f>
        <v>7.6</v>
      </c>
      <c r="D29" s="280"/>
      <c r="E29" s="293"/>
      <c r="F29" s="271" t="str" cm="1">
        <f t="array" aca="1" ref="F29" ca="1">IF(D29="Core", INDIRECT($K$3), IF(D29="Core_Rotational",INDIRECT($K$3), IF(D29="Core_Pillar", INDIRECT($K$3),IF(D29="Explosive_Cardio", INDIRECT($K$2), IF(D29="Explosive", INDIRECT($K$2),INDIRECT($K$4))))))</f>
        <v>3x6</v>
      </c>
      <c r="G29" s="827"/>
      <c r="H29" s="271"/>
      <c r="I29" s="271"/>
      <c r="J29" s="271"/>
    </row>
    <row r="30" spans="1:13" ht="15" customHeight="1" thickBot="1" x14ac:dyDescent="0.3">
      <c r="A30" s="307" t="s">
        <v>643</v>
      </c>
      <c r="B30" s="304"/>
      <c r="C30" s="306">
        <f ca="1">+C22+1</f>
        <v>44790</v>
      </c>
      <c r="D30" s="301" t="s">
        <v>1429</v>
      </c>
      <c r="E30" s="302" t="s">
        <v>70</v>
      </c>
      <c r="F30" s="301" t="s">
        <v>1430</v>
      </c>
      <c r="G30" s="301" t="s">
        <v>380</v>
      </c>
      <c r="H30" s="822" t="s">
        <v>1431</v>
      </c>
      <c r="I30" s="822"/>
      <c r="J30" s="823"/>
      <c r="K30" s="375" t="s">
        <v>648</v>
      </c>
      <c r="L30" s="300"/>
      <c r="M30" s="300"/>
    </row>
    <row r="31" spans="1:13" ht="15" customHeight="1" thickTop="1" x14ac:dyDescent="0.25">
      <c r="A31" s="299" t="s">
        <v>1432</v>
      </c>
      <c r="B31" s="298"/>
      <c r="C31" s="297" t="str">
        <f>"("&amp;LEFT(K30,1)&amp;")"</f>
        <v>(E)</v>
      </c>
      <c r="D31" s="296" t="s">
        <v>1433</v>
      </c>
      <c r="E31" s="295"/>
      <c r="F31" s="294"/>
      <c r="G31" s="294"/>
      <c r="H31" s="824"/>
      <c r="I31" s="824"/>
      <c r="J31" s="825"/>
      <c r="K31" s="793" t="s">
        <v>1550</v>
      </c>
    </row>
    <row r="32" spans="1:13" ht="15" customHeight="1" x14ac:dyDescent="0.25">
      <c r="A32" s="282" t="s">
        <v>1145</v>
      </c>
      <c r="B32" s="282"/>
      <c r="C32" s="382">
        <v>5.25</v>
      </c>
      <c r="D32" s="280"/>
      <c r="E32" s="279"/>
      <c r="F32" s="278" t="str" cm="1">
        <f t="array" aca="1" ref="F32" ca="1">IF(D32="Core", INDIRECT($K$3), IF(D32="Core_Rotational",INDIRECT($K$3), IF(D32="Core_Pillar", INDIRECT($K$3),IF(D32="Explosive_Cardio", INDIRECT($K$2), IF(D32="Explosive", INDIRECT($K$2),INDIRECT($K$4))))))</f>
        <v>3x6</v>
      </c>
      <c r="G32" s="826" t="str">
        <f ca="1">CONCATENATE(IF($E$5="FDN",FDN_R,""),IF($E$5="END",END_R,""),IF($E$5="SPD",SPD_R,""),IF($E$5="HYP",HYP_R,""),IF($E$5="PWR",PWR_R,""),IF($E$5="STC",STC_R,""),IF($E$5="STR",STR_R,""),IF($E$5="MAX",MAX_R,""),IF($E$5="TF",TF_R,""),IF($E$5="UNL",UNL_R,""))</f>
        <v>2:00</v>
      </c>
      <c r="H32" s="277"/>
      <c r="I32" s="277"/>
      <c r="J32" s="277"/>
      <c r="K32" s="793"/>
    </row>
    <row r="33" spans="1:13" ht="15" customHeight="1" x14ac:dyDescent="0.25">
      <c r="A33" s="43"/>
      <c r="B33" s="36"/>
      <c r="C33" s="287"/>
      <c r="D33" s="280"/>
      <c r="E33" s="293"/>
      <c r="F33" s="271" t="str" cm="1">
        <f t="array" aca="1" ref="F33" ca="1">IF(D33="Core", INDIRECT($K$3), IF(D33="Core_Rotational",INDIRECT($K$3), IF(D33="Core_Pillar", INDIRECT($K$3),IF(D33="Explosive_Cardio", INDIRECT($K$2), IF(D33="Explosive", INDIRECT($K$2),INDIRECT($K$4))))))</f>
        <v>3x6</v>
      </c>
      <c r="G33" s="827"/>
      <c r="H33" s="271"/>
      <c r="I33" s="271"/>
      <c r="J33" s="271"/>
      <c r="K33" s="793"/>
    </row>
    <row r="34" spans="1:13" ht="15" customHeight="1" x14ac:dyDescent="0.25">
      <c r="A34" s="282"/>
      <c r="B34" s="282"/>
      <c r="C34" s="281"/>
      <c r="D34" s="364"/>
      <c r="E34" s="291"/>
      <c r="F34" s="278" t="str" cm="1">
        <f t="array" aca="1" ref="F34" ca="1">IF(D34="Core", INDIRECT($K$3), IF(D34="Core_Rotational",INDIRECT($K$3), IF(D34="Core_Pillar", INDIRECT($K$3),IF(D34="Explosive_Cardio", INDIRECT($K$2), IF(D34="Explosive", INDIRECT($K$2),INDIRECT($K$4))))))</f>
        <v>3x6</v>
      </c>
      <c r="G34" s="828" t="str">
        <f ca="1">CONCATENATE(IF($E$5="FDN",FDN_R,""),IF($E$5="END",END_R,""),IF($E$5="SPD",SPD_R,""),IF($E$5="HYP",HYP_R,""),IF($E$5="PWR",PWR_R,""),IF($E$5="STC",STC_R,""),IF($E$5="STR",STR_R,""),IF($E$5="MAX",MAX_R,""),IF($E$5="TF",TF_R,""),IF($E$5="UNL",UNL_R,""))</f>
        <v>2:00</v>
      </c>
      <c r="H34" s="290"/>
      <c r="I34" s="290"/>
      <c r="J34" s="290"/>
      <c r="K34" s="793"/>
    </row>
    <row r="35" spans="1:13" ht="15" customHeight="1" x14ac:dyDescent="0.25">
      <c r="A35" s="43"/>
      <c r="B35" s="36"/>
      <c r="C35" s="287"/>
      <c r="D35" s="363"/>
      <c r="E35" s="286"/>
      <c r="F35" s="271" t="str" cm="1">
        <f t="array" aca="1" ref="F35" ca="1">IF(D35="Core", INDIRECT($K$3), IF(D35="Core_Rotational",INDIRECT($K$3), IF(D35="Core_Pillar", INDIRECT($K$3),IF(D35="Explosive_Cardio", INDIRECT($K$2), IF(D35="Explosive", INDIRECT($K$2),INDIRECT($K$4))))))</f>
        <v>3x6</v>
      </c>
      <c r="G35" s="829"/>
      <c r="H35" s="285"/>
      <c r="I35" s="285"/>
      <c r="J35" s="285"/>
      <c r="K35" s="793"/>
    </row>
    <row r="36" spans="1:13" ht="15" customHeight="1" x14ac:dyDescent="0.25">
      <c r="A36" s="282"/>
      <c r="B36" s="282"/>
      <c r="C36" s="281"/>
      <c r="D36" s="280"/>
      <c r="E36" s="279"/>
      <c r="F36" s="278" t="str" cm="1">
        <f t="array" aca="1" ref="F36" ca="1">IF(D36="Core", INDIRECT($K$3), IF(D36="Core_Rotational",INDIRECT($K$3), IF(D36="Core_Pillar", INDIRECT($K$3),IF(D36="Explosive_Cardio", INDIRECT($K$2), IF(D36="Explosive", INDIRECT($K$2),INDIRECT($K$4))))))</f>
        <v>3x6</v>
      </c>
      <c r="G36" s="826" t="str">
        <f ca="1">CONCATENATE(IF($E$5="FDN",FDN_R,""),IF($E$5="END",END_R,""),IF($E$5="SPD",SPD_R,""),IF($E$5="HYP",HYP_R,""),IF($E$5="PWR",PWR_R,""),IF($E$5="STC",STC_R,""),IF($E$5="STR",STR_R,""),IF($E$5="MAX",MAX_R,""),IF($E$5="TF",TF_R,""),IF($E$5="UNL",UNL_R,""))</f>
        <v>2:00</v>
      </c>
      <c r="H36" s="277"/>
      <c r="I36" s="277"/>
      <c r="J36" s="277"/>
      <c r="K36" s="793"/>
    </row>
    <row r="37" spans="1:13" ht="15" customHeight="1" thickBot="1" x14ac:dyDescent="0.3">
      <c r="A37" s="43"/>
      <c r="B37" s="45"/>
      <c r="C37" s="383">
        <f>SUM(C31:C36)</f>
        <v>5.25</v>
      </c>
      <c r="D37" s="280"/>
      <c r="E37" s="293"/>
      <c r="F37" s="271" t="str" cm="1">
        <f t="array" aca="1" ref="F37" ca="1">IF(D37="Core", INDIRECT($K$3), IF(D37="Core_Rotational",INDIRECT($K$3), IF(D37="Core_Pillar", INDIRECT($K$3),IF(D37="Explosive_Cardio", INDIRECT($K$2), IF(D37="Explosive", INDIRECT($K$2),INDIRECT($K$4))))))</f>
        <v>3x6</v>
      </c>
      <c r="G37" s="827"/>
      <c r="H37" s="271"/>
      <c r="I37" s="271"/>
      <c r="J37" s="271"/>
    </row>
    <row r="38" spans="1:13" ht="15" customHeight="1" thickBot="1" x14ac:dyDescent="0.3">
      <c r="A38" s="307" t="s">
        <v>644</v>
      </c>
      <c r="B38" s="304"/>
      <c r="C38" s="306">
        <f ca="1">+C30+1</f>
        <v>44791</v>
      </c>
      <c r="D38" s="301" t="s">
        <v>1429</v>
      </c>
      <c r="E38" s="302" t="s">
        <v>70</v>
      </c>
      <c r="F38" s="301" t="s">
        <v>1430</v>
      </c>
      <c r="G38" s="301" t="s">
        <v>380</v>
      </c>
      <c r="H38" s="822" t="s">
        <v>1431</v>
      </c>
      <c r="I38" s="822"/>
      <c r="J38" s="823"/>
      <c r="K38" s="375" t="s">
        <v>648</v>
      </c>
      <c r="L38" s="300"/>
      <c r="M38" s="300"/>
    </row>
    <row r="39" spans="1:13" ht="15" customHeight="1" thickTop="1" x14ac:dyDescent="0.25">
      <c r="A39" s="299" t="s">
        <v>1432</v>
      </c>
      <c r="B39" s="298"/>
      <c r="C39" s="297" t="str">
        <f>"("&amp;LEFT(K38,1)&amp;")"</f>
        <v>(E)</v>
      </c>
      <c r="D39" s="296" t="s">
        <v>1433</v>
      </c>
      <c r="E39" s="295"/>
      <c r="F39" s="294"/>
      <c r="G39" s="294"/>
      <c r="H39" s="824"/>
      <c r="I39" s="824"/>
      <c r="J39" s="825"/>
      <c r="K39" s="793" t="s">
        <v>1551</v>
      </c>
    </row>
    <row r="40" spans="1:13" ht="15" customHeight="1" x14ac:dyDescent="0.25">
      <c r="A40" s="282" t="s">
        <v>1050</v>
      </c>
      <c r="B40" s="282"/>
      <c r="C40" s="281">
        <v>7.5</v>
      </c>
      <c r="D40" s="280"/>
      <c r="E40" s="279"/>
      <c r="F40" s="278" t="str" cm="1">
        <f t="array" aca="1" ref="F40" ca="1">IF(D40="Core", INDIRECT($K$3), IF(D40="Core_Rotational",INDIRECT($K$3), IF(D40="Core_Pillar", INDIRECT($K$3),IF(D40="Explosive_Cardio", INDIRECT($K$2), IF(D40="Explosive", INDIRECT($K$2),INDIRECT($K$4))))))</f>
        <v>3x6</v>
      </c>
      <c r="G40" s="826" t="str">
        <f ca="1">CONCATENATE(IF($E$5="FDN",FDN_R,""),IF($E$5="END",END_R,""),IF($E$5="SPD",SPD_R,""),IF($E$5="HYP",HYP_R,""),IF($E$5="PWR",PWR_R,""),IF($E$5="STC",STC_R,""),IF($E$5="STR",STR_R,""),IF($E$5="MAX",MAX_R,""),IF($E$5="TF",TF_R,""),IF($E$5="UNL",UNL_R,""))</f>
        <v>2:00</v>
      </c>
      <c r="H40" s="277"/>
      <c r="I40" s="277"/>
      <c r="J40" s="277"/>
      <c r="K40" s="793"/>
    </row>
    <row r="41" spans="1:13" ht="15" customHeight="1" x14ac:dyDescent="0.25">
      <c r="A41" s="43"/>
      <c r="B41" s="36"/>
      <c r="C41" s="287"/>
      <c r="D41" s="280"/>
      <c r="E41" s="293"/>
      <c r="F41" s="271" t="str" cm="1">
        <f t="array" aca="1" ref="F41" ca="1">IF(D41="Core", INDIRECT($K$3), IF(D41="Core_Rotational",INDIRECT($K$3), IF(D41="Core_Pillar", INDIRECT($K$3),IF(D41="Explosive_Cardio", INDIRECT($K$2), IF(D41="Explosive", INDIRECT($K$2),INDIRECT($K$4))))))</f>
        <v>3x6</v>
      </c>
      <c r="G41" s="827"/>
      <c r="H41" s="271"/>
      <c r="I41" s="271"/>
      <c r="J41" s="271"/>
      <c r="K41" s="793"/>
    </row>
    <row r="42" spans="1:13" ht="15" customHeight="1" x14ac:dyDescent="0.25">
      <c r="A42" s="282"/>
      <c r="B42" s="282"/>
      <c r="C42" s="281"/>
      <c r="D42" s="364"/>
      <c r="E42" s="291"/>
      <c r="F42" s="278" t="str" cm="1">
        <f t="array" aca="1" ref="F42" ca="1">IF(D42="Core", INDIRECT($K$3), IF(D42="Core_Rotational",INDIRECT($K$3), IF(D42="Core_Pillar", INDIRECT($K$3),IF(D42="Explosive_Cardio", INDIRECT($K$2), IF(D42="Explosive", INDIRECT($K$2),INDIRECT($K$4))))))</f>
        <v>3x6</v>
      </c>
      <c r="G42" s="828" t="str">
        <f ca="1">CONCATENATE(IF($E$5="FDN",FDN_R,""),IF($E$5="END",END_R,""),IF($E$5="SPD",SPD_R,""),IF($E$5="HYP",HYP_R,""),IF($E$5="PWR",PWR_R,""),IF($E$5="STC",STC_R,""),IF($E$5="STR",STR_R,""),IF($E$5="MAX",MAX_R,""),IF($E$5="TF",TF_R,""),IF($E$5="UNL",UNL_R,""))</f>
        <v>2:00</v>
      </c>
      <c r="H42" s="290"/>
      <c r="I42" s="290"/>
      <c r="J42" s="290"/>
      <c r="K42" s="793"/>
    </row>
    <row r="43" spans="1:13" ht="15" customHeight="1" x14ac:dyDescent="0.25">
      <c r="A43" s="43"/>
      <c r="B43" s="36"/>
      <c r="C43" s="287"/>
      <c r="D43" s="363"/>
      <c r="E43" s="286"/>
      <c r="F43" s="271" t="str" cm="1">
        <f t="array" aca="1" ref="F43" ca="1">IF(D43="Core", INDIRECT($K$3), IF(D43="Core_Rotational",INDIRECT($K$3), IF(D43="Core_Pillar", INDIRECT($K$3),IF(D43="Explosive_Cardio", INDIRECT($K$2), IF(D43="Explosive", INDIRECT($K$2),INDIRECT($K$4))))))</f>
        <v>3x6</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3x6</v>
      </c>
      <c r="G44" s="826" t="str">
        <f ca="1">CONCATENATE(IF($E$5="FDN",FDN_R,""),IF($E$5="END",END_R,""),IF($E$5="SPD",SPD_R,""),IF($E$5="HYP",HYP_R,""),IF($E$5="PWR",PWR_R,""),IF($E$5="STC",STC_R,""),IF($E$5="STR",STR_R,""),IF($E$5="MAX",MAX_R,""),IF($E$5="TF",TF_R,""),IF($E$5="UNL",UNL_R,""))</f>
        <v>2:00</v>
      </c>
      <c r="H44" s="277"/>
      <c r="I44" s="277"/>
      <c r="J44" s="277"/>
      <c r="K44" s="793"/>
    </row>
    <row r="45" spans="1:13" ht="15" customHeight="1" thickBot="1" x14ac:dyDescent="0.3">
      <c r="A45" s="43"/>
      <c r="B45" s="45"/>
      <c r="C45" s="273">
        <f>SUM(C39:C44)</f>
        <v>7.5</v>
      </c>
      <c r="D45" s="280"/>
      <c r="E45" s="293"/>
      <c r="F45" s="271" t="str" cm="1">
        <f t="array" aca="1" ref="F45" ca="1">IF(D45="Core", INDIRECT($K$3), IF(D45="Core_Rotational",INDIRECT($K$3), IF(D45="Core_Pillar", INDIRECT($K$3),IF(D45="Explosive_Cardio", INDIRECT($K$2), IF(D45="Explosive", INDIRECT($K$2),INDIRECT($K$4))))))</f>
        <v>3x6</v>
      </c>
      <c r="G45" s="827"/>
      <c r="H45" s="271"/>
      <c r="I45" s="271"/>
      <c r="J45" s="271"/>
    </row>
    <row r="46" spans="1:13" ht="15" customHeight="1" thickBot="1" x14ac:dyDescent="0.3">
      <c r="A46" s="307" t="s">
        <v>645</v>
      </c>
      <c r="B46" s="304"/>
      <c r="C46" s="306">
        <f ca="1">+C38+1</f>
        <v>44792</v>
      </c>
      <c r="D46" s="301" t="s">
        <v>1429</v>
      </c>
      <c r="E46" s="302" t="s">
        <v>70</v>
      </c>
      <c r="F46" s="301" t="s">
        <v>1430</v>
      </c>
      <c r="G46" s="301" t="s">
        <v>380</v>
      </c>
      <c r="H46" s="822" t="s">
        <v>1431</v>
      </c>
      <c r="I46" s="822"/>
      <c r="J46" s="823"/>
      <c r="K46" s="375" t="s">
        <v>648</v>
      </c>
      <c r="L46" s="300"/>
      <c r="M46" s="300"/>
    </row>
    <row r="47" spans="1:13" ht="15" customHeight="1" thickTop="1" x14ac:dyDescent="0.25">
      <c r="A47" s="299" t="s">
        <v>1432</v>
      </c>
      <c r="B47" s="298"/>
      <c r="C47" s="297" t="str">
        <f>"("&amp;LEFT(K46,1)&amp;")"</f>
        <v>(E)</v>
      </c>
      <c r="D47" s="296" t="s">
        <v>1433</v>
      </c>
      <c r="E47" s="295"/>
      <c r="F47" s="294"/>
      <c r="G47" s="294"/>
      <c r="H47" s="824"/>
      <c r="I47" s="824"/>
      <c r="J47" s="825"/>
      <c r="K47" s="793" t="s">
        <v>1552</v>
      </c>
    </row>
    <row r="48" spans="1:13" ht="15" customHeight="1" x14ac:dyDescent="0.25">
      <c r="A48" s="282" t="s">
        <v>1553</v>
      </c>
      <c r="B48" s="282"/>
      <c r="C48" s="382">
        <v>6.05</v>
      </c>
      <c r="D48" s="280"/>
      <c r="E48" s="279"/>
      <c r="F48" s="278" t="str" cm="1">
        <f t="array" aca="1" ref="F48" ca="1">IF(D48="Core", INDIRECT($K$3), IF(D48="Core_Rotational",INDIRECT($K$3), IF(D48="Core_Pillar", INDIRECT($K$3),IF(D48="Explosive_Cardio", INDIRECT($K$2), IF(D48="Explosive", INDIRECT($K$2),INDIRECT($K$4))))))</f>
        <v>3x6</v>
      </c>
      <c r="G48" s="826" t="str">
        <f ca="1">CONCATENATE(IF($E$5="FDN",FDN_R,""),IF($E$5="END",END_R,""),IF($E$5="SPD",SPD_R,""),IF($E$5="HYP",HYP_R,""),IF($E$5="PWR",PWR_R,""),IF($E$5="STC",STC_R,""),IF($E$5="STR",STR_R,""),IF($E$5="MAX",MAX_R,""),IF($E$5="TF",TF_R,""),IF($E$5="UNL",UNL_R,""))</f>
        <v>2:00</v>
      </c>
      <c r="H48" s="277"/>
      <c r="I48" s="277"/>
      <c r="J48" s="277"/>
      <c r="K48" s="793"/>
    </row>
    <row r="49" spans="1:13" ht="15" customHeight="1" x14ac:dyDescent="0.25">
      <c r="A49" s="43" t="s">
        <v>1198</v>
      </c>
      <c r="B49" s="36"/>
      <c r="C49" s="287"/>
      <c r="D49" s="280"/>
      <c r="E49" s="293"/>
      <c r="F49" s="271" t="str" cm="1">
        <f t="array" aca="1" ref="F49" ca="1">IF(D49="Core", INDIRECT($K$3), IF(D49="Core_Rotational",INDIRECT($K$3), IF(D49="Core_Pillar", INDIRECT($K$3),IF(D49="Explosive_Cardio", INDIRECT($K$2), IF(D49="Explosive", INDIRECT($K$2),INDIRECT($K$4))))))</f>
        <v>3x6</v>
      </c>
      <c r="G49" s="827"/>
      <c r="H49" s="271"/>
      <c r="I49" s="271"/>
      <c r="J49" s="271"/>
      <c r="K49" s="793"/>
    </row>
    <row r="50" spans="1:13" ht="15" customHeight="1" x14ac:dyDescent="0.25">
      <c r="A50" s="282"/>
      <c r="B50" s="282"/>
      <c r="C50" s="281"/>
      <c r="D50" s="364"/>
      <c r="E50" s="291"/>
      <c r="F50" s="278" t="str" cm="1">
        <f t="array" aca="1" ref="F50" ca="1">IF(D50="Core", INDIRECT($K$3), IF(D50="Core_Rotational",INDIRECT($K$3), IF(D50="Core_Pillar", INDIRECT($K$3),IF(D50="Explosive_Cardio", INDIRECT($K$2), IF(D50="Explosive", INDIRECT($K$2),INDIRECT($K$4))))))</f>
        <v>3x6</v>
      </c>
      <c r="G50" s="828" t="str">
        <f ca="1">CONCATENATE(IF($E$5="FDN",FDN_R,""),IF($E$5="END",END_R,""),IF($E$5="SPD",SPD_R,""),IF($E$5="HYP",HYP_R,""),IF($E$5="PWR",PWR_R,""),IF($E$5="STC",STC_R,""),IF($E$5="STR",STR_R,""),IF($E$5="MAX",MAX_R,""),IF($E$5="TF",TF_R,""),IF($E$5="UNL",UNL_R,""))</f>
        <v>2:00</v>
      </c>
      <c r="H50" s="290"/>
      <c r="I50" s="290"/>
      <c r="J50" s="290"/>
      <c r="K50" s="793"/>
    </row>
    <row r="51" spans="1:13" ht="15" customHeight="1" x14ac:dyDescent="0.25">
      <c r="A51" s="43"/>
      <c r="B51" s="36"/>
      <c r="C51" s="287"/>
      <c r="D51" s="363"/>
      <c r="E51" s="286"/>
      <c r="F51" s="271" t="str" cm="1">
        <f t="array" aca="1" ref="F51" ca="1">IF(D51="Core", INDIRECT($K$3), IF(D51="Core_Rotational",INDIRECT($K$3), IF(D51="Core_Pillar", INDIRECT($K$3),IF(D51="Explosive_Cardio", INDIRECT($K$2), IF(D51="Explosive", INDIRECT($K$2),INDIRECT($K$4))))))</f>
        <v>3x6</v>
      </c>
      <c r="G51" s="829"/>
      <c r="H51" s="285"/>
      <c r="I51" s="285"/>
      <c r="J51" s="285"/>
      <c r="K51" s="793"/>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3x6</v>
      </c>
      <c r="G52" s="826" t="str">
        <f ca="1">CONCATENATE(IF($E$5="FDN",FDN_R,""),IF($E$5="END",END_R,""),IF($E$5="SPD",SPD_R,""),IF($E$5="HYP",HYP_R,""),IF($E$5="PWR",PWR_R,""),IF($E$5="STC",STC_R,""),IF($E$5="STR",STR_R,""),IF($E$5="MAX",MAX_R,""),IF($E$5="TF",TF_R,""),IF($E$5="UNL",UNL_R,""))</f>
        <v>2:00</v>
      </c>
      <c r="H52" s="277"/>
      <c r="I52" s="277"/>
      <c r="J52" s="277"/>
      <c r="K52" s="793"/>
    </row>
    <row r="53" spans="1:13" ht="15" customHeight="1" thickBot="1" x14ac:dyDescent="0.3">
      <c r="A53" s="43"/>
      <c r="B53" s="45"/>
      <c r="C53" s="383">
        <f>SUM(C47:C52)</f>
        <v>6.05</v>
      </c>
      <c r="D53" s="280"/>
      <c r="E53" s="293"/>
      <c r="F53" s="271" t="str" cm="1">
        <f t="array" aca="1" ref="F53" ca="1">IF(D53="Core", INDIRECT($K$3), IF(D53="Core_Rotational",INDIRECT($K$3), IF(D53="Core_Pillar", INDIRECT($K$3),IF(D53="Explosive_Cardio", INDIRECT($K$2), IF(D53="Explosive", INDIRECT($K$2),INDIRECT($K$4))))))</f>
        <v>3x6</v>
      </c>
      <c r="G53" s="827"/>
      <c r="H53" s="271"/>
      <c r="I53" s="271"/>
      <c r="J53" s="271"/>
    </row>
    <row r="54" spans="1:13" ht="15" customHeight="1" thickBot="1" x14ac:dyDescent="0.3">
      <c r="A54" s="305" t="s">
        <v>646</v>
      </c>
      <c r="B54" s="304"/>
      <c r="C54" s="303">
        <f ca="1">+C46+1</f>
        <v>44793</v>
      </c>
      <c r="D54" s="301" t="s">
        <v>1429</v>
      </c>
      <c r="E54" s="302" t="s">
        <v>70</v>
      </c>
      <c r="F54" s="301" t="s">
        <v>1430</v>
      </c>
      <c r="G54" s="301" t="s">
        <v>380</v>
      </c>
      <c r="H54" s="822" t="s">
        <v>1431</v>
      </c>
      <c r="I54" s="822"/>
      <c r="J54" s="823"/>
      <c r="K54" s="375" t="s">
        <v>1554</v>
      </c>
      <c r="L54" s="300"/>
      <c r="M54" s="300"/>
    </row>
    <row r="55" spans="1:13" ht="15" customHeight="1" thickTop="1" x14ac:dyDescent="0.25">
      <c r="A55" s="299" t="s">
        <v>1432</v>
      </c>
      <c r="B55" s="298"/>
      <c r="C55" s="297" t="str">
        <f>"("&amp;LEFT(K54,1)&amp;")"</f>
        <v>(T)</v>
      </c>
      <c r="D55" s="296" t="s">
        <v>1433</v>
      </c>
      <c r="E55" s="295"/>
      <c r="F55" s="294"/>
      <c r="G55" s="294"/>
      <c r="H55" s="824"/>
      <c r="I55" s="824"/>
      <c r="J55" s="825"/>
      <c r="K55" s="793" t="s">
        <v>1555</v>
      </c>
    </row>
    <row r="56" spans="1:13" ht="15" customHeight="1" x14ac:dyDescent="0.25">
      <c r="A56" s="283" t="s">
        <v>1556</v>
      </c>
      <c r="B56" s="282"/>
      <c r="C56" s="281">
        <v>2</v>
      </c>
      <c r="D56" s="280"/>
      <c r="E56" s="279"/>
      <c r="F56" s="278" t="str" cm="1">
        <f t="array" aca="1" ref="F56" ca="1">IF(D56="Core", INDIRECT($K$3), IF(D56="Core_Rotational",INDIRECT($K$3), IF(D56="Core_Pillar", INDIRECT($K$3),IF(D56="Explosive_Cardio", INDIRECT($K$2), IF(D56="Explosive", INDIRECT($K$2),INDIRECT($K$4))))))</f>
        <v>3x6</v>
      </c>
      <c r="G56" s="826" t="str">
        <f ca="1">CONCATENATE(IF($E$5="FDN",FDN_R,""),IF($E$5="END",END_R,""),IF($E$5="SPD",SPD_R,""),IF($E$5="HYP",HYP_R,""),IF($E$5="PWR",PWR_R,""),IF($E$5="STC",STC_R,""),IF($E$5="STR",STR_R,""),IF($E$5="MAX",MAX_R,""),IF($E$5="TF",TF_R,""),IF($E$5="UNL",UNL_R,""))</f>
        <v>2:00</v>
      </c>
      <c r="H56" s="277"/>
      <c r="I56" s="277"/>
      <c r="J56" s="276"/>
      <c r="K56" s="793"/>
    </row>
    <row r="57" spans="1:13" ht="15" customHeight="1" x14ac:dyDescent="0.25">
      <c r="A57" s="288" t="s">
        <v>1557</v>
      </c>
      <c r="B57" s="36"/>
      <c r="C57" s="287">
        <v>2.5</v>
      </c>
      <c r="D57" s="280"/>
      <c r="E57" s="293"/>
      <c r="F57" s="271" t="str" cm="1">
        <f t="array" aca="1" ref="F57" ca="1">IF(D57="Core", INDIRECT($K$3), IF(D57="Core_Rotational",INDIRECT($K$3), IF(D57="Core_Pillar", INDIRECT($K$3),IF(D57="Explosive_Cardio", INDIRECT($K$2), IF(D57="Explosive", INDIRECT($K$2),INDIRECT($K$4))))))</f>
        <v>3x6</v>
      </c>
      <c r="G57" s="827"/>
      <c r="H57" s="271"/>
      <c r="I57" s="271"/>
      <c r="J57" s="292"/>
      <c r="K57" s="793"/>
    </row>
    <row r="58" spans="1:13" ht="15" customHeight="1" x14ac:dyDescent="0.25">
      <c r="A58" s="283" t="s">
        <v>1558</v>
      </c>
      <c r="B58" s="282"/>
      <c r="C58" s="281">
        <v>3.5</v>
      </c>
      <c r="D58" s="364"/>
      <c r="E58" s="291"/>
      <c r="F58" s="278" t="str" cm="1">
        <f t="array" aca="1" ref="F58" ca="1">IF(D58="Core", INDIRECT($K$3), IF(D58="Core_Rotational",INDIRECT($K$3), IF(D58="Core_Pillar", INDIRECT($K$3),IF(D58="Explosive_Cardio", INDIRECT($K$2), IF(D58="Explosive", INDIRECT($K$2),INDIRECT($K$4))))))</f>
        <v>3x6</v>
      </c>
      <c r="G58" s="828" t="str">
        <f ca="1">CONCATENATE(IF($E$5="FDN",FDN_R,""),IF($E$5="END",END_R,""),IF($E$5="SPD",SPD_R,""),IF($E$5="HYP",HYP_R,""),IF($E$5="PWR",PWR_R,""),IF($E$5="STC",STC_R,""),IF($E$5="STR",STR_R,""),IF($E$5="MAX",MAX_R,""),IF($E$5="TF",TF_R,""),IF($E$5="UNL",UNL_R,""))</f>
        <v>2:00</v>
      </c>
      <c r="H58" s="290"/>
      <c r="I58" s="290"/>
      <c r="J58" s="289"/>
      <c r="K58" s="793"/>
    </row>
    <row r="59" spans="1:13" ht="15" customHeight="1" x14ac:dyDescent="0.25">
      <c r="A59" s="288" t="s">
        <v>920</v>
      </c>
      <c r="B59" s="36"/>
      <c r="C59" s="287">
        <v>1</v>
      </c>
      <c r="D59" s="363"/>
      <c r="E59" s="286"/>
      <c r="F59" s="271" t="str" cm="1">
        <f t="array" aca="1" ref="F59" ca="1">IF(D59="Core", INDIRECT($K$3), IF(D59="Core_Rotational",INDIRECT($K$3), IF(D59="Core_Pillar", INDIRECT($K$3),IF(D59="Explosive_Cardio", INDIRECT($K$2), IF(D59="Explosive", INDIRECT($K$2),INDIRECT($K$4))))))</f>
        <v>3x6</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3x6</v>
      </c>
      <c r="G60" s="826" t="str">
        <f ca="1">CONCATENATE(IF($E$5="FDN",FDN_R,""),IF($E$5="END",END_R,""),IF($E$5="SPD",SPD_R,""),IF($E$5="HYP",HYP_R,""),IF($E$5="PWR",PWR_R,""),IF($E$5="STC",STC_R,""),IF($E$5="STR",STR_R,""),IF($E$5="MAX",MAX_R,""),IF($E$5="TF",TF_R,""),IF($E$5="UNL",UNL_R,""))</f>
        <v>2:00</v>
      </c>
      <c r="H60" s="277"/>
      <c r="I60" s="277"/>
      <c r="J60" s="276"/>
      <c r="K60" s="793"/>
    </row>
    <row r="61" spans="1:13" ht="15" customHeight="1" thickBot="1" x14ac:dyDescent="0.3">
      <c r="A61" s="275"/>
      <c r="B61" s="274"/>
      <c r="C61" s="273">
        <f>SUM(C55:C60)</f>
        <v>9</v>
      </c>
      <c r="D61" s="366"/>
      <c r="E61" s="272"/>
      <c r="F61" s="270" t="str" cm="1">
        <f t="array" aca="1" ref="F61" ca="1">IF(D61="Core", INDIRECT($K$3), IF(D61="Core_Rotational",INDIRECT($K$3), IF(D61="Core_Pillar", INDIRECT($K$3),IF(D61="Explosive_Cardio", INDIRECT($K$2), IF(D61="Explosive", INDIRECT($K$2),INDIRECT($K$4))))))</f>
        <v>3x6</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230" priority="1" operator="equal">
      <formula>0</formula>
    </cfRule>
    <cfRule type="cellIs" dxfId="229" priority="2" operator="equal">
      <formula>"SPD"</formula>
    </cfRule>
    <cfRule type="cellIs" dxfId="228" priority="3" operator="equal">
      <formula>"PWR"</formula>
    </cfRule>
    <cfRule type="cellIs" dxfId="227" priority="4" operator="equal">
      <formula>"HYP"</formula>
    </cfRule>
    <cfRule type="cellIs" dxfId="226" priority="5" operator="equal">
      <formula>"STR"</formula>
    </cfRule>
    <cfRule type="cellIs" dxfId="225" priority="6" operator="equal">
      <formula>"STC"</formula>
    </cfRule>
    <cfRule type="cellIs" dxfId="224" priority="7" operator="equal">
      <formula>"MAX"</formula>
    </cfRule>
    <cfRule type="cellIs" dxfId="223" priority="8" operator="equal">
      <formula>"SPE"</formula>
    </cfRule>
    <cfRule type="cellIs" dxfId="222" priority="9" operator="equal">
      <formula>"END"</formula>
    </cfRule>
    <cfRule type="cellIs" dxfId="221" priority="10" operator="equal">
      <formula>"UNL"</formula>
    </cfRule>
    <cfRule type="cellIs" dxfId="220" priority="11" operator="equal">
      <formula>"FDN"</formula>
    </cfRule>
  </conditionalFormatting>
  <dataValidations count="2">
    <dataValidation type="list" allowBlank="1" showInputMessage="1" showErrorMessage="1" sqref="D8:D13 D16:D21 D24:D29 D32:D37 D40:D45 D48:D53 D56:D61" xr:uid="{56D00CAB-BB95-48C9-BB1E-DB03221E02A5}">
      <formula1>ExerciseCategories</formula1>
    </dataValidation>
    <dataValidation type="list" allowBlank="1" showErrorMessage="1" sqref="E24:E29 E32:E37 E16:E21 E56:E61 E40:E45 E48:E53 E8:E13" xr:uid="{E8D2177B-95EE-4534-95F3-F9BD820ED379}">
      <formula1>INDIRECT(D8)</formula1>
    </dataValidation>
  </dataValidations>
  <hyperlinks>
    <hyperlink ref="K1" location="'Reference Page'!A1" display="Home" xr:uid="{05100A6A-EEC6-44C6-996F-99DF7888F4FA}"/>
  </hyperlinks>
  <printOptions horizontalCentered="1" verticalCentered="1"/>
  <pageMargins left="0.3" right="0.3" top="0.5" bottom="0.25" header="0.3" footer="0.3"/>
  <pageSetup scale="87"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7">
    <tabColor rgb="FFABFFAB"/>
    <pageSetUpPr fitToPage="1"/>
  </sheetPr>
  <dimension ref="A1:AO202"/>
  <sheetViews>
    <sheetView showGridLines="0" zoomScaleNormal="100" workbookViewId="0">
      <pane ySplit="5" topLeftCell="A6" activePane="bottomLeft" state="frozen"/>
      <selection activeCell="A6" sqref="A6:AA61"/>
      <selection pane="bottomLeft" activeCell="C58" sqref="C58"/>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457</v>
      </c>
      <c r="B2" s="781"/>
      <c r="C2" s="781"/>
      <c r="D2" s="781"/>
      <c r="E2" s="781"/>
      <c r="F2" s="781"/>
      <c r="G2" s="781"/>
      <c r="H2" s="781"/>
      <c r="I2" s="781"/>
      <c r="J2" s="782"/>
      <c r="K2" s="379" t="str">
        <f ca="1">CONCATENATE(E5,"1_3E")</f>
        <v>STC1_3E</v>
      </c>
    </row>
    <row r="3" spans="1:41" x14ac:dyDescent="0.25">
      <c r="A3" s="318" cm="1">
        <f t="array" aca="1" ref="A3" ca="1">INDIRECT(K5)</f>
        <v>44794</v>
      </c>
      <c r="B3" s="317" t="s">
        <v>330</v>
      </c>
      <c r="C3" s="316">
        <f ca="1">+A3+6</f>
        <v>44800</v>
      </c>
      <c r="D3" s="787" t="s">
        <v>852</v>
      </c>
      <c r="E3" s="788"/>
      <c r="F3" s="788"/>
      <c r="G3" s="788"/>
      <c r="H3" s="788"/>
      <c r="I3" s="788"/>
      <c r="J3" s="789"/>
      <c r="K3" s="379" t="str">
        <f ca="1">CONCATENATE(E5,"1_3C")</f>
        <v>STC1_3C</v>
      </c>
    </row>
    <row r="4" spans="1:41" x14ac:dyDescent="0.25">
      <c r="A4" s="849" t="str">
        <f>'Reference Page'!$H$35</f>
        <v>FALL</v>
      </c>
      <c r="B4" s="850"/>
      <c r="C4" s="850"/>
      <c r="D4" s="850"/>
      <c r="E4" s="850"/>
      <c r="F4" s="850"/>
      <c r="G4" s="850"/>
      <c r="H4" s="850"/>
      <c r="I4" s="850"/>
      <c r="J4" s="851"/>
      <c r="K4" s="379" t="str">
        <f ca="1">CONCATENATE(E5,"1_3O")</f>
        <v>STC1_3O</v>
      </c>
    </row>
    <row r="5" spans="1:41" ht="16.5" thickBot="1" x14ac:dyDescent="0.35">
      <c r="A5" s="852" t="str">
        <f>'Reference Page'!$F$35</f>
        <v>Fall Block 1</v>
      </c>
      <c r="B5" s="853"/>
      <c r="C5" s="853"/>
      <c r="D5" s="367" t="s">
        <v>1428</v>
      </c>
      <c r="E5" s="844" t="str" cm="1">
        <f t="array" aca="1" ref="E5" ca="1">INDIRECT(L5)</f>
        <v>STC</v>
      </c>
      <c r="F5" s="845"/>
      <c r="G5" s="845"/>
      <c r="H5" s="845"/>
      <c r="I5" s="845"/>
      <c r="J5" s="845"/>
      <c r="K5" s="379" t="str">
        <f>_xlfn.CONCAT("'Reference Page'!A",RIGHT(A2,(LEN(A2)-FIND(" ",A2)))+2)</f>
        <v>'Reference Page'!A36</v>
      </c>
      <c r="L5" s="70" t="str">
        <f>_xlfn.CONCAT("'Reference Page'!G",RIGHT(A2,(LEN(A2)-FIND(" ",A2)))+2)</f>
        <v>'Reference Page'!G36</v>
      </c>
    </row>
    <row r="6" spans="1:41" ht="15.75" thickBot="1" x14ac:dyDescent="0.3">
      <c r="A6" s="315" t="s">
        <v>640</v>
      </c>
      <c r="B6" s="314"/>
      <c r="C6" s="306">
        <f ca="1">A3</f>
        <v>44794</v>
      </c>
      <c r="D6" s="301" t="s">
        <v>1429</v>
      </c>
      <c r="E6" s="302" t="s">
        <v>70</v>
      </c>
      <c r="F6" s="301" t="s">
        <v>1430</v>
      </c>
      <c r="G6" s="301" t="s">
        <v>380</v>
      </c>
      <c r="H6" s="841" t="s">
        <v>1431</v>
      </c>
      <c r="I6" s="841"/>
      <c r="J6" s="842"/>
      <c r="K6" s="375" t="s">
        <v>345</v>
      </c>
      <c r="L6" s="300"/>
      <c r="M6" s="300"/>
    </row>
    <row r="7" spans="1:41" s="313" customFormat="1" ht="15" customHeight="1" thickTop="1" x14ac:dyDescent="0.25">
      <c r="A7" s="299" t="s">
        <v>1432</v>
      </c>
      <c r="B7" s="41"/>
      <c r="C7" s="297" t="str">
        <f>"("&amp;LEFT(K6,1)&amp;")"</f>
        <v>(O)</v>
      </c>
      <c r="D7" s="296" t="s">
        <v>1433</v>
      </c>
      <c r="E7" s="295"/>
      <c r="F7" s="294"/>
      <c r="G7" s="294"/>
      <c r="H7" s="824"/>
      <c r="I7" s="824"/>
      <c r="J7" s="825"/>
      <c r="K7" s="793" t="s">
        <v>1559</v>
      </c>
      <c r="L7"/>
      <c r="M7"/>
      <c r="N7"/>
      <c r="O7"/>
      <c r="P7"/>
      <c r="Q7"/>
      <c r="R7"/>
      <c r="S7"/>
      <c r="T7"/>
      <c r="U7"/>
      <c r="V7"/>
      <c r="W7"/>
      <c r="X7"/>
      <c r="Y7"/>
      <c r="Z7"/>
      <c r="AA7"/>
      <c r="AB7"/>
      <c r="AC7"/>
      <c r="AD7"/>
      <c r="AE7"/>
      <c r="AF7"/>
      <c r="AG7"/>
      <c r="AH7"/>
      <c r="AI7"/>
      <c r="AJ7"/>
      <c r="AK7"/>
      <c r="AL7"/>
      <c r="AM7"/>
      <c r="AN7"/>
      <c r="AO7"/>
    </row>
    <row r="8" spans="1:41" ht="15" customHeight="1" x14ac:dyDescent="0.25">
      <c r="A8" s="282"/>
      <c r="B8" s="282"/>
      <c r="C8" s="281"/>
      <c r="D8" s="280"/>
      <c r="E8" s="279"/>
      <c r="F8" s="278" t="str" cm="1">
        <f t="array" aca="1" ref="F8" ca="1">IF(D8="Core", INDIRECT($K$3), IF(D8="Core_Rotational",INDIRECT($K$3), IF(D8="Core_Pillar", INDIRECT($K$3),IF(D8="Explosive_Cardio", INDIRECT($K$2), IF(D8="Explosive", INDIRECT($K$2),INDIRECT($K$4))))))</f>
        <v>3x6</v>
      </c>
      <c r="G8" s="826" t="str">
        <f ca="1">CONCATENATE(IF($E$5="FDN",FDN_R,""),IF($E$5="END",END_R,""),IF($E$5="SPD",SPD_R,""),IF($E$5="HYP",HYP_R,""),IF($E$5="PWR",PWR_R,""),IF($E$5="STC",STC_R,""),IF($E$5="STR",STR_R,""),IF($E$5="MAX",MAX_R,""),IF($E$5="TF",TF_R,""),IF($E$5="UNL",UNL_R,""))</f>
        <v>2:00</v>
      </c>
      <c r="H8" s="277"/>
      <c r="I8" s="277"/>
      <c r="J8" s="277"/>
      <c r="K8" s="793"/>
    </row>
    <row r="9" spans="1:41" ht="15" customHeight="1" x14ac:dyDescent="0.25">
      <c r="A9" s="43"/>
      <c r="B9" s="36"/>
      <c r="C9" s="287"/>
      <c r="D9" s="280"/>
      <c r="E9" s="293"/>
      <c r="F9" s="271" t="str" cm="1">
        <f t="array" aca="1" ref="F9" ca="1">IF(D9="Core", INDIRECT($K$3), IF(D9="Core_Rotational",INDIRECT($K$3), IF(D9="Core_Pillar", INDIRECT($K$3),IF(D9="Explosive_Cardio", INDIRECT($K$2), IF(D9="Explosive", INDIRECT($K$2),INDIRECT($K$4))))))</f>
        <v>3x6</v>
      </c>
      <c r="G9" s="827"/>
      <c r="H9" s="271"/>
      <c r="I9" s="271"/>
      <c r="J9" s="271"/>
      <c r="K9" s="793"/>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3x6</v>
      </c>
      <c r="G10" s="828" t="str">
        <f ca="1">CONCATENATE(IF($E$5="FDN",FDN_R,""),IF($E$5="END",END_R,""),IF($E$5="SPD",SPD_R,""),IF($E$5="HYP",HYP_R,""),IF($E$5="PWR",PWR_R,""),IF($E$5="STC",STC_R,""),IF($E$5="STR",STR_R,""),IF($E$5="MAX",MAX_R,""),IF($E$5="TF",TF_R,""),IF($E$5="UNL",UNL_R,""))</f>
        <v>2:00</v>
      </c>
      <c r="H10" s="290"/>
      <c r="I10" s="290"/>
      <c r="J10" s="290"/>
      <c r="K10" s="793"/>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3x6</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3x6</v>
      </c>
      <c r="G12" s="826" t="str">
        <f ca="1">CONCATENATE(IF($E$5="FDN",FDN_R,""),IF($E$5="END",END_R,""),IF($E$5="SPD",SPD_R,""),IF($E$5="HYP",HYP_R,""),IF($E$5="PWR",PWR_R,""),IF($E$5="STC",STC_R,""),IF($E$5="STR",STR_R,""),IF($E$5="MAX",MAX_R,""),IF($E$5="TF",TF_R,""),IF($E$5="UNL",UNL_R,""))</f>
        <v>2:00</v>
      </c>
      <c r="H12" s="277"/>
      <c r="I12" s="277"/>
      <c r="J12" s="277"/>
      <c r="K12" s="793"/>
    </row>
    <row r="13" spans="1:41" ht="15" customHeight="1" thickBot="1" x14ac:dyDescent="0.3">
      <c r="A13" s="43"/>
      <c r="B13" s="312"/>
      <c r="C13" s="311">
        <f>SUM(C7:C12)</f>
        <v>0</v>
      </c>
      <c r="D13" s="394"/>
      <c r="E13" s="310"/>
      <c r="F13" s="271" t="str" cm="1">
        <f t="array" aca="1" ref="F13" ca="1">IF(D13="Core", INDIRECT($K$3), IF(D13="Core_Rotational",INDIRECT($K$3), IF(D13="Core_Pillar", INDIRECT($K$3),IF(D13="Explosive_Cardio", INDIRECT($K$2), IF(D13="Explosive", INDIRECT($K$2),INDIRECT($K$4))))))</f>
        <v>3x6</v>
      </c>
      <c r="G13" s="827"/>
      <c r="H13" s="271"/>
      <c r="I13" s="271"/>
      <c r="J13" s="271"/>
    </row>
    <row r="14" spans="1:41" ht="15" customHeight="1" thickBot="1" x14ac:dyDescent="0.3">
      <c r="A14" s="307" t="s">
        <v>641</v>
      </c>
      <c r="B14" s="304"/>
      <c r="C14" s="306">
        <f ca="1">+C6+1</f>
        <v>44795</v>
      </c>
      <c r="D14" s="301" t="s">
        <v>1429</v>
      </c>
      <c r="E14" s="309" t="s">
        <v>70</v>
      </c>
      <c r="F14" s="308" t="s">
        <v>1430</v>
      </c>
      <c r="G14" s="301" t="s">
        <v>380</v>
      </c>
      <c r="H14" s="822" t="s">
        <v>1431</v>
      </c>
      <c r="I14" s="822"/>
      <c r="J14" s="823"/>
      <c r="K14" s="375" t="s">
        <v>648</v>
      </c>
      <c r="L14" s="300"/>
      <c r="M14" s="300"/>
    </row>
    <row r="15" spans="1:41" ht="15" customHeight="1" thickTop="1" x14ac:dyDescent="0.25">
      <c r="A15" s="299" t="s">
        <v>1432</v>
      </c>
      <c r="B15" s="298"/>
      <c r="C15" s="297" t="str">
        <f>"("&amp;LEFT(K14,1)&amp;")"</f>
        <v>(E)</v>
      </c>
      <c r="D15" s="296" t="s">
        <v>1433</v>
      </c>
      <c r="E15" s="295"/>
      <c r="F15" s="294"/>
      <c r="G15" s="294"/>
      <c r="H15" s="824"/>
      <c r="I15" s="824"/>
      <c r="J15" s="825"/>
      <c r="K15" s="793" t="s">
        <v>1560</v>
      </c>
    </row>
    <row r="16" spans="1:41" ht="15" customHeight="1" x14ac:dyDescent="0.25">
      <c r="A16" s="282" t="s">
        <v>1561</v>
      </c>
      <c r="B16" s="282"/>
      <c r="C16" s="281"/>
      <c r="D16" s="280"/>
      <c r="E16" s="279"/>
      <c r="F16" s="278" t="str" cm="1">
        <f t="array" aca="1" ref="F16" ca="1">IF(D16="Core", INDIRECT($K$3), IF(D16="Core_Rotational",INDIRECT($K$3), IF(D16="Core_Pillar", INDIRECT($K$3),IF(D16="Explosive_Cardio", INDIRECT($K$2), IF(D16="Explosive", INDIRECT($K$2),INDIRECT($K$4))))))</f>
        <v>3x6</v>
      </c>
      <c r="G16" s="826" t="str">
        <f ca="1">CONCATENATE(IF($E$5="FDN",FDN_R,""),IF($E$5="END",END_R,""),IF($E$5="SPD",SPD_R,""),IF($E$5="HYP",HYP_R,""),IF($E$5="PWR",PWR_R,""),IF($E$5="STC",STC_R,""),IF($E$5="STR",STR_R,""),IF($E$5="MAX",MAX_R,""),IF($E$5="TF",TF_R,""),IF($E$5="UNL",UNL_R,""))</f>
        <v>2:00</v>
      </c>
      <c r="H16" s="277"/>
      <c r="I16" s="277"/>
      <c r="J16" s="277"/>
      <c r="K16" s="793"/>
    </row>
    <row r="17" spans="1:13" ht="15" customHeight="1" x14ac:dyDescent="0.25">
      <c r="A17" s="43" t="s">
        <v>873</v>
      </c>
      <c r="B17" s="36"/>
      <c r="C17" s="287">
        <v>3.8</v>
      </c>
      <c r="D17" s="280"/>
      <c r="E17" s="293"/>
      <c r="F17" s="271" t="str" cm="1">
        <f t="array" aca="1" ref="F17" ca="1">IF(D17="Core", INDIRECT($K$3), IF(D17="Core_Rotational",INDIRECT($K$3), IF(D17="Core_Pillar", INDIRECT($K$3),IF(D17="Explosive_Cardio", INDIRECT($K$2), IF(D17="Explosive", INDIRECT($K$2),INDIRECT($K$4))))))</f>
        <v>3x6</v>
      </c>
      <c r="G17" s="827"/>
      <c r="H17" s="271"/>
      <c r="I17" s="271"/>
      <c r="J17" s="271"/>
      <c r="K17" s="793"/>
    </row>
    <row r="18" spans="1:13" ht="15" customHeight="1" x14ac:dyDescent="0.25">
      <c r="A18" s="282" t="s">
        <v>1562</v>
      </c>
      <c r="B18" s="282"/>
      <c r="C18" s="281">
        <v>0.2</v>
      </c>
      <c r="D18" s="364"/>
      <c r="E18" s="291"/>
      <c r="F18" s="278" t="str" cm="1">
        <f t="array" aca="1" ref="F18" ca="1">IF(D18="Core", INDIRECT($K$3), IF(D18="Core_Rotational",INDIRECT($K$3), IF(D18="Core_Pillar", INDIRECT($K$3),IF(D18="Explosive_Cardio", INDIRECT($K$2), IF(D18="Explosive", INDIRECT($K$2),INDIRECT($K$4))))))</f>
        <v>3x6</v>
      </c>
      <c r="G18" s="828" t="str">
        <f ca="1">CONCATENATE(IF($E$5="FDN",FDN_R,""),IF($E$5="END",END_R,""),IF($E$5="SPD",SPD_R,""),IF($E$5="HYP",HYP_R,""),IF($E$5="PWR",PWR_R,""),IF($E$5="STC",STC_R,""),IF($E$5="STR",STR_R,""),IF($E$5="MAX",MAX_R,""),IF($E$5="TF",TF_R,""),IF($E$5="UNL",UNL_R,""))</f>
        <v>2:00</v>
      </c>
      <c r="H18" s="290"/>
      <c r="I18" s="290"/>
      <c r="J18" s="290"/>
      <c r="K18" s="793"/>
    </row>
    <row r="19" spans="1:13" ht="15" customHeight="1" x14ac:dyDescent="0.25">
      <c r="A19" s="43" t="s">
        <v>873</v>
      </c>
      <c r="B19" s="36"/>
      <c r="C19" s="287">
        <v>4</v>
      </c>
      <c r="D19" s="363"/>
      <c r="E19" s="286"/>
      <c r="F19" s="271" t="str" cm="1">
        <f t="array" aca="1" ref="F19" ca="1">IF(D19="Core", INDIRECT($K$3), IF(D19="Core_Rotational",INDIRECT($K$3), IF(D19="Core_Pillar", INDIRECT($K$3),IF(D19="Explosive_Cardio", INDIRECT($K$2), IF(D19="Explosive", INDIRECT($K$2),INDIRECT($K$4))))))</f>
        <v>3x6</v>
      </c>
      <c r="G19" s="829"/>
      <c r="H19" s="285"/>
      <c r="I19" s="285"/>
      <c r="J19" s="285"/>
      <c r="K19" s="793"/>
    </row>
    <row r="20" spans="1:13" ht="15" customHeight="1" x14ac:dyDescent="0.25">
      <c r="A20" s="282" t="s">
        <v>1563</v>
      </c>
      <c r="B20" s="282"/>
      <c r="C20" s="281"/>
      <c r="D20" s="280"/>
      <c r="E20" s="279"/>
      <c r="F20" s="278" t="str" cm="1">
        <f t="array" aca="1" ref="F20" ca="1">IF(D20="Core", INDIRECT($K$3), IF(D20="Core_Rotational",INDIRECT($K$3), IF(D20="Core_Pillar", INDIRECT($K$3),IF(D20="Explosive_Cardio", INDIRECT($K$2), IF(D20="Explosive", INDIRECT($K$2),INDIRECT($K$4))))))</f>
        <v>3x6</v>
      </c>
      <c r="G20" s="826" t="str">
        <f ca="1">CONCATENATE(IF($E$5="FDN",FDN_R,""),IF($E$5="END",END_R,""),IF($E$5="SPD",SPD_R,""),IF($E$5="HYP",HYP_R,""),IF($E$5="PWR",PWR_R,""),IF($E$5="STC",STC_R,""),IF($E$5="STR",STR_R,""),IF($E$5="MAX",MAX_R,""),IF($E$5="TF",TF_R,""),IF($E$5="UNL",UNL_R,""))</f>
        <v>2:00</v>
      </c>
      <c r="H20" s="277"/>
      <c r="I20" s="277"/>
      <c r="J20" s="277"/>
      <c r="K20" s="793"/>
    </row>
    <row r="21" spans="1:13" ht="15" customHeight="1" thickBot="1" x14ac:dyDescent="0.3">
      <c r="A21" s="43" t="s">
        <v>1086</v>
      </c>
      <c r="B21" s="45"/>
      <c r="C21" s="273">
        <f>SUM(C15:C20)</f>
        <v>8</v>
      </c>
      <c r="D21" s="394"/>
      <c r="E21" s="293"/>
      <c r="F21" s="271" t="str" cm="1">
        <f t="array" aca="1" ref="F21" ca="1">IF(D21="Core", INDIRECT($K$3), IF(D21="Core_Rotational",INDIRECT($K$3), IF(D21="Core_Pillar", INDIRECT($K$3),IF(D21="Explosive_Cardio", INDIRECT($K$2), IF(D21="Explosive", INDIRECT($K$2),INDIRECT($K$4))))))</f>
        <v>3x6</v>
      </c>
      <c r="G21" s="827"/>
      <c r="H21" s="271"/>
      <c r="I21" s="271"/>
      <c r="J21" s="271"/>
    </row>
    <row r="22" spans="1:13" ht="15" customHeight="1" thickBot="1" x14ac:dyDescent="0.3">
      <c r="A22" s="307" t="s">
        <v>642</v>
      </c>
      <c r="B22" s="304"/>
      <c r="C22" s="306">
        <f ca="1">+C14+1</f>
        <v>44796</v>
      </c>
      <c r="D22" s="301" t="s">
        <v>1429</v>
      </c>
      <c r="E22" s="302" t="s">
        <v>70</v>
      </c>
      <c r="F22" s="301" t="s">
        <v>1430</v>
      </c>
      <c r="G22" s="301" t="s">
        <v>380</v>
      </c>
      <c r="H22" s="822" t="s">
        <v>1431</v>
      </c>
      <c r="I22" s="822"/>
      <c r="J22" s="823"/>
      <c r="K22" s="375" t="s">
        <v>661</v>
      </c>
      <c r="L22" s="300"/>
      <c r="M22" s="300"/>
    </row>
    <row r="23" spans="1:13" ht="15" customHeight="1" thickTop="1" x14ac:dyDescent="0.25">
      <c r="A23" s="299" t="s">
        <v>1432</v>
      </c>
      <c r="B23" s="298"/>
      <c r="C23" s="297" t="str">
        <f>"("&amp;LEFT(K22,1)&amp;")"</f>
        <v>(T)</v>
      </c>
      <c r="D23" s="296" t="s">
        <v>1433</v>
      </c>
      <c r="E23" s="295"/>
      <c r="F23" s="294"/>
      <c r="G23" s="294"/>
      <c r="H23" s="824"/>
      <c r="I23" s="824"/>
      <c r="J23" s="825"/>
      <c r="K23" s="793" t="s">
        <v>1564</v>
      </c>
    </row>
    <row r="24" spans="1:13" ht="15" customHeight="1" x14ac:dyDescent="0.25">
      <c r="A24" s="282" t="s">
        <v>1565</v>
      </c>
      <c r="B24" s="282"/>
      <c r="C24" s="281">
        <v>2</v>
      </c>
      <c r="D24" s="280"/>
      <c r="E24" s="279" t="s">
        <v>1566</v>
      </c>
      <c r="F24" s="278" t="str" cm="1">
        <f t="array" aca="1" ref="F24" ca="1">IF(D24="Core", INDIRECT($K$3), IF(D24="Core_Rotational",INDIRECT($K$3), IF(D24="Core_Pillar", INDIRECT($K$3),IF(D24="Explosive_Cardio", INDIRECT($K$2), IF(D24="Explosive", INDIRECT($K$2),INDIRECT($K$4))))))</f>
        <v>3x6</v>
      </c>
      <c r="G24" s="826" t="str">
        <f ca="1">CONCATENATE(IF($E$5="FDN",FDN_R,""),IF($E$5="END",END_R,""),IF($E$5="SPD",SPD_R,""),IF($E$5="HYP",HYP_R,""),IF($E$5="PWR",PWR_R,""),IF($E$5="STC",STC_R,""),IF($E$5="STR",STR_R,""),IF($E$5="MAX",MAX_R,""),IF($E$5="TF",TF_R,""),IF($E$5="UNL",UNL_R,""))</f>
        <v>2:00</v>
      </c>
      <c r="H24" s="277"/>
      <c r="I24" s="277"/>
      <c r="J24" s="277"/>
      <c r="K24" s="793"/>
    </row>
    <row r="25" spans="1:13" ht="15" customHeight="1" x14ac:dyDescent="0.25">
      <c r="A25" s="43" t="s">
        <v>1567</v>
      </c>
      <c r="B25" s="36"/>
      <c r="C25" s="287">
        <v>6</v>
      </c>
      <c r="D25" s="280"/>
      <c r="E25" s="293"/>
      <c r="F25" s="271" t="str" cm="1">
        <f t="array" aca="1" ref="F25" ca="1">IF(D25="Core", INDIRECT($K$3), IF(D25="Core_Rotational",INDIRECT($K$3), IF(D25="Core_Pillar", INDIRECT($K$3),IF(D25="Explosive_Cardio", INDIRECT($K$2), IF(D25="Explosive", INDIRECT($K$2),INDIRECT($K$4))))))</f>
        <v>3x6</v>
      </c>
      <c r="G25" s="827"/>
      <c r="H25" s="271"/>
      <c r="I25" s="271"/>
      <c r="J25" s="271"/>
      <c r="K25" s="793"/>
    </row>
    <row r="26" spans="1:13" ht="15" customHeight="1" x14ac:dyDescent="0.25">
      <c r="A26" s="282"/>
      <c r="B26" s="282"/>
      <c r="C26" s="281"/>
      <c r="D26" s="364"/>
      <c r="E26" s="291"/>
      <c r="F26" s="278" t="str" cm="1">
        <f t="array" aca="1" ref="F26" ca="1">IF(D26="Core", INDIRECT($K$3), IF(D26="Core_Rotational",INDIRECT($K$3), IF(D26="Core_Pillar", INDIRECT($K$3),IF(D26="Explosive_Cardio", INDIRECT($K$2), IF(D26="Explosive", INDIRECT($K$2),INDIRECT($K$4))))))</f>
        <v>3x6</v>
      </c>
      <c r="G26" s="828" t="str">
        <f ca="1">CONCATENATE(IF($E$5="FDN",FDN_R,""),IF($E$5="END",END_R,""),IF($E$5="SPD",SPD_R,""),IF($E$5="HYP",HYP_R,""),IF($E$5="PWR",PWR_R,""),IF($E$5="STC",STC_R,""),IF($E$5="STR",STR_R,""),IF($E$5="MAX",MAX_R,""),IF($E$5="TF",TF_R,""),IF($E$5="UNL",UNL_R,""))</f>
        <v>2:00</v>
      </c>
      <c r="H26" s="290"/>
      <c r="I26" s="290"/>
      <c r="J26" s="290"/>
      <c r="K26" s="793"/>
    </row>
    <row r="27" spans="1:13" ht="15" customHeight="1" x14ac:dyDescent="0.25">
      <c r="A27" s="43"/>
      <c r="B27" s="36"/>
      <c r="C27" s="287"/>
      <c r="D27" s="363"/>
      <c r="E27" s="286"/>
      <c r="F27" s="271" t="str" cm="1">
        <f t="array" aca="1" ref="F27" ca="1">IF(D27="Core", INDIRECT($K$3), IF(D27="Core_Rotational",INDIRECT($K$3), IF(D27="Core_Pillar", INDIRECT($K$3),IF(D27="Explosive_Cardio", INDIRECT($K$2), IF(D27="Explosive", INDIRECT($K$2),INDIRECT($K$4))))))</f>
        <v>3x6</v>
      </c>
      <c r="G27" s="829"/>
      <c r="H27" s="285"/>
      <c r="I27" s="285"/>
      <c r="J27" s="285"/>
      <c r="K27" s="793"/>
    </row>
    <row r="28" spans="1:13" ht="15" customHeight="1" x14ac:dyDescent="0.25">
      <c r="A28" s="282"/>
      <c r="B28" s="282"/>
      <c r="C28" s="281"/>
      <c r="D28" s="280"/>
      <c r="E28" s="279"/>
      <c r="F28" s="278" t="str" cm="1">
        <f t="array" aca="1" ref="F28" ca="1">IF(D28="Core", INDIRECT($K$3), IF(D28="Core_Rotational",INDIRECT($K$3), IF(D28="Core_Pillar", INDIRECT($K$3),IF(D28="Explosive_Cardio", INDIRECT($K$2), IF(D28="Explosive", INDIRECT($K$2),INDIRECT($K$4))))))</f>
        <v>3x6</v>
      </c>
      <c r="G28" s="826" t="str">
        <f ca="1">CONCATENATE(IF($E$5="FDN",FDN_R,""),IF($E$5="END",END_R,""),IF($E$5="SPD",SPD_R,""),IF($E$5="HYP",HYP_R,""),IF($E$5="PWR",PWR_R,""),IF($E$5="STC",STC_R,""),IF($E$5="STR",STR_R,""),IF($E$5="MAX",MAX_R,""),IF($E$5="TF",TF_R,""),IF($E$5="UNL",UNL_R,""))</f>
        <v>2:00</v>
      </c>
      <c r="H28" s="277"/>
      <c r="I28" s="277"/>
      <c r="J28" s="277"/>
      <c r="K28" s="793"/>
    </row>
    <row r="29" spans="1:13" ht="15" customHeight="1" thickBot="1" x14ac:dyDescent="0.3">
      <c r="A29" s="43"/>
      <c r="B29" s="45"/>
      <c r="C29" s="273">
        <f>SUM(C23:C28)</f>
        <v>8</v>
      </c>
      <c r="D29" s="394"/>
      <c r="E29" s="293"/>
      <c r="F29" s="271" t="str" cm="1">
        <f t="array" aca="1" ref="F29" ca="1">IF(D29="Core", INDIRECT($K$3), IF(D29="Core_Rotational",INDIRECT($K$3), IF(D29="Core_Pillar", INDIRECT($K$3),IF(D29="Explosive_Cardio", INDIRECT($K$2), IF(D29="Explosive", INDIRECT($K$2),INDIRECT($K$4))))))</f>
        <v>3x6</v>
      </c>
      <c r="G29" s="827"/>
      <c r="H29" s="271"/>
      <c r="I29" s="271"/>
      <c r="J29" s="271"/>
    </row>
    <row r="30" spans="1:13" ht="15" customHeight="1" thickBot="1" x14ac:dyDescent="0.3">
      <c r="A30" s="307" t="s">
        <v>643</v>
      </c>
      <c r="B30" s="304"/>
      <c r="C30" s="306">
        <f ca="1">+C22+1</f>
        <v>44797</v>
      </c>
      <c r="D30" s="301" t="s">
        <v>1429</v>
      </c>
      <c r="E30" s="302" t="s">
        <v>70</v>
      </c>
      <c r="F30" s="301" t="s">
        <v>1430</v>
      </c>
      <c r="G30" s="301" t="s">
        <v>380</v>
      </c>
      <c r="H30" s="822" t="s">
        <v>1431</v>
      </c>
      <c r="I30" s="822"/>
      <c r="J30" s="823"/>
      <c r="K30" s="375" t="s">
        <v>648</v>
      </c>
      <c r="L30" s="300"/>
      <c r="M30" s="300"/>
    </row>
    <row r="31" spans="1:13" ht="15" customHeight="1" thickTop="1" x14ac:dyDescent="0.25">
      <c r="A31" s="299" t="s">
        <v>1432</v>
      </c>
      <c r="B31" s="298"/>
      <c r="C31" s="297" t="str">
        <f>"("&amp;LEFT(K30,1)&amp;")"</f>
        <v>(E)</v>
      </c>
      <c r="D31" s="296" t="s">
        <v>1433</v>
      </c>
      <c r="E31" s="295"/>
      <c r="F31" s="294"/>
      <c r="G31" s="294"/>
      <c r="H31" s="824"/>
      <c r="I31" s="824"/>
      <c r="J31" s="825"/>
      <c r="K31" s="793" t="s">
        <v>1568</v>
      </c>
    </row>
    <row r="32" spans="1:13" ht="15" customHeight="1" x14ac:dyDescent="0.25">
      <c r="A32" s="282" t="s">
        <v>1569</v>
      </c>
      <c r="B32" s="282"/>
      <c r="C32" s="281">
        <v>7.5</v>
      </c>
      <c r="D32" s="280"/>
      <c r="E32" s="279"/>
      <c r="F32" s="278" t="str" cm="1">
        <f t="array" aca="1" ref="F32" ca="1">IF(D32="Core", INDIRECT($K$3), IF(D32="Core_Rotational",INDIRECT($K$3), IF(D32="Core_Pillar", INDIRECT($K$3),IF(D32="Explosive_Cardio", INDIRECT($K$2), IF(D32="Explosive", INDIRECT($K$2),INDIRECT($K$4))))))</f>
        <v>3x6</v>
      </c>
      <c r="G32" s="826" t="str">
        <f ca="1">CONCATENATE(IF($E$5="FDN",FDN_R,""),IF($E$5="END",END_R,""),IF($E$5="SPD",SPD_R,""),IF($E$5="HYP",HYP_R,""),IF($E$5="PWR",PWR_R,""),IF($E$5="STC",STC_R,""),IF($E$5="STR",STR_R,""),IF($E$5="MAX",MAX_R,""),IF($E$5="TF",TF_R,""),IF($E$5="UNL",UNL_R,""))</f>
        <v>2:00</v>
      </c>
      <c r="H32" s="277"/>
      <c r="I32" s="277"/>
      <c r="J32" s="277"/>
      <c r="K32" s="793"/>
    </row>
    <row r="33" spans="1:13" ht="15" customHeight="1" x14ac:dyDescent="0.25">
      <c r="A33" s="43" t="s">
        <v>1086</v>
      </c>
      <c r="B33" s="36"/>
      <c r="C33" s="287"/>
      <c r="D33" s="280"/>
      <c r="E33" s="293"/>
      <c r="F33" s="271" t="str" cm="1">
        <f t="array" aca="1" ref="F33" ca="1">IF(D33="Core", INDIRECT($K$3), IF(D33="Core_Rotational",INDIRECT($K$3), IF(D33="Core_Pillar", INDIRECT($K$3),IF(D33="Explosive_Cardio", INDIRECT($K$2), IF(D33="Explosive", INDIRECT($K$2),INDIRECT($K$4))))))</f>
        <v>3x6</v>
      </c>
      <c r="G33" s="827"/>
      <c r="H33" s="271"/>
      <c r="I33" s="271"/>
      <c r="J33" s="271"/>
      <c r="K33" s="793"/>
    </row>
    <row r="34" spans="1:13" ht="15" customHeight="1" x14ac:dyDescent="0.25">
      <c r="A34" s="282"/>
      <c r="B34" s="282"/>
      <c r="C34" s="281"/>
      <c r="D34" s="364"/>
      <c r="E34" s="291"/>
      <c r="F34" s="278" t="str" cm="1">
        <f t="array" aca="1" ref="F34" ca="1">IF(D34="Core", INDIRECT($K$3), IF(D34="Core_Rotational",INDIRECT($K$3), IF(D34="Core_Pillar", INDIRECT($K$3),IF(D34="Explosive_Cardio", INDIRECT($K$2), IF(D34="Explosive", INDIRECT($K$2),INDIRECT($K$4))))))</f>
        <v>3x6</v>
      </c>
      <c r="G34" s="828" t="str">
        <f ca="1">CONCATENATE(IF($E$5="FDN",FDN_R,""),IF($E$5="END",END_R,""),IF($E$5="SPD",SPD_R,""),IF($E$5="HYP",HYP_R,""),IF($E$5="PWR",PWR_R,""),IF($E$5="STC",STC_R,""),IF($E$5="STR",STR_R,""),IF($E$5="MAX",MAX_R,""),IF($E$5="TF",TF_R,""),IF($E$5="UNL",UNL_R,""))</f>
        <v>2:00</v>
      </c>
      <c r="H34" s="290"/>
      <c r="I34" s="290"/>
      <c r="J34" s="290"/>
      <c r="K34" s="793"/>
    </row>
    <row r="35" spans="1:13" ht="15" customHeight="1" x14ac:dyDescent="0.25">
      <c r="A35" s="43"/>
      <c r="B35" s="36"/>
      <c r="C35" s="287"/>
      <c r="D35" s="363"/>
      <c r="E35" s="286"/>
      <c r="F35" s="271" t="str" cm="1">
        <f t="array" aca="1" ref="F35" ca="1">IF(D35="Core", INDIRECT($K$3), IF(D35="Core_Rotational",INDIRECT($K$3), IF(D35="Core_Pillar", INDIRECT($K$3),IF(D35="Explosive_Cardio", INDIRECT($K$2), IF(D35="Explosive", INDIRECT($K$2),INDIRECT($K$4))))))</f>
        <v>3x6</v>
      </c>
      <c r="G35" s="829"/>
      <c r="H35" s="285"/>
      <c r="I35" s="285"/>
      <c r="J35" s="285"/>
      <c r="K35" s="793"/>
    </row>
    <row r="36" spans="1:13" ht="15" customHeight="1" x14ac:dyDescent="0.25">
      <c r="A36" s="282"/>
      <c r="B36" s="282"/>
      <c r="C36" s="281"/>
      <c r="D36" s="280"/>
      <c r="E36" s="279"/>
      <c r="F36" s="278" t="str" cm="1">
        <f t="array" aca="1" ref="F36" ca="1">IF(D36="Core", INDIRECT($K$3), IF(D36="Core_Rotational",INDIRECT($K$3), IF(D36="Core_Pillar", INDIRECT($K$3),IF(D36="Explosive_Cardio", INDIRECT($K$2), IF(D36="Explosive", INDIRECT($K$2),INDIRECT($K$4))))))</f>
        <v>3x6</v>
      </c>
      <c r="G36" s="826" t="str">
        <f ca="1">CONCATENATE(IF($E$5="FDN",FDN_R,""),IF($E$5="END",END_R,""),IF($E$5="SPD",SPD_R,""),IF($E$5="HYP",HYP_R,""),IF($E$5="PWR",PWR_R,""),IF($E$5="STC",STC_R,""),IF($E$5="STR",STR_R,""),IF($E$5="MAX",MAX_R,""),IF($E$5="TF",TF_R,""),IF($E$5="UNL",UNL_R,""))</f>
        <v>2:00</v>
      </c>
      <c r="H36" s="277"/>
      <c r="I36" s="277"/>
      <c r="J36" s="277"/>
      <c r="K36" s="793"/>
    </row>
    <row r="37" spans="1:13" ht="15" customHeight="1" thickBot="1" x14ac:dyDescent="0.3">
      <c r="A37" s="43"/>
      <c r="B37" s="45"/>
      <c r="C37" s="273">
        <f>SUM(C31:C36)</f>
        <v>7.5</v>
      </c>
      <c r="D37" s="394"/>
      <c r="E37" s="293"/>
      <c r="F37" s="271" t="str" cm="1">
        <f t="array" aca="1" ref="F37" ca="1">IF(D37="Core", INDIRECT($K$3), IF(D37="Core_Rotational",INDIRECT($K$3), IF(D37="Core_Pillar", INDIRECT($K$3),IF(D37="Explosive_Cardio", INDIRECT($K$2), IF(D37="Explosive", INDIRECT($K$2),INDIRECT($K$4))))))</f>
        <v>3x6</v>
      </c>
      <c r="G37" s="827"/>
      <c r="H37" s="271"/>
      <c r="I37" s="271"/>
      <c r="J37" s="271"/>
    </row>
    <row r="38" spans="1:13" ht="15" customHeight="1" thickBot="1" x14ac:dyDescent="0.3">
      <c r="A38" s="307" t="s">
        <v>644</v>
      </c>
      <c r="B38" s="304"/>
      <c r="C38" s="306">
        <f ca="1">+C30+1</f>
        <v>44798</v>
      </c>
      <c r="D38" s="301" t="s">
        <v>1429</v>
      </c>
      <c r="E38" s="302" t="s">
        <v>70</v>
      </c>
      <c r="F38" s="301" t="s">
        <v>1430</v>
      </c>
      <c r="G38" s="301" t="s">
        <v>380</v>
      </c>
      <c r="H38" s="822" t="s">
        <v>1431</v>
      </c>
      <c r="I38" s="822"/>
      <c r="J38" s="823"/>
      <c r="K38" s="375" t="s">
        <v>648</v>
      </c>
      <c r="L38" s="300"/>
      <c r="M38" s="300"/>
    </row>
    <row r="39" spans="1:13" ht="15" customHeight="1" thickTop="1" x14ac:dyDescent="0.25">
      <c r="A39" s="299" t="s">
        <v>1432</v>
      </c>
      <c r="B39" s="298"/>
      <c r="C39" s="297" t="str">
        <f>"("&amp;LEFT(K38,1)&amp;")"</f>
        <v>(E)</v>
      </c>
      <c r="D39" s="296" t="s">
        <v>1433</v>
      </c>
      <c r="E39" s="295"/>
      <c r="F39" s="294"/>
      <c r="G39" s="294"/>
      <c r="H39" s="824"/>
      <c r="I39" s="824"/>
      <c r="J39" s="825"/>
      <c r="K39" s="793" t="s">
        <v>1570</v>
      </c>
    </row>
    <row r="40" spans="1:13" ht="15" customHeight="1" x14ac:dyDescent="0.25">
      <c r="A40" s="282" t="s">
        <v>914</v>
      </c>
      <c r="B40" s="282"/>
      <c r="C40" s="281">
        <v>8.15</v>
      </c>
      <c r="D40" s="280"/>
      <c r="E40" s="279"/>
      <c r="F40" s="278" t="str" cm="1">
        <f t="array" aca="1" ref="F40" ca="1">IF(D40="Core", INDIRECT($K$3), IF(D40="Core_Rotational",INDIRECT($K$3), IF(D40="Core_Pillar", INDIRECT($K$3),IF(D40="Explosive_Cardio", INDIRECT($K$2), IF(D40="Explosive", INDIRECT($K$2),INDIRECT($K$4))))))</f>
        <v>3x6</v>
      </c>
      <c r="G40" s="826" t="str">
        <f ca="1">CONCATENATE(IF($E$5="FDN",FDN_R,""),IF($E$5="END",END_R,""),IF($E$5="SPD",SPD_R,""),IF($E$5="HYP",HYP_R,""),IF($E$5="PWR",PWR_R,""),IF($E$5="STC",STC_R,""),IF($E$5="STR",STR_R,""),IF($E$5="MAX",MAX_R,""),IF($E$5="TF",TF_R,""),IF($E$5="UNL",UNL_R,""))</f>
        <v>2:00</v>
      </c>
      <c r="H40" s="277"/>
      <c r="I40" s="277"/>
      <c r="J40" s="277"/>
      <c r="K40" s="793"/>
    </row>
    <row r="41" spans="1:13" ht="15" customHeight="1" x14ac:dyDescent="0.25">
      <c r="A41" s="43"/>
      <c r="B41" s="36"/>
      <c r="C41" s="287"/>
      <c r="D41" s="280"/>
      <c r="E41" s="293"/>
      <c r="F41" s="271" t="str" cm="1">
        <f t="array" aca="1" ref="F41" ca="1">IF(D41="Core", INDIRECT($K$3), IF(D41="Core_Rotational",INDIRECT($K$3), IF(D41="Core_Pillar", INDIRECT($K$3),IF(D41="Explosive_Cardio", INDIRECT($K$2), IF(D41="Explosive", INDIRECT($K$2),INDIRECT($K$4))))))</f>
        <v>3x6</v>
      </c>
      <c r="G41" s="827"/>
      <c r="H41" s="271"/>
      <c r="I41" s="271"/>
      <c r="J41" s="271"/>
      <c r="K41" s="793"/>
    </row>
    <row r="42" spans="1:13" ht="15" customHeight="1" x14ac:dyDescent="0.25">
      <c r="A42" s="282"/>
      <c r="B42" s="282"/>
      <c r="C42" s="281"/>
      <c r="D42" s="364" t="s">
        <v>88</v>
      </c>
      <c r="E42" s="291"/>
      <c r="F42" s="278" t="str" cm="1">
        <f t="array" aca="1" ref="F42" ca="1">IF(D42="Core", INDIRECT($K$3), IF(D42="Core_Rotational",INDIRECT($K$3), IF(D42="Core_Pillar", INDIRECT($K$3),IF(D42="Explosive_Cardio", INDIRECT($K$2), IF(D42="Explosive", INDIRECT($K$2),INDIRECT($K$4))))))</f>
        <v>3x10</v>
      </c>
      <c r="G42" s="828" t="str">
        <f ca="1">CONCATENATE(IF($E$5="FDN",FDN_R,""),IF($E$5="END",END_R,""),IF($E$5="SPD",SPD_R,""),IF($E$5="HYP",HYP_R,""),IF($E$5="PWR",PWR_R,""),IF($E$5="STC",STC_R,""),IF($E$5="STR",STR_R,""),IF($E$5="MAX",MAX_R,""),IF($E$5="TF",TF_R,""),IF($E$5="UNL",UNL_R,""))</f>
        <v>2:00</v>
      </c>
      <c r="H42" s="290"/>
      <c r="I42" s="290"/>
      <c r="J42" s="290"/>
      <c r="K42" s="793"/>
    </row>
    <row r="43" spans="1:13" ht="15" customHeight="1" x14ac:dyDescent="0.25">
      <c r="A43" s="43"/>
      <c r="B43" s="36"/>
      <c r="C43" s="287"/>
      <c r="D43" s="363"/>
      <c r="E43" s="286"/>
      <c r="F43" s="271" t="str" cm="1">
        <f t="array" aca="1" ref="F43" ca="1">IF(D43="Core", INDIRECT($K$3), IF(D43="Core_Rotational",INDIRECT($K$3), IF(D43="Core_Pillar", INDIRECT($K$3),IF(D43="Explosive_Cardio", INDIRECT($K$2), IF(D43="Explosive", INDIRECT($K$2),INDIRECT($K$4))))))</f>
        <v>3x6</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3x6</v>
      </c>
      <c r="G44" s="826" t="str">
        <f ca="1">CONCATENATE(IF($E$5="FDN",FDN_R,""),IF($E$5="END",END_R,""),IF($E$5="SPD",SPD_R,""),IF($E$5="HYP",HYP_R,""),IF($E$5="PWR",PWR_R,""),IF($E$5="STC",STC_R,""),IF($E$5="STR",STR_R,""),IF($E$5="MAX",MAX_R,""),IF($E$5="TF",TF_R,""),IF($E$5="UNL",UNL_R,""))</f>
        <v>2:00</v>
      </c>
      <c r="H44" s="277"/>
      <c r="I44" s="277"/>
      <c r="J44" s="277"/>
      <c r="K44" s="793"/>
    </row>
    <row r="45" spans="1:13" ht="15" customHeight="1" thickBot="1" x14ac:dyDescent="0.3">
      <c r="A45" s="43"/>
      <c r="B45" s="45"/>
      <c r="C45" s="273">
        <f>SUM(C39:C44)</f>
        <v>8.15</v>
      </c>
      <c r="D45" s="394"/>
      <c r="E45" s="293"/>
      <c r="F45" s="271" t="str" cm="1">
        <f t="array" aca="1" ref="F45" ca="1">IF(D45="Core", INDIRECT($K$3), IF(D45="Core_Rotational",INDIRECT($K$3), IF(D45="Core_Pillar", INDIRECT($K$3),IF(D45="Explosive_Cardio", INDIRECT($K$2), IF(D45="Explosive", INDIRECT($K$2),INDIRECT($K$4))))))</f>
        <v>3x6</v>
      </c>
      <c r="G45" s="827"/>
      <c r="H45" s="271"/>
      <c r="I45" s="271"/>
      <c r="J45" s="271"/>
    </row>
    <row r="46" spans="1:13" ht="15" customHeight="1" thickBot="1" x14ac:dyDescent="0.3">
      <c r="A46" s="307" t="s">
        <v>645</v>
      </c>
      <c r="B46" s="304"/>
      <c r="C46" s="306">
        <f ca="1">+C38+1</f>
        <v>44799</v>
      </c>
      <c r="D46" s="301" t="s">
        <v>1429</v>
      </c>
      <c r="E46" s="302" t="s">
        <v>70</v>
      </c>
      <c r="F46" s="301" t="s">
        <v>1430</v>
      </c>
      <c r="G46" s="301" t="s">
        <v>380</v>
      </c>
      <c r="H46" s="822" t="s">
        <v>1431</v>
      </c>
      <c r="I46" s="822"/>
      <c r="J46" s="823"/>
      <c r="K46" s="375" t="s">
        <v>669</v>
      </c>
      <c r="L46" s="300"/>
      <c r="M46" s="300"/>
    </row>
    <row r="47" spans="1:13" ht="15" customHeight="1" thickTop="1" x14ac:dyDescent="0.25">
      <c r="A47" s="299" t="s">
        <v>1432</v>
      </c>
      <c r="B47" s="298"/>
      <c r="C47" s="297" t="str">
        <f>"("&amp;LEFT(K46,1)&amp;")"</f>
        <v>(L)</v>
      </c>
      <c r="D47" s="296" t="s">
        <v>1433</v>
      </c>
      <c r="E47" s="295"/>
      <c r="F47" s="294"/>
      <c r="G47" s="294"/>
      <c r="H47" s="824"/>
      <c r="I47" s="824"/>
      <c r="J47" s="825"/>
      <c r="K47" s="793" t="s">
        <v>1571</v>
      </c>
    </row>
    <row r="48" spans="1:13" ht="15" customHeight="1" x14ac:dyDescent="0.25">
      <c r="A48" s="282" t="s">
        <v>1332</v>
      </c>
      <c r="B48" s="282"/>
      <c r="C48" s="281">
        <v>2</v>
      </c>
      <c r="D48" s="280"/>
      <c r="E48" s="279"/>
      <c r="F48" s="278" t="str" cm="1">
        <f t="array" aca="1" ref="F48" ca="1">IF(D48="Core", INDIRECT($K$3), IF(D48="Core_Rotational",INDIRECT($K$3), IF(D48="Core_Pillar", INDIRECT($K$3),IF(D48="Explosive_Cardio", INDIRECT($K$2), IF(D48="Explosive", INDIRECT($K$2),INDIRECT($K$4))))))</f>
        <v>3x6</v>
      </c>
      <c r="G48" s="826" t="str">
        <f ca="1">CONCATENATE(IF($E$5="FDN",FDN_R,""),IF($E$5="END",END_R,""),IF($E$5="SPD",SPD_R,""),IF($E$5="HYP",HYP_R,""),IF($E$5="PWR",PWR_R,""),IF($E$5="STC",STC_R,""),IF($E$5="STR",STR_R,""),IF($E$5="MAX",MAX_R,""),IF($E$5="TF",TF_R,""),IF($E$5="UNL",UNL_R,""))</f>
        <v>2:00</v>
      </c>
      <c r="H48" s="277"/>
      <c r="I48" s="277"/>
      <c r="J48" s="277"/>
      <c r="K48" s="793"/>
    </row>
    <row r="49" spans="1:13" ht="15" customHeight="1" x14ac:dyDescent="0.25">
      <c r="A49" s="43" t="s">
        <v>1572</v>
      </c>
      <c r="B49" s="36"/>
      <c r="C49" s="287">
        <v>6.8</v>
      </c>
      <c r="D49" s="280"/>
      <c r="E49" s="293"/>
      <c r="F49" s="271" t="str" cm="1">
        <f t="array" aca="1" ref="F49" ca="1">IF(D49="Core", INDIRECT($K$3), IF(D49="Core_Rotational",INDIRECT($K$3), IF(D49="Core_Pillar", INDIRECT($K$3),IF(D49="Explosive_Cardio", INDIRECT($K$2), IF(D49="Explosive", INDIRECT($K$2),INDIRECT($K$4))))))</f>
        <v>3x6</v>
      </c>
      <c r="G49" s="827"/>
      <c r="H49" s="271"/>
      <c r="I49" s="271"/>
      <c r="J49" s="271"/>
      <c r="K49" s="793"/>
    </row>
    <row r="50" spans="1:13" ht="15" customHeight="1" x14ac:dyDescent="0.25">
      <c r="A50" s="282" t="s">
        <v>1573</v>
      </c>
      <c r="B50" s="282"/>
      <c r="C50" s="281"/>
      <c r="D50" s="364"/>
      <c r="E50" s="291"/>
      <c r="F50" s="278" t="str" cm="1">
        <f t="array" aca="1" ref="F50" ca="1">IF(D50="Core", INDIRECT($K$3), IF(D50="Core_Rotational",INDIRECT($K$3), IF(D50="Core_Pillar", INDIRECT($K$3),IF(D50="Explosive_Cardio", INDIRECT($K$2), IF(D50="Explosive", INDIRECT($K$2),INDIRECT($K$4))))))</f>
        <v>3x6</v>
      </c>
      <c r="G50" s="828" t="str">
        <f ca="1">CONCATENATE(IF($E$5="FDN",FDN_R,""),IF($E$5="END",END_R,""),IF($E$5="SPD",SPD_R,""),IF($E$5="HYP",HYP_R,""),IF($E$5="PWR",PWR_R,""),IF($E$5="STC",STC_R,""),IF($E$5="STR",STR_R,""),IF($E$5="MAX",MAX_R,""),IF($E$5="TF",TF_R,""),IF($E$5="UNL",UNL_R,""))</f>
        <v>2:00</v>
      </c>
      <c r="H50" s="290"/>
      <c r="I50" s="290"/>
      <c r="J50" s="290"/>
      <c r="K50" s="793"/>
    </row>
    <row r="51" spans="1:13" ht="15" customHeight="1" x14ac:dyDescent="0.25">
      <c r="A51" s="43" t="s">
        <v>1156</v>
      </c>
      <c r="B51" s="36"/>
      <c r="C51" s="287">
        <v>1.2</v>
      </c>
      <c r="D51" s="363"/>
      <c r="E51" s="286"/>
      <c r="F51" s="271" t="str" cm="1">
        <f t="array" aca="1" ref="F51" ca="1">IF(D51="Core", INDIRECT($K$3), IF(D51="Core_Rotational",INDIRECT($K$3), IF(D51="Core_Pillar", INDIRECT($K$3),IF(D51="Explosive_Cardio", INDIRECT($K$2), IF(D51="Explosive", INDIRECT($K$2),INDIRECT($K$4))))))</f>
        <v>3x6</v>
      </c>
      <c r="G51" s="829"/>
      <c r="H51" s="285"/>
      <c r="I51" s="285"/>
      <c r="J51" s="285"/>
      <c r="K51" s="793"/>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3x6</v>
      </c>
      <c r="G52" s="826" t="str">
        <f ca="1">CONCATENATE(IF($E$5="FDN",FDN_R,""),IF($E$5="END",END_R,""),IF($E$5="SPD",SPD_R,""),IF($E$5="HYP",HYP_R,""),IF($E$5="PWR",PWR_R,""),IF($E$5="STC",STC_R,""),IF($E$5="STR",STR_R,""),IF($E$5="MAX",MAX_R,""),IF($E$5="TF",TF_R,""),IF($E$5="UNL",UNL_R,""))</f>
        <v>2:00</v>
      </c>
      <c r="H52" s="277"/>
      <c r="I52" s="277"/>
      <c r="J52" s="277"/>
      <c r="K52" s="793"/>
    </row>
    <row r="53" spans="1:13" ht="15" customHeight="1" thickBot="1" x14ac:dyDescent="0.3">
      <c r="A53" s="43"/>
      <c r="B53" s="45"/>
      <c r="C53" s="273">
        <f>SUM(C47:C52)</f>
        <v>10</v>
      </c>
      <c r="D53" s="394"/>
      <c r="E53" s="293"/>
      <c r="F53" s="271" t="str" cm="1">
        <f t="array" aca="1" ref="F53" ca="1">IF(D53="Core", INDIRECT($K$3), IF(D53="Core_Rotational",INDIRECT($K$3), IF(D53="Core_Pillar", INDIRECT($K$3),IF(D53="Explosive_Cardio", INDIRECT($K$2), IF(D53="Explosive", INDIRECT($K$2),INDIRECT($K$4))))))</f>
        <v>3x6</v>
      </c>
      <c r="G53" s="827"/>
      <c r="H53" s="271"/>
      <c r="I53" s="271"/>
      <c r="J53" s="271"/>
    </row>
    <row r="54" spans="1:13" ht="15" customHeight="1" thickBot="1" x14ac:dyDescent="0.3">
      <c r="A54" s="305" t="s">
        <v>646</v>
      </c>
      <c r="B54" s="304"/>
      <c r="C54" s="303">
        <f ca="1">+C46+1</f>
        <v>44800</v>
      </c>
      <c r="D54" s="301" t="s">
        <v>1429</v>
      </c>
      <c r="E54" s="302" t="s">
        <v>70</v>
      </c>
      <c r="F54" s="301" t="s">
        <v>1430</v>
      </c>
      <c r="G54" s="301" t="s">
        <v>380</v>
      </c>
      <c r="H54" s="822" t="s">
        <v>1431</v>
      </c>
      <c r="I54" s="822"/>
      <c r="J54" s="823"/>
      <c r="K54" s="375" t="s">
        <v>648</v>
      </c>
      <c r="L54" s="300"/>
      <c r="M54" s="300"/>
    </row>
    <row r="55" spans="1:13" ht="15" customHeight="1" thickTop="1" x14ac:dyDescent="0.25">
      <c r="A55" s="299" t="s">
        <v>1432</v>
      </c>
      <c r="B55" s="298"/>
      <c r="C55" s="297" t="str">
        <f>"("&amp;LEFT(K54,1)&amp;")"</f>
        <v>(E)</v>
      </c>
      <c r="D55" s="296" t="s">
        <v>1433</v>
      </c>
      <c r="E55" s="295"/>
      <c r="F55" s="294"/>
      <c r="G55" s="294"/>
      <c r="H55" s="824"/>
      <c r="I55" s="824"/>
      <c r="J55" s="825"/>
      <c r="K55" s="793" t="s">
        <v>1583</v>
      </c>
    </row>
    <row r="56" spans="1:13" ht="15" customHeight="1" x14ac:dyDescent="0.25">
      <c r="A56" s="283" t="s">
        <v>1561</v>
      </c>
      <c r="B56" s="282"/>
      <c r="C56" s="281"/>
      <c r="D56" s="280"/>
      <c r="E56" s="279"/>
      <c r="F56" s="278" t="str" cm="1">
        <f t="array" aca="1" ref="F56" ca="1">IF(D56="Core", INDIRECT($K$3), IF(D56="Core_Rotational",INDIRECT($K$3), IF(D56="Core_Pillar", INDIRECT($K$3),IF(D56="Explosive_Cardio", INDIRECT($K$2), IF(D56="Explosive", INDIRECT($K$2),INDIRECT($K$4))))))</f>
        <v>3x6</v>
      </c>
      <c r="G56" s="826" t="str">
        <f ca="1">CONCATENATE(IF($E$5="FDN",FDN_R,""),IF($E$5="END",END_R,""),IF($E$5="SPD",SPD_R,""),IF($E$5="HYP",HYP_R,""),IF($E$5="PWR",PWR_R,""),IF($E$5="STC",STC_R,""),IF($E$5="STR",STR_R,""),IF($E$5="MAX",MAX_R,""),IF($E$5="TF",TF_R,""),IF($E$5="UNL",UNL_R,""))</f>
        <v>2:00</v>
      </c>
      <c r="H56" s="277"/>
      <c r="I56" s="277"/>
      <c r="J56" s="276"/>
      <c r="K56" s="793"/>
    </row>
    <row r="57" spans="1:13" ht="15" customHeight="1" x14ac:dyDescent="0.25">
      <c r="A57" s="288" t="s">
        <v>1584</v>
      </c>
      <c r="B57" s="36"/>
      <c r="C57" s="287">
        <v>10</v>
      </c>
      <c r="D57" s="280"/>
      <c r="E57" s="293"/>
      <c r="F57" s="271" t="str" cm="1">
        <f t="array" aca="1" ref="F57" ca="1">IF(D57="Core", INDIRECT($K$3), IF(D57="Core_Rotational",INDIRECT($K$3), IF(D57="Core_Pillar", INDIRECT($K$3),IF(D57="Explosive_Cardio", INDIRECT($K$2), IF(D57="Explosive", INDIRECT($K$2),INDIRECT($K$4))))))</f>
        <v>3x6</v>
      </c>
      <c r="G57" s="827"/>
      <c r="H57" s="271"/>
      <c r="I57" s="271"/>
      <c r="J57" s="292"/>
      <c r="K57" s="793"/>
    </row>
    <row r="58" spans="1:13" ht="15" customHeight="1" x14ac:dyDescent="0.25">
      <c r="A58" s="283"/>
      <c r="B58" s="282"/>
      <c r="C58" s="281"/>
      <c r="D58" s="364"/>
      <c r="E58" s="291"/>
      <c r="F58" s="278" t="str" cm="1">
        <f t="array" aca="1" ref="F58" ca="1">IF(D58="Core", INDIRECT($K$3), IF(D58="Core_Rotational",INDIRECT($K$3), IF(D58="Core_Pillar", INDIRECT($K$3),IF(D58="Explosive_Cardio", INDIRECT($K$2), IF(D58="Explosive", INDIRECT($K$2),INDIRECT($K$4))))))</f>
        <v>3x6</v>
      </c>
      <c r="G58" s="828" t="str">
        <f ca="1">CONCATENATE(IF($E$5="FDN",FDN_R,""),IF($E$5="END",END_R,""),IF($E$5="SPD",SPD_R,""),IF($E$5="HYP",HYP_R,""),IF($E$5="PWR",PWR_R,""),IF($E$5="STC",STC_R,""),IF($E$5="STR",STR_R,""),IF($E$5="MAX",MAX_R,""),IF($E$5="TF",TF_R,""),IF($E$5="UNL",UNL_R,""))</f>
        <v>2:00</v>
      </c>
      <c r="H58" s="290"/>
      <c r="I58" s="290"/>
      <c r="J58" s="289"/>
      <c r="K58" s="793"/>
    </row>
    <row r="59" spans="1:13" ht="15" customHeight="1" x14ac:dyDescent="0.25">
      <c r="A59" s="288"/>
      <c r="B59" s="36"/>
      <c r="C59" s="287"/>
      <c r="D59" s="363"/>
      <c r="E59" s="286"/>
      <c r="F59" s="271" t="str" cm="1">
        <f t="array" aca="1" ref="F59" ca="1">IF(D59="Core", INDIRECT($K$3), IF(D59="Core_Rotational",INDIRECT($K$3), IF(D59="Core_Pillar", INDIRECT($K$3),IF(D59="Explosive_Cardio", INDIRECT($K$2), IF(D59="Explosive", INDIRECT($K$2),INDIRECT($K$4))))))</f>
        <v>3x6</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3x6</v>
      </c>
      <c r="G60" s="826" t="str">
        <f ca="1">CONCATENATE(IF($E$5="FDN",FDN_R,""),IF($E$5="END",END_R,""),IF($E$5="SPD",SPD_R,""),IF($E$5="HYP",HYP_R,""),IF($E$5="PWR",PWR_R,""),IF($E$5="STC",STC_R,""),IF($E$5="STR",STR_R,""),IF($E$5="MAX",MAX_R,""),IF($E$5="TF",TF_R,""),IF($E$5="UNL",UNL_R,""))</f>
        <v>2:00</v>
      </c>
      <c r="H60" s="277"/>
      <c r="I60" s="277"/>
      <c r="J60" s="276"/>
      <c r="K60" s="793"/>
    </row>
    <row r="61" spans="1:13" ht="15" customHeight="1" thickBot="1" x14ac:dyDescent="0.3">
      <c r="A61" s="275"/>
      <c r="B61" s="274"/>
      <c r="C61" s="273">
        <f>SUM(C55:C60)</f>
        <v>10</v>
      </c>
      <c r="D61" s="366"/>
      <c r="E61" s="272"/>
      <c r="F61" s="270" t="str" cm="1">
        <f t="array" aca="1" ref="F61" ca="1">IF(D61="Core", INDIRECT($K$3), IF(D61="Core_Rotational",INDIRECT($K$3), IF(D61="Core_Pillar", INDIRECT($K$3),IF(D61="Explosive_Cardio", INDIRECT($K$2), IF(D61="Explosive", INDIRECT($K$2),INDIRECT($K$4))))))</f>
        <v>3x6</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219" priority="1" operator="equal">
      <formula>0</formula>
    </cfRule>
    <cfRule type="cellIs" dxfId="218" priority="2" operator="equal">
      <formula>"SPD"</formula>
    </cfRule>
    <cfRule type="cellIs" dxfId="217" priority="3" operator="equal">
      <formula>"PWR"</formula>
    </cfRule>
    <cfRule type="cellIs" dxfId="216" priority="4" operator="equal">
      <formula>"HYP"</formula>
    </cfRule>
    <cfRule type="cellIs" dxfId="215" priority="5" operator="equal">
      <formula>"STR"</formula>
    </cfRule>
    <cfRule type="cellIs" dxfId="214" priority="6" operator="equal">
      <formula>"STC"</formula>
    </cfRule>
    <cfRule type="cellIs" dxfId="213" priority="7" operator="equal">
      <formula>"MAX"</formula>
    </cfRule>
    <cfRule type="cellIs" dxfId="212" priority="8" operator="equal">
      <formula>"SPE"</formula>
    </cfRule>
    <cfRule type="cellIs" dxfId="211" priority="9" operator="equal">
      <formula>"END"</formula>
    </cfRule>
    <cfRule type="cellIs" dxfId="210" priority="10" operator="equal">
      <formula>"UNL"</formula>
    </cfRule>
    <cfRule type="cellIs" dxfId="209" priority="11" operator="equal">
      <formula>"FDN"</formula>
    </cfRule>
  </conditionalFormatting>
  <dataValidations count="2">
    <dataValidation type="list" allowBlank="1" showInputMessage="1" showErrorMessage="1" sqref="D8:D13 D16:D21 D24:D29 D32:D37 D40:D45 D48:D53 D56:D61" xr:uid="{E23C9EDB-A4F9-46F8-BA00-47777F10048A}">
      <formula1>ExerciseCategories</formula1>
    </dataValidation>
    <dataValidation type="list" allowBlank="1" showErrorMessage="1" sqref="E24:E29 E32:E37 E16:E21 E56:E61 E40:E45 E48:E53 E8:E13" xr:uid="{CD3668B7-03EA-4E1D-96A5-14520D00EF44}">
      <formula1>INDIRECT(D8)</formula1>
    </dataValidation>
  </dataValidations>
  <hyperlinks>
    <hyperlink ref="K1" location="'Reference Page'!A1" display="Home" xr:uid="{753D1944-E9B8-499E-BE83-674EF2DF83A7}"/>
  </hyperlinks>
  <printOptions horizontalCentered="1" verticalCentered="1"/>
  <pageMargins left="0.3" right="0.3" top="0.5" bottom="0.25" header="0.3" footer="0.3"/>
  <pageSetup scale="87"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8">
    <tabColor rgb="FFABFFAB"/>
    <pageSetUpPr fitToPage="1"/>
  </sheetPr>
  <dimension ref="A1:AO202"/>
  <sheetViews>
    <sheetView showGridLines="0" workbookViewId="0">
      <pane ySplit="5" topLeftCell="A23" activePane="bottomLeft" state="frozen"/>
      <selection activeCell="A6" sqref="A6:AA61"/>
      <selection pane="bottomLeft" activeCell="A33" sqref="A33"/>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458</v>
      </c>
      <c r="B2" s="781"/>
      <c r="C2" s="781"/>
      <c r="D2" s="781"/>
      <c r="E2" s="781"/>
      <c r="F2" s="781"/>
      <c r="G2" s="781"/>
      <c r="H2" s="781"/>
      <c r="I2" s="781"/>
      <c r="J2" s="782"/>
      <c r="K2" s="379" t="str">
        <f ca="1">CONCATENATE(E5,"1_3E")</f>
        <v>STC1_3E</v>
      </c>
    </row>
    <row r="3" spans="1:41" x14ac:dyDescent="0.25">
      <c r="A3" s="318" cm="1">
        <f t="array" aca="1" ref="A3" ca="1">INDIRECT(K5)</f>
        <v>44801</v>
      </c>
      <c r="B3" s="317" t="s">
        <v>330</v>
      </c>
      <c r="C3" s="316">
        <f ca="1">+A3+6</f>
        <v>44807</v>
      </c>
      <c r="D3" s="787" t="s">
        <v>852</v>
      </c>
      <c r="E3" s="788"/>
      <c r="F3" s="788"/>
      <c r="G3" s="788"/>
      <c r="H3" s="788"/>
      <c r="I3" s="788"/>
      <c r="J3" s="789"/>
      <c r="K3" s="379" t="str">
        <f ca="1">CONCATENATE(E5,"1_3C")</f>
        <v>STC1_3C</v>
      </c>
    </row>
    <row r="4" spans="1:41" x14ac:dyDescent="0.25">
      <c r="A4" s="849" t="str">
        <f>'Reference Page'!$H$35</f>
        <v>FALL</v>
      </c>
      <c r="B4" s="850"/>
      <c r="C4" s="850"/>
      <c r="D4" s="850"/>
      <c r="E4" s="850"/>
      <c r="F4" s="850"/>
      <c r="G4" s="850"/>
      <c r="H4" s="850"/>
      <c r="I4" s="850"/>
      <c r="J4" s="851"/>
      <c r="K4" s="379" t="str">
        <f ca="1">CONCATENATE(E5,"1_3O")</f>
        <v>STC1_3O</v>
      </c>
    </row>
    <row r="5" spans="1:41" ht="16.5" thickBot="1" x14ac:dyDescent="0.35">
      <c r="A5" s="852" t="str">
        <f>'Reference Page'!$F$35</f>
        <v>Fall Block 1</v>
      </c>
      <c r="B5" s="853"/>
      <c r="C5" s="853"/>
      <c r="D5" s="367" t="s">
        <v>1428</v>
      </c>
      <c r="E5" s="844" t="str" cm="1">
        <f t="array" aca="1" ref="E5" ca="1">INDIRECT(L5)</f>
        <v>STC</v>
      </c>
      <c r="F5" s="845"/>
      <c r="G5" s="845"/>
      <c r="H5" s="845"/>
      <c r="I5" s="845"/>
      <c r="J5" s="845"/>
      <c r="K5" s="379" t="str">
        <f>_xlfn.CONCAT("'Reference Page'!A",RIGHT(A2,(LEN(A2)-FIND(" ",A2)))+2)</f>
        <v>'Reference Page'!A37</v>
      </c>
      <c r="L5" s="70" t="str">
        <f>_xlfn.CONCAT("'Reference Page'!G",RIGHT(A2,(LEN(A2)-FIND(" ",A2)))+2)</f>
        <v>'Reference Page'!G37</v>
      </c>
    </row>
    <row r="6" spans="1:41" ht="15.75" thickBot="1" x14ac:dyDescent="0.3">
      <c r="A6" s="315" t="s">
        <v>640</v>
      </c>
      <c r="B6" s="314"/>
      <c r="C6" s="306">
        <f ca="1">A3</f>
        <v>44801</v>
      </c>
      <c r="D6" s="301" t="s">
        <v>1429</v>
      </c>
      <c r="E6" s="302" t="s">
        <v>70</v>
      </c>
      <c r="F6" s="301" t="s">
        <v>1430</v>
      </c>
      <c r="G6" s="301" t="s">
        <v>380</v>
      </c>
      <c r="H6" s="841" t="s">
        <v>1431</v>
      </c>
      <c r="I6" s="841"/>
      <c r="J6" s="842"/>
      <c r="K6" s="375" t="s">
        <v>648</v>
      </c>
      <c r="L6" s="300"/>
      <c r="M6" s="300"/>
    </row>
    <row r="7" spans="1:41" s="313" customFormat="1" ht="15" customHeight="1" thickTop="1" x14ac:dyDescent="0.25">
      <c r="A7" s="299" t="s">
        <v>1432</v>
      </c>
      <c r="B7" s="41"/>
      <c r="C7" s="297" t="str">
        <f>"("&amp;LEFT(K6,1)&amp;")"</f>
        <v>(E)</v>
      </c>
      <c r="D7" s="296" t="s">
        <v>1433</v>
      </c>
      <c r="E7" s="295"/>
      <c r="F7" s="294"/>
      <c r="G7" s="294"/>
      <c r="H7" s="824"/>
      <c r="I7" s="824"/>
      <c r="J7" s="825"/>
      <c r="K7" s="793" t="s">
        <v>1585</v>
      </c>
      <c r="L7"/>
      <c r="M7"/>
      <c r="N7"/>
      <c r="O7"/>
      <c r="P7"/>
      <c r="Q7"/>
      <c r="R7"/>
      <c r="S7"/>
      <c r="T7"/>
      <c r="U7"/>
      <c r="V7"/>
      <c r="W7"/>
      <c r="X7"/>
      <c r="Y7"/>
      <c r="Z7"/>
      <c r="AA7"/>
      <c r="AB7"/>
      <c r="AC7"/>
      <c r="AD7"/>
      <c r="AE7"/>
      <c r="AF7"/>
      <c r="AG7"/>
      <c r="AH7"/>
      <c r="AI7"/>
      <c r="AJ7"/>
      <c r="AK7"/>
      <c r="AL7"/>
      <c r="AM7"/>
      <c r="AN7"/>
      <c r="AO7"/>
    </row>
    <row r="8" spans="1:41" ht="15" customHeight="1" x14ac:dyDescent="0.25">
      <c r="A8" s="282" t="s">
        <v>871</v>
      </c>
      <c r="B8" s="282"/>
      <c r="C8" s="382">
        <v>6.05</v>
      </c>
      <c r="D8" s="280"/>
      <c r="E8" s="279"/>
      <c r="F8" s="278" t="str" cm="1">
        <f t="array" aca="1" ref="F8" ca="1">IF(D8="Core", INDIRECT($K$3), IF(D8="Core_Rotational",INDIRECT($K$3), IF(D8="Core_Pillar", INDIRECT($K$3),IF(D8="Explosive_Cardio", INDIRECT($K$2), IF(D8="Explosive", INDIRECT($K$2),INDIRECT($K$4))))))</f>
        <v>3x6</v>
      </c>
      <c r="G8" s="826" t="str">
        <f ca="1">CONCATENATE(IF($E$5="FDN",FDN_R,""),IF($E$5="END",END_R,""),IF($E$5="SPD",SPD_R,""),IF($E$5="HYP",HYP_R,""),IF($E$5="PWR",PWR_R,""),IF($E$5="STC",STC_R,""),IF($E$5="STR",STR_R,""),IF($E$5="MAX",MAX_R,""),IF($E$5="TF",TF_R,""),IF($E$5="UNL",UNL_R,""))</f>
        <v>2:00</v>
      </c>
      <c r="H8" s="277"/>
      <c r="I8" s="277"/>
      <c r="J8" s="277"/>
      <c r="K8" s="793"/>
    </row>
    <row r="9" spans="1:41" ht="15" customHeight="1" x14ac:dyDescent="0.25">
      <c r="A9" s="43"/>
      <c r="B9" s="36"/>
      <c r="C9" s="287"/>
      <c r="D9" s="280"/>
      <c r="E9" s="293"/>
      <c r="F9" s="271" t="str" cm="1">
        <f t="array" aca="1" ref="F9" ca="1">IF(D9="Core", INDIRECT($K$3), IF(D9="Core_Rotational",INDIRECT($K$3), IF(D9="Core_Pillar", INDIRECT($K$3),IF(D9="Explosive_Cardio", INDIRECT($K$2), IF(D9="Explosive", INDIRECT($K$2),INDIRECT($K$4))))))</f>
        <v>3x6</v>
      </c>
      <c r="G9" s="827"/>
      <c r="H9" s="271"/>
      <c r="I9" s="271"/>
      <c r="J9" s="271"/>
      <c r="K9" s="793"/>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3x6</v>
      </c>
      <c r="G10" s="828" t="str">
        <f ca="1">CONCATENATE(IF($E$5="FDN",FDN_R,""),IF($E$5="END",END_R,""),IF($E$5="SPD",SPD_R,""),IF($E$5="HYP",HYP_R,""),IF($E$5="PWR",PWR_R,""),IF($E$5="STC",STC_R,""),IF($E$5="STR",STR_R,""),IF($E$5="MAX",MAX_R,""),IF($E$5="TF",TF_R,""),IF($E$5="UNL",UNL_R,""))</f>
        <v>2:00</v>
      </c>
      <c r="H10" s="290"/>
      <c r="I10" s="290"/>
      <c r="J10" s="290"/>
      <c r="K10" s="793"/>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3x6</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3x6</v>
      </c>
      <c r="G12" s="826" t="str">
        <f ca="1">CONCATENATE(IF($E$5="FDN",FDN_R,""),IF($E$5="END",END_R,""),IF($E$5="SPD",SPD_R,""),IF($E$5="HYP",HYP_R,""),IF($E$5="PWR",PWR_R,""),IF($E$5="STC",STC_R,""),IF($E$5="STR",STR_R,""),IF($E$5="MAX",MAX_R,""),IF($E$5="TF",TF_R,""),IF($E$5="UNL",UNL_R,""))</f>
        <v>2:00</v>
      </c>
      <c r="H12" s="277"/>
      <c r="I12" s="277"/>
      <c r="J12" s="277"/>
      <c r="K12" s="793"/>
    </row>
    <row r="13" spans="1:41" ht="15" customHeight="1" thickBot="1" x14ac:dyDescent="0.3">
      <c r="A13" s="43"/>
      <c r="B13" s="312"/>
      <c r="C13" s="311">
        <f>SUM(C7:C12)</f>
        <v>6.05</v>
      </c>
      <c r="D13" s="280"/>
      <c r="E13" s="310"/>
      <c r="F13" s="271" t="str" cm="1">
        <f t="array" aca="1" ref="F13" ca="1">IF(D13="Core", INDIRECT($K$3), IF(D13="Core_Rotational",INDIRECT($K$3), IF(D13="Core_Pillar", INDIRECT($K$3),IF(D13="Explosive_Cardio", INDIRECT($K$2), IF(D13="Explosive", INDIRECT($K$2),INDIRECT($K$4))))))</f>
        <v>3x6</v>
      </c>
      <c r="G13" s="827"/>
      <c r="H13" s="271"/>
      <c r="I13" s="271"/>
      <c r="J13" s="271"/>
    </row>
    <row r="14" spans="1:41" ht="15" customHeight="1" thickBot="1" x14ac:dyDescent="0.3">
      <c r="A14" s="307" t="s">
        <v>641</v>
      </c>
      <c r="B14" s="304"/>
      <c r="C14" s="306">
        <f ca="1">+C6+1</f>
        <v>44802</v>
      </c>
      <c r="D14" s="301" t="s">
        <v>1429</v>
      </c>
      <c r="E14" s="309" t="s">
        <v>70</v>
      </c>
      <c r="F14" s="308" t="s">
        <v>1430</v>
      </c>
      <c r="G14" s="301" t="s">
        <v>380</v>
      </c>
      <c r="H14" s="822" t="s">
        <v>1431</v>
      </c>
      <c r="I14" s="822"/>
      <c r="J14" s="823"/>
      <c r="K14" s="375" t="s">
        <v>667</v>
      </c>
      <c r="L14" s="300"/>
      <c r="M14" s="300"/>
    </row>
    <row r="15" spans="1:41" ht="15" customHeight="1" thickTop="1" x14ac:dyDescent="0.25">
      <c r="A15" s="299" t="s">
        <v>1432</v>
      </c>
      <c r="B15" s="298"/>
      <c r="C15" s="297" t="str">
        <f>"("&amp;LEFT(K14,1)&amp;")"</f>
        <v>(A)</v>
      </c>
      <c r="D15" s="296" t="s">
        <v>1433</v>
      </c>
      <c r="E15" s="295"/>
      <c r="F15" s="294"/>
      <c r="G15" s="294"/>
      <c r="H15" s="824"/>
      <c r="I15" s="824"/>
      <c r="J15" s="825"/>
      <c r="K15" s="793" t="s">
        <v>1634</v>
      </c>
      <c r="L15" s="794"/>
    </row>
    <row r="16" spans="1:41" ht="15" customHeight="1" x14ac:dyDescent="0.25">
      <c r="A16" s="282" t="s">
        <v>918</v>
      </c>
      <c r="B16" s="282"/>
      <c r="C16" s="281">
        <v>3</v>
      </c>
      <c r="D16" s="280"/>
      <c r="E16" s="279"/>
      <c r="F16" s="278" t="str" cm="1">
        <f t="array" aca="1" ref="F16" ca="1">IF(D16="Core", INDIRECT($K$3), IF(D16="Core_Rotational",INDIRECT($K$3), IF(D16="Core_Pillar", INDIRECT($K$3),IF(D16="Explosive_Cardio", INDIRECT($K$2), IF(D16="Explosive", INDIRECT($K$2),INDIRECT($K$4))))))</f>
        <v>3x6</v>
      </c>
      <c r="G16" s="826" t="str">
        <f ca="1">CONCATENATE(IF($E$5="FDN",FDN_R,""),IF($E$5="END",END_R,""),IF($E$5="SPD",SPD_R,""),IF($E$5="HYP",HYP_R,""),IF($E$5="PWR",PWR_R,""),IF($E$5="STC",STC_R,""),IF($E$5="STR",STR_R,""),IF($E$5="MAX",MAX_R,""),IF($E$5="TF",TF_R,""),IF($E$5="UNL",UNL_R,""))</f>
        <v>2:00</v>
      </c>
      <c r="H16" s="277"/>
      <c r="I16" s="277"/>
      <c r="J16" s="277"/>
      <c r="K16" s="793"/>
      <c r="L16" s="794"/>
    </row>
    <row r="17" spans="1:13" ht="15" customHeight="1" x14ac:dyDescent="0.25">
      <c r="A17" s="43" t="s">
        <v>1635</v>
      </c>
      <c r="B17" s="36"/>
      <c r="C17" s="287">
        <v>2.2999999999999998</v>
      </c>
      <c r="D17" s="280"/>
      <c r="E17" s="293"/>
      <c r="F17" s="271" t="str" cm="1">
        <f t="array" aca="1" ref="F17" ca="1">IF(D17="Core", INDIRECT($K$3), IF(D17="Core_Rotational",INDIRECT($K$3), IF(D17="Core_Pillar", INDIRECT($K$3),IF(D17="Explosive_Cardio", INDIRECT($K$2), IF(D17="Explosive", INDIRECT($K$2),INDIRECT($K$4))))))</f>
        <v>3x6</v>
      </c>
      <c r="G17" s="827"/>
      <c r="H17" s="271"/>
      <c r="I17" s="271"/>
      <c r="J17" s="271"/>
      <c r="K17" s="793"/>
      <c r="L17" s="794"/>
    </row>
    <row r="18" spans="1:13" ht="15" customHeight="1" x14ac:dyDescent="0.25">
      <c r="A18" s="282" t="s">
        <v>1636</v>
      </c>
      <c r="B18" s="282"/>
      <c r="C18" s="281">
        <v>4.3</v>
      </c>
      <c r="D18" s="364"/>
      <c r="E18" s="291"/>
      <c r="F18" s="278" t="str" cm="1">
        <f t="array" aca="1" ref="F18" ca="1">IF(D18="Core", INDIRECT($K$3), IF(D18="Core_Rotational",INDIRECT($K$3), IF(D18="Core_Pillar", INDIRECT($K$3),IF(D18="Explosive_Cardio", INDIRECT($K$2), IF(D18="Explosive", INDIRECT($K$2),INDIRECT($K$4))))))</f>
        <v>3x6</v>
      </c>
      <c r="G18" s="828" t="str">
        <f ca="1">CONCATENATE(IF($E$5="FDN",FDN_R,""),IF($E$5="END",END_R,""),IF($E$5="SPD",SPD_R,""),IF($E$5="HYP",HYP_R,""),IF($E$5="PWR",PWR_R,""),IF($E$5="STC",STC_R,""),IF($E$5="STR",STR_R,""),IF($E$5="MAX",MAX_R,""),IF($E$5="TF",TF_R,""),IF($E$5="UNL",UNL_R,""))</f>
        <v>2:00</v>
      </c>
      <c r="H18" s="290"/>
      <c r="I18" s="290"/>
      <c r="J18" s="290"/>
      <c r="K18" s="793"/>
      <c r="L18" s="794"/>
    </row>
    <row r="19" spans="1:13" ht="15" customHeight="1" x14ac:dyDescent="0.25">
      <c r="A19" s="43" t="s">
        <v>920</v>
      </c>
      <c r="B19" s="36"/>
      <c r="C19" s="287">
        <v>0.4</v>
      </c>
      <c r="D19" s="363"/>
      <c r="E19" s="286"/>
      <c r="F19" s="271" t="str" cm="1">
        <f t="array" aca="1" ref="F19" ca="1">IF(D19="Core", INDIRECT($K$3), IF(D19="Core_Rotational",INDIRECT($K$3), IF(D19="Core_Pillar", INDIRECT($K$3),IF(D19="Explosive_Cardio", INDIRECT($K$2), IF(D19="Explosive", INDIRECT($K$2),INDIRECT($K$4))))))</f>
        <v>3x6</v>
      </c>
      <c r="G19" s="829"/>
      <c r="H19" s="285"/>
      <c r="I19" s="285"/>
      <c r="J19" s="285"/>
      <c r="K19" s="793"/>
      <c r="L19" s="794"/>
    </row>
    <row r="20" spans="1:13" ht="15" customHeight="1" x14ac:dyDescent="0.25">
      <c r="A20" s="282"/>
      <c r="B20" s="282"/>
      <c r="C20" s="281"/>
      <c r="D20" s="280"/>
      <c r="E20" s="279"/>
      <c r="F20" s="278" t="str" cm="1">
        <f t="array" aca="1" ref="F20" ca="1">IF(D20="Core", INDIRECT($K$3), IF(D20="Core_Rotational",INDIRECT($K$3), IF(D20="Core_Pillar", INDIRECT($K$3),IF(D20="Explosive_Cardio", INDIRECT($K$2), IF(D20="Explosive", INDIRECT($K$2),INDIRECT($K$4))))))</f>
        <v>3x6</v>
      </c>
      <c r="G20" s="826" t="str">
        <f ca="1">CONCATENATE(IF($E$5="FDN",FDN_R,""),IF($E$5="END",END_R,""),IF($E$5="SPD",SPD_R,""),IF($E$5="HYP",HYP_R,""),IF($E$5="PWR",PWR_R,""),IF($E$5="STC",STC_R,""),IF($E$5="STR",STR_R,""),IF($E$5="MAX",MAX_R,""),IF($E$5="TF",TF_R,""),IF($E$5="UNL",UNL_R,""))</f>
        <v>2:00</v>
      </c>
      <c r="H20" s="277"/>
      <c r="I20" s="277"/>
      <c r="J20" s="277"/>
      <c r="K20" s="793"/>
      <c r="L20" s="794"/>
    </row>
    <row r="21" spans="1:13" ht="15" customHeight="1" thickBot="1" x14ac:dyDescent="0.3">
      <c r="A21" s="43"/>
      <c r="B21" s="45"/>
      <c r="C21" s="273">
        <f>SUM(C15:C20)</f>
        <v>10</v>
      </c>
      <c r="D21" s="280"/>
      <c r="E21" s="293"/>
      <c r="F21" s="271" t="str" cm="1">
        <f t="array" aca="1" ref="F21" ca="1">IF(D21="Core", INDIRECT($K$3), IF(D21="Core_Rotational",INDIRECT($K$3), IF(D21="Core_Pillar", INDIRECT($K$3),IF(D21="Explosive_Cardio", INDIRECT($K$2), IF(D21="Explosive", INDIRECT($K$2),INDIRECT($K$4))))))</f>
        <v>3x6</v>
      </c>
      <c r="G21" s="827"/>
      <c r="H21" s="271"/>
      <c r="I21" s="271"/>
      <c r="J21" s="271"/>
    </row>
    <row r="22" spans="1:13" ht="15" customHeight="1" thickBot="1" x14ac:dyDescent="0.3">
      <c r="A22" s="307" t="s">
        <v>642</v>
      </c>
      <c r="B22" s="304"/>
      <c r="C22" s="306">
        <f ca="1">+C14+1</f>
        <v>44803</v>
      </c>
      <c r="D22" s="301" t="s">
        <v>1429</v>
      </c>
      <c r="E22" s="302" t="s">
        <v>70</v>
      </c>
      <c r="F22" s="301" t="s">
        <v>1430</v>
      </c>
      <c r="G22" s="301" t="s">
        <v>380</v>
      </c>
      <c r="H22" s="822" t="s">
        <v>1431</v>
      </c>
      <c r="I22" s="822"/>
      <c r="J22" s="823"/>
      <c r="K22" s="375" t="s">
        <v>648</v>
      </c>
      <c r="L22" s="300"/>
      <c r="M22" s="300"/>
    </row>
    <row r="23" spans="1:13" ht="15" customHeight="1" thickTop="1" x14ac:dyDescent="0.25">
      <c r="A23" s="299" t="s">
        <v>1432</v>
      </c>
      <c r="B23" s="298"/>
      <c r="C23" s="297" t="str">
        <f>"("&amp;LEFT(K22,1)&amp;")"</f>
        <v>(E)</v>
      </c>
      <c r="D23" s="296" t="s">
        <v>1433</v>
      </c>
      <c r="E23" s="295"/>
      <c r="F23" s="294"/>
      <c r="G23" s="294"/>
      <c r="H23" s="824"/>
      <c r="I23" s="824"/>
      <c r="J23" s="825"/>
      <c r="K23" s="793" t="s">
        <v>1633</v>
      </c>
    </row>
    <row r="24" spans="1:13" ht="15" customHeight="1" x14ac:dyDescent="0.25">
      <c r="A24" s="282"/>
      <c r="B24" s="282"/>
      <c r="C24" s="281">
        <v>6</v>
      </c>
      <c r="D24" s="280"/>
      <c r="E24" s="279"/>
      <c r="F24" s="278" t="str" cm="1">
        <f t="array" aca="1" ref="F24" ca="1">IF(D24="Core", INDIRECT($K$3), IF(D24="Core_Rotational",INDIRECT($K$3), IF(D24="Core_Pillar", INDIRECT($K$3),IF(D24="Explosive_Cardio", INDIRECT($K$2), IF(D24="Explosive", INDIRECT($K$2),INDIRECT($K$4))))))</f>
        <v>3x6</v>
      </c>
      <c r="G24" s="826" t="str">
        <f ca="1">CONCATENATE(IF($E$5="FDN",FDN_R,""),IF($E$5="END",END_R,""),IF($E$5="SPD",SPD_R,""),IF($E$5="HYP",HYP_R,""),IF($E$5="PWR",PWR_R,""),IF($E$5="STC",STC_R,""),IF($E$5="STR",STR_R,""),IF($E$5="MAX",MAX_R,""),IF($E$5="TF",TF_R,""),IF($E$5="UNL",UNL_R,""))</f>
        <v>2:00</v>
      </c>
      <c r="H24" s="277"/>
      <c r="I24" s="277"/>
      <c r="J24" s="277"/>
      <c r="K24" s="793"/>
    </row>
    <row r="25" spans="1:13" ht="15" customHeight="1" x14ac:dyDescent="0.25">
      <c r="A25" s="43"/>
      <c r="B25" s="36"/>
      <c r="C25" s="287"/>
      <c r="D25" s="280"/>
      <c r="E25" s="293"/>
      <c r="F25" s="271" t="str" cm="1">
        <f t="array" aca="1" ref="F25" ca="1">IF(D25="Core", INDIRECT($K$3), IF(D25="Core_Rotational",INDIRECT($K$3), IF(D25="Core_Pillar", INDIRECT($K$3),IF(D25="Explosive_Cardio", INDIRECT($K$2), IF(D25="Explosive", INDIRECT($K$2),INDIRECT($K$4))))))</f>
        <v>3x6</v>
      </c>
      <c r="G25" s="827"/>
      <c r="H25" s="271"/>
      <c r="I25" s="271"/>
      <c r="J25" s="271"/>
      <c r="K25" s="793"/>
    </row>
    <row r="26" spans="1:13" ht="15" customHeight="1" x14ac:dyDescent="0.25">
      <c r="A26" s="282"/>
      <c r="B26" s="282"/>
      <c r="C26" s="281"/>
      <c r="D26" s="364"/>
      <c r="E26" s="291"/>
      <c r="F26" s="278" t="str" cm="1">
        <f t="array" aca="1" ref="F26" ca="1">IF(D26="Core", INDIRECT($K$3), IF(D26="Core_Rotational",INDIRECT($K$3), IF(D26="Core_Pillar", INDIRECT($K$3),IF(D26="Explosive_Cardio", INDIRECT($K$2), IF(D26="Explosive", INDIRECT($K$2),INDIRECT($K$4))))))</f>
        <v>3x6</v>
      </c>
      <c r="G26" s="828" t="str">
        <f ca="1">CONCATENATE(IF($E$5="FDN",FDN_R,""),IF($E$5="END",END_R,""),IF($E$5="SPD",SPD_R,""),IF($E$5="HYP",HYP_R,""),IF($E$5="PWR",PWR_R,""),IF($E$5="STC",STC_R,""),IF($E$5="STR",STR_R,""),IF($E$5="MAX",MAX_R,""),IF($E$5="TF",TF_R,""),IF($E$5="UNL",UNL_R,""))</f>
        <v>2:00</v>
      </c>
      <c r="H26" s="290"/>
      <c r="I26" s="290"/>
      <c r="J26" s="290"/>
      <c r="K26" s="793"/>
    </row>
    <row r="27" spans="1:13" ht="15" customHeight="1" x14ac:dyDescent="0.25">
      <c r="A27" s="43"/>
      <c r="B27" s="36"/>
      <c r="C27" s="287"/>
      <c r="D27" s="363"/>
      <c r="E27" s="286"/>
      <c r="F27" s="271" t="str" cm="1">
        <f t="array" aca="1" ref="F27" ca="1">IF(D27="Core", INDIRECT($K$3), IF(D27="Core_Rotational",INDIRECT($K$3), IF(D27="Core_Pillar", INDIRECT($K$3),IF(D27="Explosive_Cardio", INDIRECT($K$2), IF(D27="Explosive", INDIRECT($K$2),INDIRECT($K$4))))))</f>
        <v>3x6</v>
      </c>
      <c r="G27" s="829"/>
      <c r="H27" s="285"/>
      <c r="I27" s="285"/>
      <c r="J27" s="285"/>
      <c r="K27" s="793"/>
    </row>
    <row r="28" spans="1:13" ht="15" customHeight="1" x14ac:dyDescent="0.25">
      <c r="A28" s="282"/>
      <c r="B28" s="282"/>
      <c r="C28" s="281"/>
      <c r="D28" s="280"/>
      <c r="E28" s="279"/>
      <c r="F28" s="278" t="str" cm="1">
        <f t="array" aca="1" ref="F28" ca="1">IF(D28="Core", INDIRECT($K$3), IF(D28="Core_Rotational",INDIRECT($K$3), IF(D28="Core_Pillar", INDIRECT($K$3),IF(D28="Explosive_Cardio", INDIRECT($K$2), IF(D28="Explosive", INDIRECT($K$2),INDIRECT($K$4))))))</f>
        <v>3x6</v>
      </c>
      <c r="G28" s="826" t="str">
        <f ca="1">CONCATENATE(IF($E$5="FDN",FDN_R,""),IF($E$5="END",END_R,""),IF($E$5="SPD",SPD_R,""),IF($E$5="HYP",HYP_R,""),IF($E$5="PWR",PWR_R,""),IF($E$5="STC",STC_R,""),IF($E$5="STR",STR_R,""),IF($E$5="MAX",MAX_R,""),IF($E$5="TF",TF_R,""),IF($E$5="UNL",UNL_R,""))</f>
        <v>2:00</v>
      </c>
      <c r="H28" s="277"/>
      <c r="I28" s="277"/>
      <c r="J28" s="277"/>
      <c r="K28" s="793"/>
    </row>
    <row r="29" spans="1:13" ht="15" customHeight="1" thickBot="1" x14ac:dyDescent="0.3">
      <c r="A29" s="43"/>
      <c r="B29" s="45"/>
      <c r="C29" s="273">
        <f>SUM(C23:C28)</f>
        <v>6</v>
      </c>
      <c r="D29" s="280"/>
      <c r="E29" s="293"/>
      <c r="F29" s="271" t="str" cm="1">
        <f t="array" aca="1" ref="F29" ca="1">IF(D29="Core", INDIRECT($K$3), IF(D29="Core_Rotational",INDIRECT($K$3), IF(D29="Core_Pillar", INDIRECT($K$3),IF(D29="Explosive_Cardio", INDIRECT($K$2), IF(D29="Explosive", INDIRECT($K$2),INDIRECT($K$4))))))</f>
        <v>3x6</v>
      </c>
      <c r="G29" s="827"/>
      <c r="H29" s="271"/>
      <c r="I29" s="271"/>
      <c r="J29" s="271"/>
    </row>
    <row r="30" spans="1:13" ht="15" customHeight="1" thickBot="1" x14ac:dyDescent="0.3">
      <c r="A30" s="307" t="s">
        <v>643</v>
      </c>
      <c r="B30" s="304"/>
      <c r="C30" s="306">
        <f ca="1">+C22+1</f>
        <v>44804</v>
      </c>
      <c r="D30" s="301" t="s">
        <v>1429</v>
      </c>
      <c r="E30" s="302" t="s">
        <v>70</v>
      </c>
      <c r="F30" s="301" t="s">
        <v>1430</v>
      </c>
      <c r="G30" s="301" t="s">
        <v>380</v>
      </c>
      <c r="H30" s="822" t="s">
        <v>1431</v>
      </c>
      <c r="I30" s="822"/>
      <c r="J30" s="823"/>
      <c r="K30" s="375" t="s">
        <v>672</v>
      </c>
      <c r="L30" s="300"/>
      <c r="M30" s="300"/>
    </row>
    <row r="31" spans="1:13" ht="15" customHeight="1" thickTop="1" x14ac:dyDescent="0.25">
      <c r="A31" s="299" t="s">
        <v>1432</v>
      </c>
      <c r="B31" s="298"/>
      <c r="C31" s="297" t="str">
        <f>"("&amp;LEFT(K30,1)&amp;")"</f>
        <v>(F)</v>
      </c>
      <c r="D31" s="296" t="s">
        <v>1433</v>
      </c>
      <c r="E31" s="295"/>
      <c r="F31" s="294"/>
      <c r="G31" s="294"/>
      <c r="H31" s="824"/>
      <c r="I31" s="824"/>
      <c r="J31" s="825"/>
      <c r="K31" s="793" t="s">
        <v>1632</v>
      </c>
    </row>
    <row r="32" spans="1:13" ht="15" customHeight="1" x14ac:dyDescent="0.25">
      <c r="A32" s="282" t="s">
        <v>918</v>
      </c>
      <c r="B32" s="282"/>
      <c r="C32" s="281">
        <v>3</v>
      </c>
      <c r="D32" s="280"/>
      <c r="E32" s="279"/>
      <c r="F32" s="278" t="str" cm="1">
        <f t="array" aca="1" ref="F32" ca="1">IF(D32="Core", INDIRECT($K$3), IF(D32="Core_Rotational",INDIRECT($K$3), IF(D32="Core_Pillar", INDIRECT($K$3),IF(D32="Explosive_Cardio", INDIRECT($K$2), IF(D32="Explosive", INDIRECT($K$2),INDIRECT($K$4))))))</f>
        <v>3x6</v>
      </c>
      <c r="G32" s="826" t="str">
        <f ca="1">CONCATENATE(IF($E$5="FDN",FDN_R,""),IF($E$5="END",END_R,""),IF($E$5="SPD",SPD_R,""),IF($E$5="HYP",HYP_R,""),IF($E$5="PWR",PWR_R,""),IF($E$5="STC",STC_R,""),IF($E$5="STR",STR_R,""),IF($E$5="MAX",MAX_R,""),IF($E$5="TF",TF_R,""),IF($E$5="UNL",UNL_R,""))</f>
        <v>2:00</v>
      </c>
      <c r="H32" s="277"/>
      <c r="I32" s="277"/>
      <c r="J32" s="277"/>
      <c r="K32" s="793"/>
    </row>
    <row r="33" spans="1:13" ht="15" customHeight="1" x14ac:dyDescent="0.25">
      <c r="A33" s="43" t="s">
        <v>1631</v>
      </c>
      <c r="B33" s="36"/>
      <c r="C33" s="386">
        <v>4.8499999999999996</v>
      </c>
      <c r="D33" s="280"/>
      <c r="E33" s="293"/>
      <c r="F33" s="271" t="str" cm="1">
        <f t="array" aca="1" ref="F33" ca="1">IF(D33="Core", INDIRECT($K$3), IF(D33="Core_Rotational",INDIRECT($K$3), IF(D33="Core_Pillar", INDIRECT($K$3),IF(D33="Explosive_Cardio", INDIRECT($K$2), IF(D33="Explosive", INDIRECT($K$2),INDIRECT($K$4))))))</f>
        <v>3x6</v>
      </c>
      <c r="G33" s="827"/>
      <c r="H33" s="271"/>
      <c r="I33" s="271"/>
      <c r="J33" s="271"/>
      <c r="K33" s="793"/>
    </row>
    <row r="34" spans="1:13" ht="15" customHeight="1" x14ac:dyDescent="0.25">
      <c r="A34" s="282" t="s">
        <v>920</v>
      </c>
      <c r="B34" s="282"/>
      <c r="C34" s="382">
        <v>1.1499999999999999</v>
      </c>
      <c r="D34" s="364"/>
      <c r="E34" s="291"/>
      <c r="F34" s="278" t="str" cm="1">
        <f t="array" aca="1" ref="F34" ca="1">IF(D34="Core", INDIRECT($K$3), IF(D34="Core_Rotational",INDIRECT($K$3), IF(D34="Core_Pillar", INDIRECT($K$3),IF(D34="Explosive_Cardio", INDIRECT($K$2), IF(D34="Explosive", INDIRECT($K$2),INDIRECT($K$4))))))</f>
        <v>3x6</v>
      </c>
      <c r="G34" s="828" t="str">
        <f ca="1">CONCATENATE(IF($E$5="FDN",FDN_R,""),IF($E$5="END",END_R,""),IF($E$5="SPD",SPD_R,""),IF($E$5="HYP",HYP_R,""),IF($E$5="PWR",PWR_R,""),IF($E$5="STC",STC_R,""),IF($E$5="STR",STR_R,""),IF($E$5="MAX",MAX_R,""),IF($E$5="TF",TF_R,""),IF($E$5="UNL",UNL_R,""))</f>
        <v>2:00</v>
      </c>
      <c r="H34" s="290"/>
      <c r="I34" s="290"/>
      <c r="J34" s="290"/>
      <c r="K34" s="793"/>
    </row>
    <row r="35" spans="1:13" ht="15" customHeight="1" x14ac:dyDescent="0.25">
      <c r="A35" s="43"/>
      <c r="B35" s="36"/>
      <c r="C35" s="287"/>
      <c r="D35" s="363"/>
      <c r="E35" s="286"/>
      <c r="F35" s="271" t="str" cm="1">
        <f t="array" aca="1" ref="F35" ca="1">IF(D35="Core", INDIRECT($K$3), IF(D35="Core_Rotational",INDIRECT($K$3), IF(D35="Core_Pillar", INDIRECT($K$3),IF(D35="Explosive_Cardio", INDIRECT($K$2), IF(D35="Explosive", INDIRECT($K$2),INDIRECT($K$4))))))</f>
        <v>3x6</v>
      </c>
      <c r="G35" s="829"/>
      <c r="H35" s="285"/>
      <c r="I35" s="285"/>
      <c r="J35" s="285"/>
      <c r="K35" s="793"/>
    </row>
    <row r="36" spans="1:13" ht="15" customHeight="1" x14ac:dyDescent="0.25">
      <c r="A36" s="282"/>
      <c r="B36" s="282"/>
      <c r="C36" s="281"/>
      <c r="D36" s="280"/>
      <c r="E36" s="279"/>
      <c r="F36" s="278" t="str" cm="1">
        <f t="array" aca="1" ref="F36" ca="1">IF(D36="Core", INDIRECT($K$3), IF(D36="Core_Rotational",INDIRECT($K$3), IF(D36="Core_Pillar", INDIRECT($K$3),IF(D36="Explosive_Cardio", INDIRECT($K$2), IF(D36="Explosive", INDIRECT($K$2),INDIRECT($K$4))))))</f>
        <v>3x6</v>
      </c>
      <c r="G36" s="826" t="str">
        <f ca="1">CONCATENATE(IF($E$5="FDN",FDN_R,""),IF($E$5="END",END_R,""),IF($E$5="SPD",SPD_R,""),IF($E$5="HYP",HYP_R,""),IF($E$5="PWR",PWR_R,""),IF($E$5="STC",STC_R,""),IF($E$5="STR",STR_R,""),IF($E$5="MAX",MAX_R,""),IF($E$5="TF",TF_R,""),IF($E$5="UNL",UNL_R,""))</f>
        <v>2:00</v>
      </c>
      <c r="H36" s="277"/>
      <c r="I36" s="277"/>
      <c r="J36" s="277"/>
      <c r="K36" s="793"/>
    </row>
    <row r="37" spans="1:13" ht="15" customHeight="1" thickBot="1" x14ac:dyDescent="0.3">
      <c r="A37" s="43"/>
      <c r="B37" s="45"/>
      <c r="C37" s="273">
        <f>SUM(C31:C36)</f>
        <v>9</v>
      </c>
      <c r="D37" s="280"/>
      <c r="E37" s="293"/>
      <c r="F37" s="271" t="str" cm="1">
        <f t="array" aca="1" ref="F37" ca="1">IF(D37="Core", INDIRECT($K$3), IF(D37="Core_Rotational",INDIRECT($K$3), IF(D37="Core_Pillar", INDIRECT($K$3),IF(D37="Explosive_Cardio", INDIRECT($K$2), IF(D37="Explosive", INDIRECT($K$2),INDIRECT($K$4))))))</f>
        <v>3x6</v>
      </c>
      <c r="G37" s="827"/>
      <c r="H37" s="271"/>
      <c r="I37" s="271"/>
      <c r="J37" s="271"/>
    </row>
    <row r="38" spans="1:13" ht="15" customHeight="1" thickBot="1" x14ac:dyDescent="0.3">
      <c r="A38" s="307" t="s">
        <v>644</v>
      </c>
      <c r="B38" s="304"/>
      <c r="C38" s="306">
        <f ca="1">+C30+1</f>
        <v>44805</v>
      </c>
      <c r="D38" s="301" t="s">
        <v>1429</v>
      </c>
      <c r="E38" s="302" t="s">
        <v>70</v>
      </c>
      <c r="F38" s="301" t="s">
        <v>1430</v>
      </c>
      <c r="G38" s="301" t="s">
        <v>380</v>
      </c>
      <c r="H38" s="822" t="s">
        <v>1431</v>
      </c>
      <c r="I38" s="822"/>
      <c r="J38" s="823"/>
      <c r="K38" s="375" t="s">
        <v>648</v>
      </c>
      <c r="L38" s="300"/>
      <c r="M38" s="300"/>
    </row>
    <row r="39" spans="1:13" ht="15" customHeight="1" thickTop="1" x14ac:dyDescent="0.25">
      <c r="A39" s="299" t="s">
        <v>1432</v>
      </c>
      <c r="B39" s="298"/>
      <c r="C39" s="297" t="str">
        <f>"("&amp;LEFT(K38,1)&amp;")"</f>
        <v>(E)</v>
      </c>
      <c r="D39" s="296" t="s">
        <v>1433</v>
      </c>
      <c r="E39" s="295"/>
      <c r="F39" s="294"/>
      <c r="G39" s="294"/>
      <c r="H39" s="824"/>
      <c r="I39" s="824"/>
      <c r="J39" s="825"/>
      <c r="K39" s="793" t="s">
        <v>1629</v>
      </c>
    </row>
    <row r="40" spans="1:13" ht="15" customHeight="1" x14ac:dyDescent="0.25">
      <c r="A40" s="282" t="s">
        <v>873</v>
      </c>
      <c r="B40" s="282"/>
      <c r="C40" s="281">
        <v>4</v>
      </c>
      <c r="D40" s="280"/>
      <c r="E40" s="279"/>
      <c r="F40" s="278" t="str" cm="1">
        <f t="array" aca="1" ref="F40" ca="1">IF(D40="Core", INDIRECT($K$3), IF(D40="Core_Rotational",INDIRECT($K$3), IF(D40="Core_Pillar", INDIRECT($K$3),IF(D40="Explosive_Cardio", INDIRECT($K$2), IF(D40="Explosive", INDIRECT($K$2),INDIRECT($K$4))))))</f>
        <v>3x6</v>
      </c>
      <c r="G40" s="826" t="str">
        <f ca="1">CONCATENATE(IF($E$5="FDN",FDN_R,""),IF($E$5="END",END_R,""),IF($E$5="SPD",SPD_R,""),IF($E$5="HYP",HYP_R,""),IF($E$5="PWR",PWR_R,""),IF($E$5="STC",STC_R,""),IF($E$5="STR",STR_R,""),IF($E$5="MAX",MAX_R,""),IF($E$5="TF",TF_R,""),IF($E$5="UNL",UNL_R,""))</f>
        <v>2:00</v>
      </c>
      <c r="H40" s="277"/>
      <c r="I40" s="277"/>
      <c r="J40" s="277"/>
      <c r="K40" s="793"/>
    </row>
    <row r="41" spans="1:13" ht="15" customHeight="1" x14ac:dyDescent="0.25">
      <c r="A41" s="43"/>
      <c r="B41" s="36"/>
      <c r="C41" s="287"/>
      <c r="D41" s="280"/>
      <c r="E41" s="293"/>
      <c r="F41" s="271" t="str" cm="1">
        <f t="array" aca="1" ref="F41" ca="1">IF(D41="Core", INDIRECT($K$3), IF(D41="Core_Rotational",INDIRECT($K$3), IF(D41="Core_Pillar", INDIRECT($K$3),IF(D41="Explosive_Cardio", INDIRECT($K$2), IF(D41="Explosive", INDIRECT($K$2),INDIRECT($K$4))))))</f>
        <v>3x6</v>
      </c>
      <c r="G41" s="827"/>
      <c r="H41" s="271"/>
      <c r="I41" s="271"/>
      <c r="J41" s="271"/>
      <c r="K41" s="793"/>
    </row>
    <row r="42" spans="1:13" ht="15" customHeight="1" x14ac:dyDescent="0.25">
      <c r="A42" s="282" t="s">
        <v>1630</v>
      </c>
      <c r="B42" s="282"/>
      <c r="C42" s="281">
        <v>1</v>
      </c>
      <c r="D42" s="364"/>
      <c r="E42" s="291"/>
      <c r="F42" s="278" t="str" cm="1">
        <f t="array" aca="1" ref="F42" ca="1">IF(D42="Core", INDIRECT($K$3), IF(D42="Core_Rotational",INDIRECT($K$3), IF(D42="Core_Pillar", INDIRECT($K$3),IF(D42="Explosive_Cardio", INDIRECT($K$2), IF(D42="Explosive", INDIRECT($K$2),INDIRECT($K$4))))))</f>
        <v>3x6</v>
      </c>
      <c r="G42" s="828" t="str">
        <f ca="1">CONCATENATE(IF($E$5="FDN",FDN_R,""),IF($E$5="END",END_R,""),IF($E$5="SPD",SPD_R,""),IF($E$5="HYP",HYP_R,""),IF($E$5="PWR",PWR_R,""),IF($E$5="STC",STC_R,""),IF($E$5="STR",STR_R,""),IF($E$5="MAX",MAX_R,""),IF($E$5="TF",TF_R,""),IF($E$5="UNL",UNL_R,""))</f>
        <v>2:00</v>
      </c>
      <c r="H42" s="290"/>
      <c r="I42" s="290"/>
      <c r="J42" s="290"/>
      <c r="K42" s="793"/>
    </row>
    <row r="43" spans="1:13" ht="15" customHeight="1" x14ac:dyDescent="0.25">
      <c r="A43" s="43"/>
      <c r="B43" s="36"/>
      <c r="C43" s="287"/>
      <c r="D43" s="363"/>
      <c r="E43" s="286"/>
      <c r="F43" s="271" t="str" cm="1">
        <f t="array" aca="1" ref="F43" ca="1">IF(D43="Core", INDIRECT($K$3), IF(D43="Core_Rotational",INDIRECT($K$3), IF(D43="Core_Pillar", INDIRECT($K$3),IF(D43="Explosive_Cardio", INDIRECT($K$2), IF(D43="Explosive", INDIRECT($K$2),INDIRECT($K$4))))))</f>
        <v>3x6</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3x6</v>
      </c>
      <c r="G44" s="826" t="str">
        <f ca="1">CONCATENATE(IF($E$5="FDN",FDN_R,""),IF($E$5="END",END_R,""),IF($E$5="SPD",SPD_R,""),IF($E$5="HYP",HYP_R,""),IF($E$5="PWR",PWR_R,""),IF($E$5="STC",STC_R,""),IF($E$5="STR",STR_R,""),IF($E$5="MAX",MAX_R,""),IF($E$5="TF",TF_R,""),IF($E$5="UNL",UNL_R,""))</f>
        <v>2:00</v>
      </c>
      <c r="H44" s="277"/>
      <c r="I44" s="277"/>
      <c r="J44" s="277"/>
      <c r="K44" s="793"/>
    </row>
    <row r="45" spans="1:13" ht="15" customHeight="1" thickBot="1" x14ac:dyDescent="0.3">
      <c r="A45" s="43"/>
      <c r="B45" s="45"/>
      <c r="C45" s="273">
        <f>SUM(C39:C44)</f>
        <v>5</v>
      </c>
      <c r="D45" s="280"/>
      <c r="E45" s="293"/>
      <c r="F45" s="271" t="str" cm="1">
        <f t="array" aca="1" ref="F45" ca="1">IF(D45="Core", INDIRECT($K$3), IF(D45="Core_Rotational",INDIRECT($K$3), IF(D45="Core_Pillar", INDIRECT($K$3),IF(D45="Explosive_Cardio", INDIRECT($K$2), IF(D45="Explosive", INDIRECT($K$2),INDIRECT($K$4))))))</f>
        <v>3x6</v>
      </c>
      <c r="G45" s="827"/>
      <c r="H45" s="271"/>
      <c r="I45" s="271"/>
      <c r="J45" s="271"/>
    </row>
    <row r="46" spans="1:13" ht="15" customHeight="1" thickBot="1" x14ac:dyDescent="0.3">
      <c r="A46" s="307" t="s">
        <v>645</v>
      </c>
      <c r="B46" s="304"/>
      <c r="C46" s="306">
        <f ca="1">+C38+1</f>
        <v>44806</v>
      </c>
      <c r="D46" s="301" t="s">
        <v>1429</v>
      </c>
      <c r="E46" s="302" t="s">
        <v>70</v>
      </c>
      <c r="F46" s="301" t="s">
        <v>1430</v>
      </c>
      <c r="G46" s="301" t="s">
        <v>380</v>
      </c>
      <c r="H46" s="822" t="s">
        <v>1431</v>
      </c>
      <c r="I46" s="822"/>
      <c r="J46" s="823"/>
      <c r="K46" s="474" t="s">
        <v>406</v>
      </c>
      <c r="L46" s="300"/>
      <c r="M46" s="300"/>
    </row>
    <row r="47" spans="1:13" ht="15" customHeight="1" thickTop="1" x14ac:dyDescent="0.25">
      <c r="A47" s="299" t="s">
        <v>1432</v>
      </c>
      <c r="B47" s="298"/>
      <c r="C47" s="297" t="str">
        <f>"("&amp;LEFT(K46,1)&amp;")"</f>
        <v>(N)</v>
      </c>
      <c r="D47" s="296" t="s">
        <v>1433</v>
      </c>
      <c r="E47" s="295"/>
      <c r="F47" s="294"/>
      <c r="G47" s="294"/>
      <c r="H47" s="824"/>
      <c r="I47" s="824"/>
      <c r="J47" s="825"/>
      <c r="K47" s="793" t="s">
        <v>1626</v>
      </c>
    </row>
    <row r="48" spans="1:13" ht="15" customHeight="1" x14ac:dyDescent="0.25">
      <c r="A48" s="282" t="s">
        <v>1138</v>
      </c>
      <c r="B48" s="282"/>
      <c r="C48" s="382">
        <v>1.35</v>
      </c>
      <c r="D48" s="280"/>
      <c r="E48" s="279"/>
      <c r="F48" s="278" t="str" cm="1">
        <f t="array" aca="1" ref="F48" ca="1">IF(D48="Core", INDIRECT($K$3), IF(D48="Core_Rotational",INDIRECT($K$3), IF(D48="Core_Pillar", INDIRECT($K$3),IF(D48="Explosive_Cardio", INDIRECT($K$2), IF(D48="Explosive", INDIRECT($K$2),INDIRECT($K$4))))))</f>
        <v>3x6</v>
      </c>
      <c r="G48" s="826" t="str">
        <f ca="1">CONCATENATE(IF($E$5="FDN",FDN_R,""),IF($E$5="END",END_R,""),IF($E$5="SPD",SPD_R,""),IF($E$5="HYP",HYP_R,""),IF($E$5="PWR",PWR_R,""),IF($E$5="STC",STC_R,""),IF($E$5="STR",STR_R,""),IF($E$5="MAX",MAX_R,""),IF($E$5="TF",TF_R,""),IF($E$5="UNL",UNL_R,""))</f>
        <v>2:00</v>
      </c>
      <c r="H48" s="277"/>
      <c r="I48" s="277"/>
      <c r="J48" s="277"/>
      <c r="K48" s="793"/>
    </row>
    <row r="49" spans="1:13" ht="15" customHeight="1" x14ac:dyDescent="0.25">
      <c r="A49" s="43" t="s">
        <v>1628</v>
      </c>
      <c r="B49" s="36"/>
      <c r="C49" s="287">
        <v>4.3</v>
      </c>
      <c r="D49" s="280"/>
      <c r="E49" s="293"/>
      <c r="F49" s="271" t="str" cm="1">
        <f t="array" aca="1" ref="F49" ca="1">IF(D49="Core", INDIRECT($K$3), IF(D49="Core_Rotational",INDIRECT($K$3), IF(D49="Core_Pillar", INDIRECT($K$3),IF(D49="Explosive_Cardio", INDIRECT($K$2), IF(D49="Explosive", INDIRECT($K$2),INDIRECT($K$4))))))</f>
        <v>3x6</v>
      </c>
      <c r="G49" s="827"/>
      <c r="H49" s="271"/>
      <c r="I49" s="271"/>
      <c r="J49" s="271"/>
      <c r="K49" s="793"/>
    </row>
    <row r="50" spans="1:13" ht="15" customHeight="1" x14ac:dyDescent="0.25">
      <c r="A50" s="282" t="s">
        <v>920</v>
      </c>
      <c r="B50" s="282"/>
      <c r="C50" s="382">
        <v>1.85</v>
      </c>
      <c r="D50" s="364"/>
      <c r="E50" s="291"/>
      <c r="F50" s="278" t="str" cm="1">
        <f t="array" aca="1" ref="F50" ca="1">IF(D50="Core", INDIRECT($K$3), IF(D50="Core_Rotational",INDIRECT($K$3), IF(D50="Core_Pillar", INDIRECT($K$3),IF(D50="Explosive_Cardio", INDIRECT($K$2), IF(D50="Explosive", INDIRECT($K$2),INDIRECT($K$4))))))</f>
        <v>3x6</v>
      </c>
      <c r="G50" s="828" t="str">
        <f ca="1">CONCATENATE(IF($E$5="FDN",FDN_R,""),IF($E$5="END",END_R,""),IF($E$5="SPD",SPD_R,""),IF($E$5="HYP",HYP_R,""),IF($E$5="PWR",PWR_R,""),IF($E$5="STC",STC_R,""),IF($E$5="STR",STR_R,""),IF($E$5="MAX",MAX_R,""),IF($E$5="TF",TF_R,""),IF($E$5="UNL",UNL_R,""))</f>
        <v>2:00</v>
      </c>
      <c r="H50" s="290"/>
      <c r="I50" s="290"/>
      <c r="J50" s="290"/>
      <c r="K50" s="793"/>
    </row>
    <row r="51" spans="1:13" ht="15" customHeight="1" x14ac:dyDescent="0.25">
      <c r="A51" s="43"/>
      <c r="B51" s="36"/>
      <c r="C51" s="287"/>
      <c r="D51" s="363"/>
      <c r="E51" s="286"/>
      <c r="F51" s="271" t="str" cm="1">
        <f t="array" aca="1" ref="F51" ca="1">IF(D51="Core", INDIRECT($K$3), IF(D51="Core_Rotational",INDIRECT($K$3), IF(D51="Core_Pillar", INDIRECT($K$3),IF(D51="Explosive_Cardio", INDIRECT($K$2), IF(D51="Explosive", INDIRECT($K$2),INDIRECT($K$4))))))</f>
        <v>3x6</v>
      </c>
      <c r="G51" s="829"/>
      <c r="H51" s="285"/>
      <c r="I51" s="285"/>
      <c r="J51" s="285"/>
      <c r="K51" s="793"/>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3x6</v>
      </c>
      <c r="G52" s="826" t="str">
        <f ca="1">CONCATENATE(IF($E$5="FDN",FDN_R,""),IF($E$5="END",END_R,""),IF($E$5="SPD",SPD_R,""),IF($E$5="HYP",HYP_R,""),IF($E$5="PWR",PWR_R,""),IF($E$5="STC",STC_R,""),IF($E$5="STR",STR_R,""),IF($E$5="MAX",MAX_R,""),IF($E$5="TF",TF_R,""),IF($E$5="UNL",UNL_R,""))</f>
        <v>2:00</v>
      </c>
      <c r="H52" s="277"/>
      <c r="I52" s="277"/>
      <c r="J52" s="277"/>
      <c r="K52" s="793"/>
    </row>
    <row r="53" spans="1:13" ht="15" customHeight="1" thickBot="1" x14ac:dyDescent="0.3">
      <c r="A53" s="43"/>
      <c r="B53" s="45"/>
      <c r="C53" s="273">
        <f>SUM(C47:C52)</f>
        <v>7.5</v>
      </c>
      <c r="D53" s="280"/>
      <c r="E53" s="293"/>
      <c r="F53" s="271" t="str" cm="1">
        <f t="array" aca="1" ref="F53" ca="1">IF(D53="Core", INDIRECT($K$3), IF(D53="Core_Rotational",INDIRECT($K$3), IF(D53="Core_Pillar", INDIRECT($K$3),IF(D53="Explosive_Cardio", INDIRECT($K$2), IF(D53="Explosive", INDIRECT($K$2),INDIRECT($K$4))))))</f>
        <v>3x6</v>
      </c>
      <c r="G53" s="827"/>
      <c r="H53" s="271"/>
      <c r="I53" s="271"/>
      <c r="J53" s="271"/>
    </row>
    <row r="54" spans="1:13" ht="15" customHeight="1" thickBot="1" x14ac:dyDescent="0.3">
      <c r="A54" s="305" t="s">
        <v>646</v>
      </c>
      <c r="B54" s="304"/>
      <c r="C54" s="303">
        <f ca="1">+C46+1</f>
        <v>44807</v>
      </c>
      <c r="D54" s="301" t="s">
        <v>1429</v>
      </c>
      <c r="E54" s="302" t="s">
        <v>70</v>
      </c>
      <c r="F54" s="301" t="s">
        <v>1430</v>
      </c>
      <c r="G54" s="301" t="s">
        <v>380</v>
      </c>
      <c r="H54" s="822" t="s">
        <v>1431</v>
      </c>
      <c r="I54" s="822"/>
      <c r="J54" s="823"/>
      <c r="K54" s="375" t="s">
        <v>648</v>
      </c>
      <c r="L54" s="300"/>
      <c r="M54" s="300"/>
    </row>
    <row r="55" spans="1:13" ht="15" customHeight="1" thickTop="1" x14ac:dyDescent="0.25">
      <c r="A55" s="299" t="s">
        <v>1432</v>
      </c>
      <c r="B55" s="298"/>
      <c r="C55" s="297" t="str">
        <f>"("&amp;LEFT(K54,1)&amp;")"</f>
        <v>(E)</v>
      </c>
      <c r="D55" s="296" t="s">
        <v>1433</v>
      </c>
      <c r="E55" s="295"/>
      <c r="F55" s="294"/>
      <c r="G55" s="294"/>
      <c r="H55" s="824"/>
      <c r="I55" s="824"/>
      <c r="J55" s="825"/>
      <c r="K55" s="793" t="s">
        <v>1627</v>
      </c>
    </row>
    <row r="56" spans="1:13" ht="15" customHeight="1" x14ac:dyDescent="0.25">
      <c r="A56" s="283" t="s">
        <v>884</v>
      </c>
      <c r="B56" s="282"/>
      <c r="C56" s="281">
        <v>8.1</v>
      </c>
      <c r="D56" s="280"/>
      <c r="E56" s="279"/>
      <c r="F56" s="278" t="str" cm="1">
        <f t="array" aca="1" ref="F56" ca="1">IF(D56="Core", INDIRECT($K$3), IF(D56="Core_Rotational",INDIRECT($K$3), IF(D56="Core_Pillar", INDIRECT($K$3),IF(D56="Explosive_Cardio", INDIRECT($K$2), IF(D56="Explosive", INDIRECT($K$2),INDIRECT($K$4))))))</f>
        <v>3x6</v>
      </c>
      <c r="G56" s="826" t="str">
        <f ca="1">CONCATENATE(IF($E$5="FDN",FDN_R,""),IF($E$5="END",END_R,""),IF($E$5="SPD",SPD_R,""),IF($E$5="HYP",HYP_R,""),IF($E$5="PWR",PWR_R,""),IF($E$5="STC",STC_R,""),IF($E$5="STR",STR_R,""),IF($E$5="MAX",MAX_R,""),IF($E$5="TF",TF_R,""),IF($E$5="UNL",UNL_R,""))</f>
        <v>2:00</v>
      </c>
      <c r="H56" s="277"/>
      <c r="I56" s="277"/>
      <c r="J56" s="276"/>
      <c r="K56" s="793"/>
    </row>
    <row r="57" spans="1:13" ht="15" customHeight="1" x14ac:dyDescent="0.25">
      <c r="A57" s="288"/>
      <c r="B57" s="36"/>
      <c r="C57" s="287"/>
      <c r="D57" s="280"/>
      <c r="E57" s="293"/>
      <c r="F57" s="271" t="str" cm="1">
        <f t="array" aca="1" ref="F57" ca="1">IF(D57="Core", INDIRECT($K$3), IF(D57="Core_Rotational",INDIRECT($K$3), IF(D57="Core_Pillar", INDIRECT($K$3),IF(D57="Explosive_Cardio", INDIRECT($K$2), IF(D57="Explosive", INDIRECT($K$2),INDIRECT($K$4))))))</f>
        <v>3x6</v>
      </c>
      <c r="G57" s="827"/>
      <c r="H57" s="271"/>
      <c r="I57" s="271"/>
      <c r="J57" s="292"/>
      <c r="K57" s="793"/>
    </row>
    <row r="58" spans="1:13" ht="15" customHeight="1" x14ac:dyDescent="0.25">
      <c r="A58" s="283"/>
      <c r="B58" s="282"/>
      <c r="C58" s="281"/>
      <c r="D58" s="364"/>
      <c r="E58" s="291"/>
      <c r="F58" s="278" t="str" cm="1">
        <f t="array" aca="1" ref="F58" ca="1">IF(D58="Core", INDIRECT($K$3), IF(D58="Core_Rotational",INDIRECT($K$3), IF(D58="Core_Pillar", INDIRECT($K$3),IF(D58="Explosive_Cardio", INDIRECT($K$2), IF(D58="Explosive", INDIRECT($K$2),INDIRECT($K$4))))))</f>
        <v>3x6</v>
      </c>
      <c r="G58" s="828" t="str">
        <f ca="1">CONCATENATE(IF($E$5="FDN",FDN_R,""),IF($E$5="END",END_R,""),IF($E$5="SPD",SPD_R,""),IF($E$5="HYP",HYP_R,""),IF($E$5="PWR",PWR_R,""),IF($E$5="STC",STC_R,""),IF($E$5="STR",STR_R,""),IF($E$5="MAX",MAX_R,""),IF($E$5="TF",TF_R,""),IF($E$5="UNL",UNL_R,""))</f>
        <v>2:00</v>
      </c>
      <c r="H58" s="290"/>
      <c r="I58" s="290"/>
      <c r="J58" s="289"/>
      <c r="K58" s="793"/>
    </row>
    <row r="59" spans="1:13" ht="15" customHeight="1" x14ac:dyDescent="0.25">
      <c r="A59" s="288"/>
      <c r="B59" s="36"/>
      <c r="C59" s="287"/>
      <c r="D59" s="363"/>
      <c r="E59" s="286"/>
      <c r="F59" s="271" t="str" cm="1">
        <f t="array" aca="1" ref="F59" ca="1">IF(D59="Core", INDIRECT($K$3), IF(D59="Core_Rotational",INDIRECT($K$3), IF(D59="Core_Pillar", INDIRECT($K$3),IF(D59="Explosive_Cardio", INDIRECT($K$2), IF(D59="Explosive", INDIRECT($K$2),INDIRECT($K$4))))))</f>
        <v>3x6</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3x6</v>
      </c>
      <c r="G60" s="826" t="str">
        <f ca="1">CONCATENATE(IF($E$5="FDN",FDN_R,""),IF($E$5="END",END_R,""),IF($E$5="SPD",SPD_R,""),IF($E$5="HYP",HYP_R,""),IF($E$5="PWR",PWR_R,""),IF($E$5="STC",STC_R,""),IF($E$5="STR",STR_R,""),IF($E$5="MAX",MAX_R,""),IF($E$5="TF",TF_R,""),IF($E$5="UNL",UNL_R,""))</f>
        <v>2:00</v>
      </c>
      <c r="H60" s="277"/>
      <c r="I60" s="277"/>
      <c r="J60" s="276"/>
      <c r="K60" s="793"/>
    </row>
    <row r="61" spans="1:13" ht="15" customHeight="1" thickBot="1" x14ac:dyDescent="0.3">
      <c r="A61" s="275"/>
      <c r="B61" s="274"/>
      <c r="C61" s="273">
        <f>SUM(C55:C60)</f>
        <v>8.1</v>
      </c>
      <c r="D61" s="366"/>
      <c r="E61" s="272"/>
      <c r="F61" s="270" t="str" cm="1">
        <f t="array" aca="1" ref="F61" ca="1">IF(D61="Core", INDIRECT($K$3), IF(D61="Core_Rotational",INDIRECT($K$3), IF(D61="Core_Pillar", INDIRECT($K$3),IF(D61="Explosive_Cardio", INDIRECT($K$2), IF(D61="Explosive", INDIRECT($K$2),INDIRECT($K$4))))))</f>
        <v>3x6</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G16:G17"/>
    <mergeCell ref="G18:G19"/>
    <mergeCell ref="G20:G21"/>
    <mergeCell ref="H14:J14"/>
    <mergeCell ref="K15:L20"/>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208" priority="1" operator="equal">
      <formula>0</formula>
    </cfRule>
    <cfRule type="cellIs" dxfId="207" priority="2" operator="equal">
      <formula>"SPD"</formula>
    </cfRule>
    <cfRule type="cellIs" dxfId="206" priority="3" operator="equal">
      <formula>"PWR"</formula>
    </cfRule>
    <cfRule type="cellIs" dxfId="205" priority="4" operator="equal">
      <formula>"HYP"</formula>
    </cfRule>
    <cfRule type="cellIs" dxfId="204" priority="5" operator="equal">
      <formula>"STR"</formula>
    </cfRule>
    <cfRule type="cellIs" dxfId="203" priority="6" operator="equal">
      <formula>"STC"</formula>
    </cfRule>
    <cfRule type="cellIs" dxfId="202" priority="7" operator="equal">
      <formula>"MAX"</formula>
    </cfRule>
    <cfRule type="cellIs" dxfId="201" priority="8" operator="equal">
      <formula>"SPE"</formula>
    </cfRule>
    <cfRule type="cellIs" dxfId="200" priority="9" operator="equal">
      <formula>"END"</formula>
    </cfRule>
    <cfRule type="cellIs" dxfId="199" priority="10" operator="equal">
      <formula>"UNL"</formula>
    </cfRule>
    <cfRule type="cellIs" dxfId="198" priority="11" operator="equal">
      <formula>"FDN"</formula>
    </cfRule>
  </conditionalFormatting>
  <dataValidations count="2">
    <dataValidation type="list" allowBlank="1" showInputMessage="1" showErrorMessage="1" sqref="D8:D13 D16:D21 D24:D29 D32:D37 D40:D45 D48:D53 D56:D61" xr:uid="{6734578C-1E11-484F-A777-FB364252DFAB}">
      <formula1>ExerciseCategories</formula1>
    </dataValidation>
    <dataValidation type="list" allowBlank="1" showErrorMessage="1" sqref="E24:E29 E32:E37 E16:E21 E56:E61 E40:E45 E48:E53 E8:E13" xr:uid="{101271F2-242F-46A5-809F-561BDCC7C9E8}">
      <formula1>INDIRECT(D8)</formula1>
    </dataValidation>
  </dataValidations>
  <hyperlinks>
    <hyperlink ref="K1" location="'Reference Page'!A1" display="Home" xr:uid="{8534EFA6-2EDC-4511-98B8-67BA67BF8F89}"/>
  </hyperlinks>
  <printOptions horizontalCentered="1" verticalCentered="1"/>
  <pageMargins left="0.3" right="0.3" top="0.5" bottom="0.25" header="0.3" footer="0.3"/>
  <pageSetup scale="87"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6">
    <tabColor rgb="FFABFFAB"/>
    <pageSetUpPr fitToPage="1"/>
  </sheetPr>
  <dimension ref="A1:AO202"/>
  <sheetViews>
    <sheetView showGridLines="0" workbookViewId="0">
      <pane ySplit="5" topLeftCell="A20" activePane="bottomLeft" state="frozen"/>
      <selection activeCell="A6" sqref="A6:AA61"/>
      <selection pane="bottomLeft" activeCell="E63" sqref="E63"/>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460</v>
      </c>
      <c r="B2" s="781"/>
      <c r="C2" s="781"/>
      <c r="D2" s="781"/>
      <c r="E2" s="781"/>
      <c r="F2" s="781"/>
      <c r="G2" s="781"/>
      <c r="H2" s="781"/>
      <c r="I2" s="781"/>
      <c r="J2" s="782"/>
      <c r="K2" s="379" t="str">
        <f ca="1">CONCATENATE(E5,"1_3E")</f>
        <v>STR1_3E</v>
      </c>
    </row>
    <row r="3" spans="1:41" x14ac:dyDescent="0.25">
      <c r="A3" s="370" cm="1">
        <f t="array" aca="1" ref="A3" ca="1">INDIRECT(K5)</f>
        <v>44808</v>
      </c>
      <c r="B3" s="371" t="s">
        <v>330</v>
      </c>
      <c r="C3" s="372">
        <f ca="1">+A3+6</f>
        <v>44814</v>
      </c>
      <c r="D3" s="787" t="s">
        <v>852</v>
      </c>
      <c r="E3" s="788"/>
      <c r="F3" s="788"/>
      <c r="G3" s="788"/>
      <c r="H3" s="788"/>
      <c r="I3" s="788"/>
      <c r="J3" s="789"/>
      <c r="K3" s="379" t="str">
        <f ca="1">CONCATENATE(E5,"1_3C")</f>
        <v>STR1_3C</v>
      </c>
    </row>
    <row r="4" spans="1:41" x14ac:dyDescent="0.25">
      <c r="A4" s="849" t="str">
        <f>'Reference Page'!$H$35</f>
        <v>FALL</v>
      </c>
      <c r="B4" s="850"/>
      <c r="C4" s="850"/>
      <c r="D4" s="850"/>
      <c r="E4" s="850"/>
      <c r="F4" s="850"/>
      <c r="G4" s="850"/>
      <c r="H4" s="850"/>
      <c r="I4" s="850"/>
      <c r="J4" s="851"/>
      <c r="K4" s="379" t="str">
        <f ca="1">CONCATENATE(E5,"1_3O")</f>
        <v>STR1_3O</v>
      </c>
    </row>
    <row r="5" spans="1:41" ht="16.5" thickBot="1" x14ac:dyDescent="0.35">
      <c r="A5" s="852" t="str">
        <f>'Reference Page'!$F$35</f>
        <v>Fall Block 1</v>
      </c>
      <c r="B5" s="853"/>
      <c r="C5" s="853"/>
      <c r="D5" s="367" t="s">
        <v>1428</v>
      </c>
      <c r="E5" s="844" t="str" cm="1">
        <f t="array" aca="1" ref="E5" ca="1">INDIRECT(L5)</f>
        <v>STR</v>
      </c>
      <c r="F5" s="845"/>
      <c r="G5" s="845"/>
      <c r="H5" s="845"/>
      <c r="I5" s="845"/>
      <c r="J5" s="845"/>
      <c r="K5" s="379" t="str">
        <f>_xlfn.CONCAT("'Reference Page'!A",RIGHT(A2,(LEN(A2)-FIND(" ",A2)))+2)</f>
        <v>'Reference Page'!A38</v>
      </c>
      <c r="L5" s="70" t="str">
        <f>_xlfn.CONCAT("'Reference Page'!G",RIGHT(A2,(LEN(A2)-FIND(" ",A2)))+2)</f>
        <v>'Reference Page'!G38</v>
      </c>
    </row>
    <row r="6" spans="1:41" ht="15.75" thickBot="1" x14ac:dyDescent="0.3">
      <c r="A6" s="315" t="s">
        <v>640</v>
      </c>
      <c r="B6" s="314"/>
      <c r="C6" s="306">
        <f ca="1">A3</f>
        <v>44808</v>
      </c>
      <c r="D6" s="301" t="s">
        <v>1429</v>
      </c>
      <c r="E6" s="302" t="s">
        <v>70</v>
      </c>
      <c r="F6" s="301" t="s">
        <v>1430</v>
      </c>
      <c r="G6" s="301" t="s">
        <v>380</v>
      </c>
      <c r="H6" s="841" t="s">
        <v>1431</v>
      </c>
      <c r="I6" s="841"/>
      <c r="J6" s="842"/>
      <c r="K6" s="375" t="s">
        <v>648</v>
      </c>
      <c r="L6" s="300"/>
      <c r="M6" s="300"/>
    </row>
    <row r="7" spans="1:41" s="313" customFormat="1" ht="15" customHeight="1" thickTop="1" x14ac:dyDescent="0.25">
      <c r="A7" s="299" t="s">
        <v>1432</v>
      </c>
      <c r="B7" s="41"/>
      <c r="C7" s="297" t="str">
        <f>"("&amp;LEFT(K6,1)&amp;")"</f>
        <v>(E)</v>
      </c>
      <c r="D7" s="296" t="s">
        <v>1433</v>
      </c>
      <c r="E7" s="295"/>
      <c r="F7" s="294"/>
      <c r="G7" s="294"/>
      <c r="H7" s="824"/>
      <c r="I7" s="824"/>
      <c r="J7" s="825"/>
      <c r="K7" s="793" t="s">
        <v>1625</v>
      </c>
      <c r="L7"/>
      <c r="M7"/>
      <c r="N7"/>
      <c r="O7"/>
      <c r="P7"/>
      <c r="Q7"/>
      <c r="R7"/>
      <c r="S7"/>
      <c r="T7"/>
      <c r="U7"/>
      <c r="V7"/>
      <c r="W7"/>
      <c r="X7"/>
      <c r="Y7"/>
      <c r="Z7"/>
      <c r="AA7"/>
      <c r="AB7"/>
      <c r="AC7"/>
      <c r="AD7"/>
      <c r="AE7"/>
      <c r="AF7"/>
      <c r="AG7"/>
      <c r="AH7"/>
      <c r="AI7"/>
      <c r="AJ7"/>
      <c r="AK7"/>
      <c r="AL7"/>
      <c r="AM7"/>
      <c r="AN7"/>
      <c r="AO7"/>
    </row>
    <row r="8" spans="1:41" ht="15" customHeight="1" x14ac:dyDescent="0.25">
      <c r="A8" s="282" t="s">
        <v>884</v>
      </c>
      <c r="B8" s="282"/>
      <c r="C8" s="281">
        <v>8</v>
      </c>
      <c r="D8" s="280"/>
      <c r="E8" s="279"/>
      <c r="F8" s="278" t="str" cm="1">
        <f t="array" aca="1" ref="F8" ca="1">IF(D8="Core", INDIRECT($K$3), IF(D8="Core_Rotational",INDIRECT($K$3), IF(D8="Core_Pillar", INDIRECT($K$3),IF(D8="Explosive_Cardio", INDIRECT($K$2), IF(D8="Explosive", INDIRECT($K$2),INDIRECT($K$4))))))</f>
        <v>3x5</v>
      </c>
      <c r="G8" s="826" t="str">
        <f ca="1">CONCATENATE(IF($E$5="FDN",FDN_R,""),IF($E$5="END",END_R,""),IF($E$5="SPD",SPD_R,""),IF($E$5="HYP",HYP_R,""),IF($E$5="PWR",PWR_R,""),IF($E$5="STC",STC_R,""),IF($E$5="STR",STR_R,""),IF($E$5="MAX",MAX_R,""),IF($E$5="TF",TF_R,""),IF($E$5="UNL",UNL_R,""))</f>
        <v>2:00</v>
      </c>
      <c r="H8" s="277"/>
      <c r="I8" s="277"/>
      <c r="J8" s="277"/>
      <c r="K8" s="793"/>
    </row>
    <row r="9" spans="1:41" ht="15" customHeight="1" x14ac:dyDescent="0.25">
      <c r="A9" s="43"/>
      <c r="B9" s="36"/>
      <c r="C9" s="287"/>
      <c r="D9" s="280"/>
      <c r="E9" s="293"/>
      <c r="F9" s="271" t="str" cm="1">
        <f t="array" aca="1" ref="F9" ca="1">IF(D9="Core", INDIRECT($K$3), IF(D9="Core_Rotational",INDIRECT($K$3), IF(D9="Core_Pillar", INDIRECT($K$3),IF(D9="Explosive_Cardio", INDIRECT($K$2), IF(D9="Explosive", INDIRECT($K$2),INDIRECT($K$4))))))</f>
        <v>3x5</v>
      </c>
      <c r="G9" s="827"/>
      <c r="H9" s="271"/>
      <c r="I9" s="271"/>
      <c r="J9" s="271"/>
      <c r="K9" s="793"/>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3x5</v>
      </c>
      <c r="G10" s="828" t="str">
        <f ca="1">CONCATENATE(IF($E$5="FDN",FDN_R,""),IF($E$5="END",END_R,""),IF($E$5="SPD",SPD_R,""),IF($E$5="HYP",HYP_R,""),IF($E$5="PWR",PWR_R,""),IF($E$5="STC",STC_R,""),IF($E$5="STR",STR_R,""),IF($E$5="MAX",MAX_R,""),IF($E$5="TF",TF_R,""),IF($E$5="UNL",UNL_R,""))</f>
        <v>2:00</v>
      </c>
      <c r="H10" s="290"/>
      <c r="I10" s="290"/>
      <c r="J10" s="290"/>
      <c r="K10" s="793"/>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3x5</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3x5</v>
      </c>
      <c r="G12" s="826" t="str">
        <f ca="1">CONCATENATE(IF($E$5="FDN",FDN_R,""),IF($E$5="END",END_R,""),IF($E$5="SPD",SPD_R,""),IF($E$5="HYP",HYP_R,""),IF($E$5="PWR",PWR_R,""),IF($E$5="STC",STC_R,""),IF($E$5="STR",STR_R,""),IF($E$5="MAX",MAX_R,""),IF($E$5="TF",TF_R,""),IF($E$5="UNL",UNL_R,""))</f>
        <v>2:00</v>
      </c>
      <c r="H12" s="277"/>
      <c r="I12" s="277"/>
      <c r="J12" s="277"/>
      <c r="K12" s="793"/>
    </row>
    <row r="13" spans="1:41" ht="15" customHeight="1" thickBot="1" x14ac:dyDescent="0.3">
      <c r="A13" s="43"/>
      <c r="B13" s="312"/>
      <c r="C13" s="311">
        <f>SUM(C7:C12)</f>
        <v>8</v>
      </c>
      <c r="D13" s="280"/>
      <c r="E13" s="310"/>
      <c r="F13" s="271" t="str" cm="1">
        <f t="array" aca="1" ref="F13" ca="1">IF(D13="Core", INDIRECT($K$3), IF(D13="Core_Rotational",INDIRECT($K$3), IF(D13="Core_Pillar", INDIRECT($K$3),IF(D13="Explosive_Cardio", INDIRECT($K$2), IF(D13="Explosive", INDIRECT($K$2),INDIRECT($K$4))))))</f>
        <v>3x5</v>
      </c>
      <c r="G13" s="827"/>
      <c r="H13" s="271"/>
      <c r="I13" s="271"/>
      <c r="J13" s="271"/>
    </row>
    <row r="14" spans="1:41" ht="15" customHeight="1" thickBot="1" x14ac:dyDescent="0.3">
      <c r="A14" s="307" t="s">
        <v>641</v>
      </c>
      <c r="B14" s="304"/>
      <c r="C14" s="306">
        <f ca="1">+C6+1</f>
        <v>44809</v>
      </c>
      <c r="D14" s="301" t="s">
        <v>1429</v>
      </c>
      <c r="E14" s="309" t="s">
        <v>70</v>
      </c>
      <c r="F14" s="308" t="s">
        <v>1430</v>
      </c>
      <c r="G14" s="301" t="s">
        <v>380</v>
      </c>
      <c r="H14" s="822" t="s">
        <v>1431</v>
      </c>
      <c r="I14" s="822"/>
      <c r="J14" s="823"/>
      <c r="K14" s="375" t="s">
        <v>791</v>
      </c>
      <c r="L14" s="300"/>
      <c r="M14" s="300"/>
    </row>
    <row r="15" spans="1:41" ht="15" customHeight="1" thickTop="1" x14ac:dyDescent="0.25">
      <c r="A15" s="299" t="s">
        <v>1432</v>
      </c>
      <c r="B15" s="298"/>
      <c r="C15" s="297" t="str">
        <f>"("&amp;LEFT(K14,1)&amp;")"</f>
        <v>(H)</v>
      </c>
      <c r="D15" s="296" t="s">
        <v>1433</v>
      </c>
      <c r="E15" s="295"/>
      <c r="F15" s="294"/>
      <c r="G15" s="294"/>
      <c r="H15" s="824"/>
      <c r="I15" s="824"/>
      <c r="J15" s="825"/>
      <c r="K15" s="793" t="s">
        <v>1624</v>
      </c>
    </row>
    <row r="16" spans="1:41" ht="15" customHeight="1" x14ac:dyDescent="0.25">
      <c r="A16" s="282" t="s">
        <v>873</v>
      </c>
      <c r="B16" s="282"/>
      <c r="C16" s="382">
        <v>3.85</v>
      </c>
      <c r="D16" s="280"/>
      <c r="E16" s="279"/>
      <c r="F16" s="278" t="str" cm="1">
        <f t="array" aca="1" ref="F16" ca="1">IF(D16="Core", INDIRECT($K$3), IF(D16="Core_Rotational",INDIRECT($K$3), IF(D16="Core_Pillar", INDIRECT($K$3),IF(D16="Explosive_Cardio", INDIRECT($K$2), IF(D16="Explosive", INDIRECT($K$2),INDIRECT($K$4))))))</f>
        <v>3x5</v>
      </c>
      <c r="G16" s="826" t="str">
        <f ca="1">CONCATENATE(IF($E$5="FDN",FDN_R,""),IF($E$5="END",END_R,""),IF($E$5="SPD",SPD_R,""),IF($E$5="HYP",HYP_R,""),IF($E$5="PWR",PWR_R,""),IF($E$5="STC",STC_R,""),IF($E$5="STR",STR_R,""),IF($E$5="MAX",MAX_R,""),IF($E$5="TF",TF_R,""),IF($E$5="UNL",UNL_R,""))</f>
        <v>2:00</v>
      </c>
      <c r="H16" s="277"/>
      <c r="I16" s="277"/>
      <c r="J16" s="277"/>
      <c r="K16" s="793"/>
    </row>
    <row r="17" spans="1:13" ht="15" customHeight="1" x14ac:dyDescent="0.25">
      <c r="A17" s="43" t="s">
        <v>1623</v>
      </c>
      <c r="B17" s="36"/>
      <c r="C17" s="287">
        <v>0.4</v>
      </c>
      <c r="D17" s="280"/>
      <c r="E17" s="293"/>
      <c r="F17" s="271" t="str" cm="1">
        <f t="array" aca="1" ref="F17" ca="1">IF(D17="Core", INDIRECT($K$3), IF(D17="Core_Rotational",INDIRECT($K$3), IF(D17="Core_Pillar", INDIRECT($K$3),IF(D17="Explosive_Cardio", INDIRECT($K$2), IF(D17="Explosive", INDIRECT($K$2),INDIRECT($K$4))))))</f>
        <v>3x5</v>
      </c>
      <c r="G17" s="827"/>
      <c r="H17" s="271"/>
      <c r="I17" s="271"/>
      <c r="J17" s="271"/>
      <c r="K17" s="793"/>
    </row>
    <row r="18" spans="1:13" ht="15" customHeight="1" x14ac:dyDescent="0.25">
      <c r="A18" s="282" t="s">
        <v>882</v>
      </c>
      <c r="B18" s="282"/>
      <c r="C18" s="382">
        <v>2.75</v>
      </c>
      <c r="D18" s="364"/>
      <c r="E18" s="291"/>
      <c r="F18" s="278" t="str" cm="1">
        <f t="array" aca="1" ref="F18" ca="1">IF(D18="Core", INDIRECT($K$3), IF(D18="Core_Rotational",INDIRECT($K$3), IF(D18="Core_Pillar", INDIRECT($K$3),IF(D18="Explosive_Cardio", INDIRECT($K$2), IF(D18="Explosive", INDIRECT($K$2),INDIRECT($K$4))))))</f>
        <v>3x5</v>
      </c>
      <c r="G18" s="828" t="str">
        <f ca="1">CONCATENATE(IF($E$5="FDN",FDN_R,""),IF($E$5="END",END_R,""),IF($E$5="SPD",SPD_R,""),IF($E$5="HYP",HYP_R,""),IF($E$5="PWR",PWR_R,""),IF($E$5="STC",STC_R,""),IF($E$5="STR",STR_R,""),IF($E$5="MAX",MAX_R,""),IF($E$5="TF",TF_R,""),IF($E$5="UNL",UNL_R,""))</f>
        <v>2:00</v>
      </c>
      <c r="H18" s="290"/>
      <c r="I18" s="290"/>
      <c r="J18" s="290"/>
      <c r="K18" s="793"/>
    </row>
    <row r="19" spans="1:13" ht="15" customHeight="1" x14ac:dyDescent="0.25">
      <c r="A19" s="43"/>
      <c r="B19" s="36"/>
      <c r="C19" s="287"/>
      <c r="D19" s="363"/>
      <c r="E19" s="286"/>
      <c r="F19" s="271" t="str" cm="1">
        <f t="array" aca="1" ref="F19" ca="1">IF(D19="Core", INDIRECT($K$3), IF(D19="Core_Rotational",INDIRECT($K$3), IF(D19="Core_Pillar", INDIRECT($K$3),IF(D19="Explosive_Cardio", INDIRECT($K$2), IF(D19="Explosive", INDIRECT($K$2),INDIRECT($K$4))))))</f>
        <v>3x5</v>
      </c>
      <c r="G19" s="829"/>
      <c r="H19" s="285"/>
      <c r="I19" s="285"/>
      <c r="J19" s="285"/>
      <c r="K19" s="793"/>
    </row>
    <row r="20" spans="1:13" ht="15" customHeight="1" x14ac:dyDescent="0.25">
      <c r="A20" s="282"/>
      <c r="B20" s="282"/>
      <c r="C20" s="281"/>
      <c r="D20" s="280"/>
      <c r="E20" s="279"/>
      <c r="F20" s="278" t="str" cm="1">
        <f t="array" aca="1" ref="F20" ca="1">IF(D20="Core", INDIRECT($K$3), IF(D20="Core_Rotational",INDIRECT($K$3), IF(D20="Core_Pillar", INDIRECT($K$3),IF(D20="Explosive_Cardio", INDIRECT($K$2), IF(D20="Explosive", INDIRECT($K$2),INDIRECT($K$4))))))</f>
        <v>3x5</v>
      </c>
      <c r="G20" s="826" t="str">
        <f ca="1">CONCATENATE(IF($E$5="FDN",FDN_R,""),IF($E$5="END",END_R,""),IF($E$5="SPD",SPD_R,""),IF($E$5="HYP",HYP_R,""),IF($E$5="PWR",PWR_R,""),IF($E$5="STC",STC_R,""),IF($E$5="STR",STR_R,""),IF($E$5="MAX",MAX_R,""),IF($E$5="TF",TF_R,""),IF($E$5="UNL",UNL_R,""))</f>
        <v>2:00</v>
      </c>
      <c r="H20" s="277"/>
      <c r="I20" s="277"/>
      <c r="J20" s="277"/>
      <c r="K20" s="793"/>
    </row>
    <row r="21" spans="1:13" ht="15" customHeight="1" thickBot="1" x14ac:dyDescent="0.3">
      <c r="A21" s="43"/>
      <c r="B21" s="45"/>
      <c r="C21" s="273">
        <f>SUM(C15:C20)</f>
        <v>7</v>
      </c>
      <c r="D21" s="280"/>
      <c r="E21" s="293"/>
      <c r="F21" s="271" t="str" cm="1">
        <f t="array" aca="1" ref="F21" ca="1">IF(D21="Core", INDIRECT($K$3), IF(D21="Core_Rotational",INDIRECT($K$3), IF(D21="Core_Pillar", INDIRECT($K$3),IF(D21="Explosive_Cardio", INDIRECT($K$2), IF(D21="Explosive", INDIRECT($K$2),INDIRECT($K$4))))))</f>
        <v>3x5</v>
      </c>
      <c r="G21" s="827"/>
      <c r="H21" s="271"/>
      <c r="I21" s="271"/>
      <c r="J21" s="271"/>
    </row>
    <row r="22" spans="1:13" ht="15" customHeight="1" thickBot="1" x14ac:dyDescent="0.3">
      <c r="A22" s="307" t="s">
        <v>642</v>
      </c>
      <c r="B22" s="304"/>
      <c r="C22" s="306">
        <f ca="1">+C14+1</f>
        <v>44810</v>
      </c>
      <c r="D22" s="301" t="s">
        <v>1429</v>
      </c>
      <c r="E22" s="302" t="s">
        <v>70</v>
      </c>
      <c r="F22" s="301" t="s">
        <v>1430</v>
      </c>
      <c r="G22" s="301" t="s">
        <v>380</v>
      </c>
      <c r="H22" s="822" t="s">
        <v>1431</v>
      </c>
      <c r="I22" s="822"/>
      <c r="J22" s="823"/>
      <c r="K22" s="375" t="s">
        <v>891</v>
      </c>
      <c r="L22" s="300"/>
      <c r="M22" s="300"/>
    </row>
    <row r="23" spans="1:13" ht="15" customHeight="1" thickTop="1" x14ac:dyDescent="0.25">
      <c r="A23" s="299" t="s">
        <v>1432</v>
      </c>
      <c r="B23" s="298"/>
      <c r="C23" s="297" t="str">
        <f>"("&amp;LEFT(K22,1)&amp;")"</f>
        <v>(V)</v>
      </c>
      <c r="D23" s="296" t="s">
        <v>1433</v>
      </c>
      <c r="E23" s="295"/>
      <c r="F23" s="294"/>
      <c r="G23" s="294"/>
      <c r="H23" s="824"/>
      <c r="I23" s="824"/>
      <c r="J23" s="825"/>
      <c r="K23" s="793" t="s">
        <v>1638</v>
      </c>
    </row>
    <row r="24" spans="1:13" ht="15" customHeight="1" x14ac:dyDescent="0.25">
      <c r="A24" s="282" t="s">
        <v>918</v>
      </c>
      <c r="B24" s="282"/>
      <c r="C24" s="382">
        <v>2.15</v>
      </c>
      <c r="D24" s="280"/>
      <c r="E24" s="279"/>
      <c r="F24" s="278" t="str" cm="1">
        <f t="array" aca="1" ref="F24" ca="1">IF(D24="Core", INDIRECT($K$3), IF(D24="Core_Rotational",INDIRECT($K$3), IF(D24="Core_Pillar", INDIRECT($K$3),IF(D24="Explosive_Cardio", INDIRECT($K$2), IF(D24="Explosive", INDIRECT($K$2),INDIRECT($K$4))))))</f>
        <v>3x5</v>
      </c>
      <c r="G24" s="826" t="str">
        <f ca="1">CONCATENATE(IF($E$5="FDN",FDN_R,""),IF($E$5="END",END_R,""),IF($E$5="SPD",SPD_R,""),IF($E$5="HYP",HYP_R,""),IF($E$5="PWR",PWR_R,""),IF($E$5="STC",STC_R,""),IF($E$5="STR",STR_R,""),IF($E$5="MAX",MAX_R,""),IF($E$5="TF",TF_R,""),IF($E$5="UNL",UNL_R,""))</f>
        <v>2:00</v>
      </c>
      <c r="H24" s="277"/>
      <c r="I24" s="277"/>
      <c r="J24" s="277"/>
      <c r="K24" s="793"/>
    </row>
    <row r="25" spans="1:13" ht="15" customHeight="1" x14ac:dyDescent="0.25">
      <c r="A25" s="43" t="s">
        <v>1639</v>
      </c>
      <c r="B25" s="36"/>
      <c r="C25" s="287">
        <v>6.5</v>
      </c>
      <c r="D25" s="280"/>
      <c r="E25" s="293"/>
      <c r="F25" s="271" t="str" cm="1">
        <f t="array" aca="1" ref="F25" ca="1">IF(D25="Core", INDIRECT($K$3), IF(D25="Core_Rotational",INDIRECT($K$3), IF(D25="Core_Pillar", INDIRECT($K$3),IF(D25="Explosive_Cardio", INDIRECT($K$2), IF(D25="Explosive", INDIRECT($K$2),INDIRECT($K$4))))))</f>
        <v>3x5</v>
      </c>
      <c r="G25" s="827"/>
      <c r="H25" s="271"/>
      <c r="I25" s="271"/>
      <c r="J25" s="271"/>
      <c r="K25" s="793"/>
    </row>
    <row r="26" spans="1:13" ht="15" customHeight="1" x14ac:dyDescent="0.25">
      <c r="A26" s="282" t="s">
        <v>1640</v>
      </c>
      <c r="B26" s="282"/>
      <c r="C26" s="281"/>
      <c r="D26" s="364"/>
      <c r="E26" s="291"/>
      <c r="F26" s="278" t="str" cm="1">
        <f t="array" aca="1" ref="F26" ca="1">IF(D26="Core", INDIRECT($K$3), IF(D26="Core_Rotational",INDIRECT($K$3), IF(D26="Core_Pillar", INDIRECT($K$3),IF(D26="Explosive_Cardio", INDIRECT($K$2), IF(D26="Explosive", INDIRECT($K$2),INDIRECT($K$4))))))</f>
        <v>3x5</v>
      </c>
      <c r="G26" s="828" t="str">
        <f ca="1">CONCATENATE(IF($E$5="FDN",FDN_R,""),IF($E$5="END",END_R,""),IF($E$5="SPD",SPD_R,""),IF($E$5="HYP",HYP_R,""),IF($E$5="PWR",PWR_R,""),IF($E$5="STC",STC_R,""),IF($E$5="STR",STR_R,""),IF($E$5="MAX",MAX_R,""),IF($E$5="TF",TF_R,""),IF($E$5="UNL",UNL_R,""))</f>
        <v>2:00</v>
      </c>
      <c r="H26" s="290"/>
      <c r="I26" s="290"/>
      <c r="J26" s="290"/>
      <c r="K26" s="793"/>
    </row>
    <row r="27" spans="1:13" ht="15" customHeight="1" x14ac:dyDescent="0.25">
      <c r="A27" s="43" t="s">
        <v>920</v>
      </c>
      <c r="B27" s="36"/>
      <c r="C27" s="287">
        <v>1.1000000000000001</v>
      </c>
      <c r="D27" s="363"/>
      <c r="E27" s="286"/>
      <c r="F27" s="271" t="str" cm="1">
        <f t="array" aca="1" ref="F27" ca="1">IF(D27="Core", INDIRECT($K$3), IF(D27="Core_Rotational",INDIRECT($K$3), IF(D27="Core_Pillar", INDIRECT($K$3),IF(D27="Explosive_Cardio", INDIRECT($K$2), IF(D27="Explosive", INDIRECT($K$2),INDIRECT($K$4))))))</f>
        <v>3x5</v>
      </c>
      <c r="G27" s="829"/>
      <c r="H27" s="285"/>
      <c r="I27" s="285"/>
      <c r="J27" s="285"/>
      <c r="K27" s="793"/>
    </row>
    <row r="28" spans="1:13" ht="15" customHeight="1" x14ac:dyDescent="0.25">
      <c r="A28" s="282"/>
      <c r="B28" s="282"/>
      <c r="C28" s="281"/>
      <c r="D28" s="280"/>
      <c r="E28" s="279"/>
      <c r="F28" s="278" t="str" cm="1">
        <f t="array" aca="1" ref="F28" ca="1">IF(D28="Core", INDIRECT($K$3), IF(D28="Core_Rotational",INDIRECT($K$3), IF(D28="Core_Pillar", INDIRECT($K$3),IF(D28="Explosive_Cardio", INDIRECT($K$2), IF(D28="Explosive", INDIRECT($K$2),INDIRECT($K$4))))))</f>
        <v>3x5</v>
      </c>
      <c r="G28" s="826" t="str">
        <f ca="1">CONCATENATE(IF($E$5="FDN",FDN_R,""),IF($E$5="END",END_R,""),IF($E$5="SPD",SPD_R,""),IF($E$5="HYP",HYP_R,""),IF($E$5="PWR",PWR_R,""),IF($E$5="STC",STC_R,""),IF($E$5="STR",STR_R,""),IF($E$5="MAX",MAX_R,""),IF($E$5="TF",TF_R,""),IF($E$5="UNL",UNL_R,""))</f>
        <v>2:00</v>
      </c>
      <c r="H28" s="277"/>
      <c r="I28" s="277"/>
      <c r="J28" s="277"/>
      <c r="K28" s="793"/>
    </row>
    <row r="29" spans="1:13" ht="15" customHeight="1" thickBot="1" x14ac:dyDescent="0.3">
      <c r="A29" s="43"/>
      <c r="B29" s="45"/>
      <c r="C29" s="383">
        <f>SUM(C23:C28)</f>
        <v>9.75</v>
      </c>
      <c r="D29" s="280"/>
      <c r="E29" s="293"/>
      <c r="F29" s="271" t="str" cm="1">
        <f t="array" aca="1" ref="F29" ca="1">IF(D29="Core", INDIRECT($K$3), IF(D29="Core_Rotational",INDIRECT($K$3), IF(D29="Core_Pillar", INDIRECT($K$3),IF(D29="Explosive_Cardio", INDIRECT($K$2), IF(D29="Explosive", INDIRECT($K$2),INDIRECT($K$4))))))</f>
        <v>3x5</v>
      </c>
      <c r="G29" s="827"/>
      <c r="H29" s="271"/>
      <c r="I29" s="271"/>
      <c r="J29" s="271"/>
    </row>
    <row r="30" spans="1:13" ht="15" customHeight="1" thickBot="1" x14ac:dyDescent="0.3">
      <c r="A30" s="307" t="s">
        <v>643</v>
      </c>
      <c r="B30" s="304"/>
      <c r="C30" s="306">
        <f ca="1">+C22+1</f>
        <v>44811</v>
      </c>
      <c r="D30" s="301" t="s">
        <v>1429</v>
      </c>
      <c r="E30" s="302" t="s">
        <v>70</v>
      </c>
      <c r="F30" s="301" t="s">
        <v>1430</v>
      </c>
      <c r="G30" s="301" t="s">
        <v>380</v>
      </c>
      <c r="H30" s="822" t="s">
        <v>1431</v>
      </c>
      <c r="I30" s="822"/>
      <c r="J30" s="823"/>
      <c r="K30" s="375" t="s">
        <v>648</v>
      </c>
      <c r="L30" s="300"/>
      <c r="M30" s="300"/>
    </row>
    <row r="31" spans="1:13" ht="15" customHeight="1" thickTop="1" x14ac:dyDescent="0.25">
      <c r="A31" s="299" t="s">
        <v>1432</v>
      </c>
      <c r="B31" s="298"/>
      <c r="C31" s="297" t="str">
        <f>"("&amp;LEFT(K30,1)&amp;")"</f>
        <v>(E)</v>
      </c>
      <c r="D31" s="296" t="s">
        <v>1433</v>
      </c>
      <c r="E31" s="295"/>
      <c r="F31" s="294"/>
      <c r="G31" s="294"/>
      <c r="H31" s="824"/>
      <c r="I31" s="824"/>
      <c r="J31" s="825"/>
      <c r="K31" s="793" t="s">
        <v>1642</v>
      </c>
    </row>
    <row r="32" spans="1:13" ht="15" customHeight="1" x14ac:dyDescent="0.25">
      <c r="A32" s="282" t="s">
        <v>1641</v>
      </c>
      <c r="B32" s="282"/>
      <c r="C32" s="281">
        <v>8</v>
      </c>
      <c r="D32" s="280"/>
      <c r="E32" s="279"/>
      <c r="F32" s="278" t="str" cm="1">
        <f t="array" aca="1" ref="F32" ca="1">IF(D32="Core", INDIRECT($K$3), IF(D32="Core_Rotational",INDIRECT($K$3), IF(D32="Core_Pillar", INDIRECT($K$3),IF(D32="Explosive_Cardio", INDIRECT($K$2), IF(D32="Explosive", INDIRECT($K$2),INDIRECT($K$4))))))</f>
        <v>3x5</v>
      </c>
      <c r="G32" s="826" t="str">
        <f ca="1">CONCATENATE(IF($E$5="FDN",FDN_R,""),IF($E$5="END",END_R,""),IF($E$5="SPD",SPD_R,""),IF($E$5="HYP",HYP_R,""),IF($E$5="PWR",PWR_R,""),IF($E$5="STC",STC_R,""),IF($E$5="STR",STR_R,""),IF($E$5="MAX",MAX_R,""),IF($E$5="TF",TF_R,""),IF($E$5="UNL",UNL_R,""))</f>
        <v>2:00</v>
      </c>
      <c r="H32" s="277"/>
      <c r="I32" s="277"/>
      <c r="J32" s="277"/>
      <c r="K32" s="793"/>
    </row>
    <row r="33" spans="1:13" ht="15" customHeight="1" x14ac:dyDescent="0.25">
      <c r="A33" s="43" t="s">
        <v>1086</v>
      </c>
      <c r="B33" s="36"/>
      <c r="C33" s="287"/>
      <c r="D33" s="280"/>
      <c r="E33" s="293"/>
      <c r="F33" s="271" t="str" cm="1">
        <f t="array" aca="1" ref="F33" ca="1">IF(D33="Core", INDIRECT($K$3), IF(D33="Core_Rotational",INDIRECT($K$3), IF(D33="Core_Pillar", INDIRECT($K$3),IF(D33="Explosive_Cardio", INDIRECT($K$2), IF(D33="Explosive", INDIRECT($K$2),INDIRECT($K$4))))))</f>
        <v>3x5</v>
      </c>
      <c r="G33" s="827"/>
      <c r="H33" s="271"/>
      <c r="I33" s="271"/>
      <c r="J33" s="271"/>
      <c r="K33" s="793"/>
    </row>
    <row r="34" spans="1:13" ht="15" customHeight="1" x14ac:dyDescent="0.25">
      <c r="A34" s="282"/>
      <c r="B34" s="282"/>
      <c r="C34" s="281"/>
      <c r="D34" s="364"/>
      <c r="E34" s="291"/>
      <c r="F34" s="278" t="str" cm="1">
        <f t="array" aca="1" ref="F34" ca="1">IF(D34="Core", INDIRECT($K$3), IF(D34="Core_Rotational",INDIRECT($K$3), IF(D34="Core_Pillar", INDIRECT($K$3),IF(D34="Explosive_Cardio", INDIRECT($K$2), IF(D34="Explosive", INDIRECT($K$2),INDIRECT($K$4))))))</f>
        <v>3x5</v>
      </c>
      <c r="G34" s="828" t="str">
        <f ca="1">CONCATENATE(IF($E$5="FDN",FDN_R,""),IF($E$5="END",END_R,""),IF($E$5="SPD",SPD_R,""),IF($E$5="HYP",HYP_R,""),IF($E$5="PWR",PWR_R,""),IF($E$5="STC",STC_R,""),IF($E$5="STR",STR_R,""),IF($E$5="MAX",MAX_R,""),IF($E$5="TF",TF_R,""),IF($E$5="UNL",UNL_R,""))</f>
        <v>2:00</v>
      </c>
      <c r="H34" s="290"/>
      <c r="I34" s="290"/>
      <c r="J34" s="290"/>
      <c r="K34" s="793"/>
    </row>
    <row r="35" spans="1:13" ht="15" customHeight="1" x14ac:dyDescent="0.25">
      <c r="A35" s="43"/>
      <c r="B35" s="36"/>
      <c r="C35" s="287"/>
      <c r="D35" s="363"/>
      <c r="E35" s="286"/>
      <c r="F35" s="271" t="str" cm="1">
        <f t="array" aca="1" ref="F35" ca="1">IF(D35="Core", INDIRECT($K$3), IF(D35="Core_Rotational",INDIRECT($K$3), IF(D35="Core_Pillar", INDIRECT($K$3),IF(D35="Explosive_Cardio", INDIRECT($K$2), IF(D35="Explosive", INDIRECT($K$2),INDIRECT($K$4))))))</f>
        <v>3x5</v>
      </c>
      <c r="G35" s="829"/>
      <c r="H35" s="285"/>
      <c r="I35" s="285"/>
      <c r="J35" s="285"/>
      <c r="K35" s="793"/>
    </row>
    <row r="36" spans="1:13" ht="15" customHeight="1" x14ac:dyDescent="0.25">
      <c r="A36" s="282"/>
      <c r="B36" s="282"/>
      <c r="C36" s="281"/>
      <c r="D36" s="280"/>
      <c r="E36" s="279"/>
      <c r="F36" s="278" t="str" cm="1">
        <f t="array" aca="1" ref="F36" ca="1">IF(D36="Core", INDIRECT($K$3), IF(D36="Core_Rotational",INDIRECT($K$3), IF(D36="Core_Pillar", INDIRECT($K$3),IF(D36="Explosive_Cardio", INDIRECT($K$2), IF(D36="Explosive", INDIRECT($K$2),INDIRECT($K$4))))))</f>
        <v>3x5</v>
      </c>
      <c r="G36" s="826" t="str">
        <f ca="1">CONCATENATE(IF($E$5="FDN",FDN_R,""),IF($E$5="END",END_R,""),IF($E$5="SPD",SPD_R,""),IF($E$5="HYP",HYP_R,""),IF($E$5="PWR",PWR_R,""),IF($E$5="STC",STC_R,""),IF($E$5="STR",STR_R,""),IF($E$5="MAX",MAX_R,""),IF($E$5="TF",TF_R,""),IF($E$5="UNL",UNL_R,""))</f>
        <v>2:00</v>
      </c>
      <c r="H36" s="277"/>
      <c r="I36" s="277"/>
      <c r="J36" s="277"/>
      <c r="K36" s="793"/>
    </row>
    <row r="37" spans="1:13" ht="15" customHeight="1" thickBot="1" x14ac:dyDescent="0.3">
      <c r="A37" s="43"/>
      <c r="B37" s="45"/>
      <c r="C37" s="273">
        <f>SUM(C31:C36)</f>
        <v>8</v>
      </c>
      <c r="D37" s="280"/>
      <c r="E37" s="293"/>
      <c r="F37" s="271" t="str" cm="1">
        <f t="array" aca="1" ref="F37" ca="1">IF(D37="Core", INDIRECT($K$3), IF(D37="Core_Rotational",INDIRECT($K$3), IF(D37="Core_Pillar", INDIRECT($K$3),IF(D37="Explosive_Cardio", INDIRECT($K$2), IF(D37="Explosive", INDIRECT($K$2),INDIRECT($K$4))))))</f>
        <v>3x5</v>
      </c>
      <c r="G37" s="827"/>
      <c r="H37" s="271"/>
      <c r="I37" s="271"/>
      <c r="J37" s="271"/>
    </row>
    <row r="38" spans="1:13" ht="15" customHeight="1" thickBot="1" x14ac:dyDescent="0.3">
      <c r="A38" s="307" t="s">
        <v>644</v>
      </c>
      <c r="B38" s="304"/>
      <c r="C38" s="306">
        <f ca="1">+C30+1</f>
        <v>44812</v>
      </c>
      <c r="D38" s="301" t="s">
        <v>1429</v>
      </c>
      <c r="E38" s="302" t="s">
        <v>70</v>
      </c>
      <c r="F38" s="301" t="s">
        <v>1430</v>
      </c>
      <c r="G38" s="301" t="s">
        <v>380</v>
      </c>
      <c r="H38" s="822" t="s">
        <v>1431</v>
      </c>
      <c r="I38" s="822"/>
      <c r="J38" s="823"/>
      <c r="K38" s="375" t="s">
        <v>648</v>
      </c>
      <c r="L38" s="300"/>
      <c r="M38" s="300"/>
    </row>
    <row r="39" spans="1:13" ht="15" customHeight="1" thickTop="1" x14ac:dyDescent="0.25">
      <c r="A39" s="299" t="s">
        <v>1432</v>
      </c>
      <c r="B39" s="298"/>
      <c r="C39" s="297" t="str">
        <f>"("&amp;LEFT(K38,1)&amp;")"</f>
        <v>(E)</v>
      </c>
      <c r="D39" s="296" t="s">
        <v>1433</v>
      </c>
      <c r="E39" s="295"/>
      <c r="F39" s="294"/>
      <c r="G39" s="294"/>
      <c r="H39" s="824"/>
      <c r="I39" s="824"/>
      <c r="J39" s="825"/>
      <c r="K39" s="793" t="s">
        <v>1646</v>
      </c>
    </row>
    <row r="40" spans="1:13" ht="15" customHeight="1" x14ac:dyDescent="0.25">
      <c r="A40" s="282" t="s">
        <v>1644</v>
      </c>
      <c r="B40" s="282"/>
      <c r="C40" s="281">
        <v>8.3000000000000007</v>
      </c>
      <c r="D40" s="280"/>
      <c r="E40" s="279"/>
      <c r="F40" s="278" t="str" cm="1">
        <f t="array" aca="1" ref="F40" ca="1">IF(D40="Core", INDIRECT($K$3), IF(D40="Core_Rotational",INDIRECT($K$3), IF(D40="Core_Pillar", INDIRECT($K$3),IF(D40="Explosive_Cardio", INDIRECT($K$2), IF(D40="Explosive", INDIRECT($K$2),INDIRECT($K$4))))))</f>
        <v>3x5</v>
      </c>
      <c r="G40" s="826" t="str">
        <f ca="1">CONCATENATE(IF($E$5="FDN",FDN_R,""),IF($E$5="END",END_R,""),IF($E$5="SPD",SPD_R,""),IF($E$5="HYP",HYP_R,""),IF($E$5="PWR",PWR_R,""),IF($E$5="STC",STC_R,""),IF($E$5="STR",STR_R,""),IF($E$5="MAX",MAX_R,""),IF($E$5="TF",TF_R,""),IF($E$5="UNL",UNL_R,""))</f>
        <v>2:00</v>
      </c>
      <c r="H40" s="277"/>
      <c r="I40" s="277"/>
      <c r="J40" s="277"/>
      <c r="K40" s="793"/>
    </row>
    <row r="41" spans="1:13" ht="15" customHeight="1" x14ac:dyDescent="0.25">
      <c r="A41" s="43" t="s">
        <v>1645</v>
      </c>
      <c r="B41" s="36"/>
      <c r="C41" s="287"/>
      <c r="D41" s="280"/>
      <c r="E41" s="293"/>
      <c r="F41" s="271" t="str" cm="1">
        <f t="array" aca="1" ref="F41" ca="1">IF(D41="Core", INDIRECT($K$3), IF(D41="Core_Rotational",INDIRECT($K$3), IF(D41="Core_Pillar", INDIRECT($K$3),IF(D41="Explosive_Cardio", INDIRECT($K$2), IF(D41="Explosive", INDIRECT($K$2),INDIRECT($K$4))))))</f>
        <v>3x5</v>
      </c>
      <c r="G41" s="827"/>
      <c r="H41" s="271"/>
      <c r="I41" s="271"/>
      <c r="J41" s="271"/>
      <c r="K41" s="793"/>
    </row>
    <row r="42" spans="1:13" ht="15" customHeight="1" x14ac:dyDescent="0.25">
      <c r="A42" s="282"/>
      <c r="B42" s="282"/>
      <c r="C42" s="281"/>
      <c r="D42" s="364"/>
      <c r="E42" s="291"/>
      <c r="F42" s="278" t="str" cm="1">
        <f t="array" aca="1" ref="F42" ca="1">IF(D42="Core", INDIRECT($K$3), IF(D42="Core_Rotational",INDIRECT($K$3), IF(D42="Core_Pillar", INDIRECT($K$3),IF(D42="Explosive_Cardio", INDIRECT($K$2), IF(D42="Explosive", INDIRECT($K$2),INDIRECT($K$4))))))</f>
        <v>3x5</v>
      </c>
      <c r="G42" s="828" t="str">
        <f ca="1">CONCATENATE(IF($E$5="FDN",FDN_R,""),IF($E$5="END",END_R,""),IF($E$5="SPD",SPD_R,""),IF($E$5="HYP",HYP_R,""),IF($E$5="PWR",PWR_R,""),IF($E$5="STC",STC_R,""),IF($E$5="STR",STR_R,""),IF($E$5="MAX",MAX_R,""),IF($E$5="TF",TF_R,""),IF($E$5="UNL",UNL_R,""))</f>
        <v>2:00</v>
      </c>
      <c r="H42" s="290"/>
      <c r="I42" s="290"/>
      <c r="J42" s="290"/>
      <c r="K42" s="793"/>
    </row>
    <row r="43" spans="1:13" ht="15" customHeight="1" x14ac:dyDescent="0.25">
      <c r="A43" s="43"/>
      <c r="B43" s="36"/>
      <c r="C43" s="287"/>
      <c r="D43" s="363"/>
      <c r="E43" s="286"/>
      <c r="F43" s="271" t="str" cm="1">
        <f t="array" aca="1" ref="F43" ca="1">IF(D43="Core", INDIRECT($K$3), IF(D43="Core_Rotational",INDIRECT($K$3), IF(D43="Core_Pillar", INDIRECT($K$3),IF(D43="Explosive_Cardio", INDIRECT($K$2), IF(D43="Explosive", INDIRECT($K$2),INDIRECT($K$4))))))</f>
        <v>3x5</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3x5</v>
      </c>
      <c r="G44" s="826" t="str">
        <f ca="1">CONCATENATE(IF($E$5="FDN",FDN_R,""),IF($E$5="END",END_R,""),IF($E$5="SPD",SPD_R,""),IF($E$5="HYP",HYP_R,""),IF($E$5="PWR",PWR_R,""),IF($E$5="STC",STC_R,""),IF($E$5="STR",STR_R,""),IF($E$5="MAX",MAX_R,""),IF($E$5="TF",TF_R,""),IF($E$5="UNL",UNL_R,""))</f>
        <v>2:00</v>
      </c>
      <c r="H44" s="277"/>
      <c r="I44" s="277"/>
      <c r="J44" s="277"/>
      <c r="K44" s="793"/>
    </row>
    <row r="45" spans="1:13" ht="15" customHeight="1" thickBot="1" x14ac:dyDescent="0.3">
      <c r="A45" s="43"/>
      <c r="B45" s="45"/>
      <c r="C45" s="273">
        <f>SUM(C39:C44)</f>
        <v>8.3000000000000007</v>
      </c>
      <c r="D45" s="280"/>
      <c r="E45" s="293"/>
      <c r="F45" s="271" t="str" cm="1">
        <f t="array" aca="1" ref="F45" ca="1">IF(D45="Core", INDIRECT($K$3), IF(D45="Core_Rotational",INDIRECT($K$3), IF(D45="Core_Pillar", INDIRECT($K$3),IF(D45="Explosive_Cardio", INDIRECT($K$2), IF(D45="Explosive", INDIRECT($K$2),INDIRECT($K$4))))))</f>
        <v>3x5</v>
      </c>
      <c r="G45" s="827"/>
      <c r="H45" s="271"/>
      <c r="I45" s="271"/>
      <c r="J45" s="271"/>
    </row>
    <row r="46" spans="1:13" ht="15" customHeight="1" thickBot="1" x14ac:dyDescent="0.3">
      <c r="A46" s="307" t="s">
        <v>645</v>
      </c>
      <c r="B46" s="304"/>
      <c r="C46" s="306">
        <f ca="1">+C38+1</f>
        <v>44813</v>
      </c>
      <c r="D46" s="301" t="s">
        <v>1429</v>
      </c>
      <c r="E46" s="302" t="s">
        <v>70</v>
      </c>
      <c r="F46" s="301" t="s">
        <v>1430</v>
      </c>
      <c r="G46" s="301" t="s">
        <v>380</v>
      </c>
      <c r="H46" s="822" t="s">
        <v>1431</v>
      </c>
      <c r="I46" s="822"/>
      <c r="J46" s="823"/>
      <c r="K46" s="375" t="s">
        <v>661</v>
      </c>
      <c r="L46" s="300"/>
      <c r="M46" s="300"/>
    </row>
    <row r="47" spans="1:13" ht="15" customHeight="1" thickTop="1" x14ac:dyDescent="0.25">
      <c r="A47" s="299" t="s">
        <v>1432</v>
      </c>
      <c r="B47" s="298"/>
      <c r="C47" s="297" t="str">
        <f>"("&amp;LEFT(K46,1)&amp;")"</f>
        <v>(T)</v>
      </c>
      <c r="D47" s="296" t="s">
        <v>1433</v>
      </c>
      <c r="E47" s="295"/>
      <c r="F47" s="294"/>
      <c r="G47" s="294"/>
      <c r="H47" s="824"/>
      <c r="I47" s="824"/>
      <c r="J47" s="825"/>
      <c r="K47" s="793" t="s">
        <v>1647</v>
      </c>
    </row>
    <row r="48" spans="1:13" ht="15" customHeight="1" x14ac:dyDescent="0.25">
      <c r="A48" s="282" t="s">
        <v>918</v>
      </c>
      <c r="B48" s="282"/>
      <c r="C48" s="281">
        <v>2</v>
      </c>
      <c r="D48" s="280"/>
      <c r="E48" s="279"/>
      <c r="F48" s="278" t="str" cm="1">
        <f t="array" aca="1" ref="F48" ca="1">IF(D48="Core", INDIRECT($K$3), IF(D48="Core_Rotational",INDIRECT($K$3), IF(D48="Core_Pillar", INDIRECT($K$3),IF(D48="Explosive_Cardio", INDIRECT($K$2), IF(D48="Explosive", INDIRECT($K$2),INDIRECT($K$4))))))</f>
        <v>3x5</v>
      </c>
      <c r="G48" s="826" t="str">
        <f ca="1">CONCATENATE(IF($E$5="FDN",FDN_R,""),IF($E$5="END",END_R,""),IF($E$5="SPD",SPD_R,""),IF($E$5="HYP",HYP_R,""),IF($E$5="PWR",PWR_R,""),IF($E$5="STC",STC_R,""),IF($E$5="STR",STR_R,""),IF($E$5="MAX",MAX_R,""),IF($E$5="TF",TF_R,""),IF($E$5="UNL",UNL_R,""))</f>
        <v>2:00</v>
      </c>
      <c r="H48" s="277"/>
      <c r="I48" s="277"/>
      <c r="J48" s="277"/>
      <c r="K48" s="793"/>
    </row>
    <row r="49" spans="1:13" ht="15" customHeight="1" x14ac:dyDescent="0.25">
      <c r="A49" s="43" t="s">
        <v>1643</v>
      </c>
      <c r="B49" s="36"/>
      <c r="C49" s="287">
        <v>8</v>
      </c>
      <c r="D49" s="280"/>
      <c r="E49" s="293"/>
      <c r="F49" s="271" t="str" cm="1">
        <f t="array" aca="1" ref="F49" ca="1">IF(D49="Core", INDIRECT($K$3), IF(D49="Core_Rotational",INDIRECT($K$3), IF(D49="Core_Pillar", INDIRECT($K$3),IF(D49="Explosive_Cardio", INDIRECT($K$2), IF(D49="Explosive", INDIRECT($K$2),INDIRECT($K$4))))))</f>
        <v>3x5</v>
      </c>
      <c r="G49" s="827"/>
      <c r="H49" s="271"/>
      <c r="I49" s="271"/>
      <c r="J49" s="271"/>
      <c r="K49" s="793"/>
    </row>
    <row r="50" spans="1:13" ht="15" customHeight="1" x14ac:dyDescent="0.25">
      <c r="A50" s="282" t="s">
        <v>920</v>
      </c>
      <c r="B50" s="282"/>
      <c r="C50" s="281">
        <v>1</v>
      </c>
      <c r="D50" s="364"/>
      <c r="E50" s="291"/>
      <c r="F50" s="278" t="str" cm="1">
        <f t="array" aca="1" ref="F50" ca="1">IF(D50="Core", INDIRECT($K$3), IF(D50="Core_Rotational",INDIRECT($K$3), IF(D50="Core_Pillar", INDIRECT($K$3),IF(D50="Explosive_Cardio", INDIRECT($K$2), IF(D50="Explosive", INDIRECT($K$2),INDIRECT($K$4))))))</f>
        <v>3x5</v>
      </c>
      <c r="G50" s="828" t="str">
        <f ca="1">CONCATENATE(IF($E$5="FDN",FDN_R,""),IF($E$5="END",END_R,""),IF($E$5="SPD",SPD_R,""),IF($E$5="HYP",HYP_R,""),IF($E$5="PWR",PWR_R,""),IF($E$5="STC",STC_R,""),IF($E$5="STR",STR_R,""),IF($E$5="MAX",MAX_R,""),IF($E$5="TF",TF_R,""),IF($E$5="UNL",UNL_R,""))</f>
        <v>2:00</v>
      </c>
      <c r="H50" s="290"/>
      <c r="I50" s="290"/>
      <c r="J50" s="290"/>
      <c r="K50" s="793"/>
    </row>
    <row r="51" spans="1:13" ht="15" customHeight="1" x14ac:dyDescent="0.25">
      <c r="A51" s="43"/>
      <c r="B51" s="36"/>
      <c r="C51" s="287"/>
      <c r="D51" s="363"/>
      <c r="E51" s="286"/>
      <c r="F51" s="271" t="str" cm="1">
        <f t="array" aca="1" ref="F51" ca="1">IF(D51="Core", INDIRECT($K$3), IF(D51="Core_Rotational",INDIRECT($K$3), IF(D51="Core_Pillar", INDIRECT($K$3),IF(D51="Explosive_Cardio", INDIRECT($K$2), IF(D51="Explosive", INDIRECT($K$2),INDIRECT($K$4))))))</f>
        <v>3x5</v>
      </c>
      <c r="G51" s="829"/>
      <c r="H51" s="285"/>
      <c r="I51" s="285"/>
      <c r="J51" s="285"/>
      <c r="K51" s="793"/>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3x5</v>
      </c>
      <c r="G52" s="826" t="str">
        <f ca="1">CONCATENATE(IF($E$5="FDN",FDN_R,""),IF($E$5="END",END_R,""),IF($E$5="SPD",SPD_R,""),IF($E$5="HYP",HYP_R,""),IF($E$5="PWR",PWR_R,""),IF($E$5="STC",STC_R,""),IF($E$5="STR",STR_R,""),IF($E$5="MAX",MAX_R,""),IF($E$5="TF",TF_R,""),IF($E$5="UNL",UNL_R,""))</f>
        <v>2:00</v>
      </c>
      <c r="H52" s="277"/>
      <c r="I52" s="277"/>
      <c r="J52" s="277"/>
      <c r="K52" s="793"/>
    </row>
    <row r="53" spans="1:13" ht="15" customHeight="1" thickBot="1" x14ac:dyDescent="0.3">
      <c r="A53" s="43"/>
      <c r="B53" s="45"/>
      <c r="C53" s="273">
        <f>SUM(C47:C52)</f>
        <v>11</v>
      </c>
      <c r="D53" s="280"/>
      <c r="E53" s="293"/>
      <c r="F53" s="271" t="str" cm="1">
        <f t="array" aca="1" ref="F53" ca="1">IF(D53="Core", INDIRECT($K$3), IF(D53="Core_Rotational",INDIRECT($K$3), IF(D53="Core_Pillar", INDIRECT($K$3),IF(D53="Explosive_Cardio", INDIRECT($K$2), IF(D53="Explosive", INDIRECT($K$2),INDIRECT($K$4))))))</f>
        <v>3x5</v>
      </c>
      <c r="G53" s="827"/>
      <c r="H53" s="271"/>
      <c r="I53" s="271"/>
      <c r="J53" s="271"/>
    </row>
    <row r="54" spans="1:13" ht="15" customHeight="1" thickBot="1" x14ac:dyDescent="0.3">
      <c r="A54" s="305" t="s">
        <v>646</v>
      </c>
      <c r="B54" s="304"/>
      <c r="C54" s="303">
        <f ca="1">+C46+1</f>
        <v>44814</v>
      </c>
      <c r="D54" s="301" t="s">
        <v>1429</v>
      </c>
      <c r="E54" s="302" t="s">
        <v>70</v>
      </c>
      <c r="F54" s="301" t="s">
        <v>1430</v>
      </c>
      <c r="G54" s="301" t="s">
        <v>380</v>
      </c>
      <c r="H54" s="822" t="s">
        <v>1431</v>
      </c>
      <c r="I54" s="822"/>
      <c r="J54" s="823"/>
      <c r="K54" s="375" t="s">
        <v>654</v>
      </c>
      <c r="L54" s="300"/>
      <c r="M54" s="300"/>
    </row>
    <row r="55" spans="1:13" ht="15" customHeight="1" thickTop="1" x14ac:dyDescent="0.25">
      <c r="A55" s="299" t="s">
        <v>1432</v>
      </c>
      <c r="B55" s="298"/>
      <c r="C55" s="297" t="str">
        <f>"("&amp;LEFT(K54,1)&amp;")"</f>
        <v>(L)</v>
      </c>
      <c r="D55" s="296" t="s">
        <v>1433</v>
      </c>
      <c r="E55" s="295"/>
      <c r="F55" s="294"/>
      <c r="G55" s="294"/>
      <c r="H55" s="824"/>
      <c r="I55" s="824"/>
      <c r="J55" s="825"/>
      <c r="K55" s="793" t="s">
        <v>1649</v>
      </c>
    </row>
    <row r="56" spans="1:13" ht="15" customHeight="1" x14ac:dyDescent="0.25">
      <c r="A56" s="283" t="s">
        <v>962</v>
      </c>
      <c r="B56" s="282"/>
      <c r="C56" s="382"/>
      <c r="D56" s="280"/>
      <c r="E56" s="279"/>
      <c r="F56" s="278" t="str" cm="1">
        <f t="array" aca="1" ref="F56" ca="1">IF(D56="Core", INDIRECT($K$3), IF(D56="Core_Rotational",INDIRECT($K$3), IF(D56="Core_Pillar", INDIRECT($K$3),IF(D56="Explosive_Cardio", INDIRECT($K$2), IF(D56="Explosive", INDIRECT($K$2),INDIRECT($K$4))))))</f>
        <v>3x5</v>
      </c>
      <c r="G56" s="826" t="str">
        <f ca="1">CONCATENATE(IF($E$5="FDN",FDN_R,""),IF($E$5="END",END_R,""),IF($E$5="SPD",SPD_R,""),IF($E$5="HYP",HYP_R,""),IF($E$5="PWR",PWR_R,""),IF($E$5="STC",STC_R,""),IF($E$5="STR",STR_R,""),IF($E$5="MAX",MAX_R,""),IF($E$5="TF",TF_R,""),IF($E$5="UNL",UNL_R,""))</f>
        <v>2:00</v>
      </c>
      <c r="H56" s="277"/>
      <c r="I56" s="277"/>
      <c r="J56" s="276"/>
      <c r="K56" s="793"/>
    </row>
    <row r="57" spans="1:13" ht="15" customHeight="1" x14ac:dyDescent="0.25">
      <c r="A57" s="288" t="s">
        <v>1648</v>
      </c>
      <c r="B57" s="36"/>
      <c r="C57" s="386">
        <v>12.15</v>
      </c>
      <c r="D57" s="280"/>
      <c r="E57" s="293"/>
      <c r="F57" s="271" t="str" cm="1">
        <f t="array" aca="1" ref="F57" ca="1">IF(D57="Core", INDIRECT($K$3), IF(D57="Core_Rotational",INDIRECT($K$3), IF(D57="Core_Pillar", INDIRECT($K$3),IF(D57="Explosive_Cardio", INDIRECT($K$2), IF(D57="Explosive", INDIRECT($K$2),INDIRECT($K$4))))))</f>
        <v>3x5</v>
      </c>
      <c r="G57" s="827"/>
      <c r="H57" s="271"/>
      <c r="I57" s="271"/>
      <c r="J57" s="292"/>
      <c r="K57" s="793"/>
    </row>
    <row r="58" spans="1:13" ht="15" customHeight="1" x14ac:dyDescent="0.25">
      <c r="A58" s="283" t="s">
        <v>1086</v>
      </c>
      <c r="B58" s="282"/>
      <c r="C58" s="281"/>
      <c r="D58" s="364"/>
      <c r="E58" s="291"/>
      <c r="F58" s="278" t="str" cm="1">
        <f t="array" aca="1" ref="F58" ca="1">IF(D58="Core", INDIRECT($K$3), IF(D58="Core_Rotational",INDIRECT($K$3), IF(D58="Core_Pillar", INDIRECT($K$3),IF(D58="Explosive_Cardio", INDIRECT($K$2), IF(D58="Explosive", INDIRECT($K$2),INDIRECT($K$4))))))</f>
        <v>3x5</v>
      </c>
      <c r="G58" s="828" t="str">
        <f ca="1">CONCATENATE(IF($E$5="FDN",FDN_R,""),IF($E$5="END",END_R,""),IF($E$5="SPD",SPD_R,""),IF($E$5="HYP",HYP_R,""),IF($E$5="PWR",PWR_R,""),IF($E$5="STC",STC_R,""),IF($E$5="STR",STR_R,""),IF($E$5="MAX",MAX_R,""),IF($E$5="TF",TF_R,""),IF($E$5="UNL",UNL_R,""))</f>
        <v>2:00</v>
      </c>
      <c r="H58" s="290"/>
      <c r="I58" s="290"/>
      <c r="J58" s="289"/>
      <c r="K58" s="793"/>
    </row>
    <row r="59" spans="1:13" ht="15" customHeight="1" x14ac:dyDescent="0.25">
      <c r="A59" s="288"/>
      <c r="B59" s="36"/>
      <c r="C59" s="287"/>
      <c r="D59" s="363"/>
      <c r="E59" s="286"/>
      <c r="F59" s="271" t="str" cm="1">
        <f t="array" aca="1" ref="F59" ca="1">IF(D59="Core", INDIRECT($K$3), IF(D59="Core_Rotational",INDIRECT($K$3), IF(D59="Core_Pillar", INDIRECT($K$3),IF(D59="Explosive_Cardio", INDIRECT($K$2), IF(D59="Explosive", INDIRECT($K$2),INDIRECT($K$4))))))</f>
        <v>3x5</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3x5</v>
      </c>
      <c r="G60" s="826" t="str">
        <f ca="1">CONCATENATE(IF($E$5="FDN",FDN_R,""),IF($E$5="END",END_R,""),IF($E$5="SPD",SPD_R,""),IF($E$5="HYP",HYP_R,""),IF($E$5="PWR",PWR_R,""),IF($E$5="STC",STC_R,""),IF($E$5="STR",STR_R,""),IF($E$5="MAX",MAX_R,""),IF($E$5="TF",TF_R,""),IF($E$5="UNL",UNL_R,""))</f>
        <v>2:00</v>
      </c>
      <c r="H60" s="277"/>
      <c r="I60" s="277"/>
      <c r="J60" s="276"/>
      <c r="K60" s="793"/>
    </row>
    <row r="61" spans="1:13" ht="15" customHeight="1" thickBot="1" x14ac:dyDescent="0.3">
      <c r="A61" s="275"/>
      <c r="B61" s="274"/>
      <c r="C61" s="383">
        <f>SUM(C55:C60)</f>
        <v>12.15</v>
      </c>
      <c r="D61" s="366"/>
      <c r="E61" s="272"/>
      <c r="F61" s="270" t="str" cm="1">
        <f t="array" aca="1" ref="F61" ca="1">IF(D61="Core", INDIRECT($K$3), IF(D61="Core_Rotational",INDIRECT($K$3), IF(D61="Core_Pillar", INDIRECT($K$3),IF(D61="Explosive_Cardio", INDIRECT($K$2), IF(D61="Explosive", INDIRECT($K$2),INDIRECT($K$4))))))</f>
        <v>3x5</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38:J38"/>
    <mergeCell ref="H39:J39"/>
    <mergeCell ref="H31:J31"/>
    <mergeCell ref="K31:K36"/>
    <mergeCell ref="G32:G33"/>
    <mergeCell ref="G34:G35"/>
    <mergeCell ref="G36:G37"/>
    <mergeCell ref="K39:K44"/>
    <mergeCell ref="G40:G41"/>
    <mergeCell ref="G42:G43"/>
    <mergeCell ref="G44:G45"/>
    <mergeCell ref="H14:J14"/>
    <mergeCell ref="H15:J15"/>
    <mergeCell ref="K15:K20"/>
    <mergeCell ref="G16:G17"/>
    <mergeCell ref="H30:J30"/>
    <mergeCell ref="G18:G19"/>
    <mergeCell ref="G20:G21"/>
    <mergeCell ref="H22:J22"/>
    <mergeCell ref="H23:J23"/>
    <mergeCell ref="K23:K28"/>
    <mergeCell ref="G24:G25"/>
    <mergeCell ref="G26:G27"/>
    <mergeCell ref="G28:G29"/>
    <mergeCell ref="H6:J6"/>
    <mergeCell ref="H7:J7"/>
    <mergeCell ref="K7:K12"/>
    <mergeCell ref="G8:G9"/>
    <mergeCell ref="G10:G11"/>
    <mergeCell ref="G12:G13"/>
    <mergeCell ref="A1:J1"/>
    <mergeCell ref="A2:J2"/>
    <mergeCell ref="D3:J3"/>
    <mergeCell ref="A4:J4"/>
    <mergeCell ref="A5:C5"/>
    <mergeCell ref="E5:J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197" priority="1" operator="equal">
      <formula>0</formula>
    </cfRule>
    <cfRule type="cellIs" dxfId="196" priority="2" operator="equal">
      <formula>"SPD"</formula>
    </cfRule>
    <cfRule type="cellIs" dxfId="195" priority="3" operator="equal">
      <formula>"PWR"</formula>
    </cfRule>
    <cfRule type="cellIs" dxfId="194" priority="4" operator="equal">
      <formula>"HYP"</formula>
    </cfRule>
    <cfRule type="cellIs" dxfId="193" priority="5" operator="equal">
      <formula>"STR"</formula>
    </cfRule>
    <cfRule type="cellIs" dxfId="192" priority="6" operator="equal">
      <formula>"STC"</formula>
    </cfRule>
    <cfRule type="cellIs" dxfId="191" priority="7" operator="equal">
      <formula>"MAX"</formula>
    </cfRule>
    <cfRule type="cellIs" dxfId="190" priority="8" operator="equal">
      <formula>"SPE"</formula>
    </cfRule>
    <cfRule type="cellIs" dxfId="189" priority="9" operator="equal">
      <formula>"END"</formula>
    </cfRule>
    <cfRule type="cellIs" dxfId="188" priority="10" operator="equal">
      <formula>"UNL"</formula>
    </cfRule>
    <cfRule type="cellIs" dxfId="187" priority="11" operator="equal">
      <formula>"FDN"</formula>
    </cfRule>
  </conditionalFormatting>
  <dataValidations count="2">
    <dataValidation type="list" allowBlank="1" showInputMessage="1" showErrorMessage="1" sqref="D8:D13 D16:D21 D24:D29 D32:D37 D40:D45 D48:D53 D56:D61" xr:uid="{00DAEB26-5D23-4244-9647-F684D550CE59}">
      <formula1>ExerciseCategories</formula1>
    </dataValidation>
    <dataValidation type="list" allowBlank="1" showErrorMessage="1" sqref="E24:E29 E32:E37 E16:E21 E56:E61 E40:E45 E48:E53 E8:E13" xr:uid="{DFBA279A-A73F-44F3-A6A9-B3D8D23F4482}">
      <formula1>INDIRECT(D8)</formula1>
    </dataValidation>
  </dataValidations>
  <hyperlinks>
    <hyperlink ref="K1" location="'Reference Page'!A1" display="Home" xr:uid="{BDE34CD6-D254-4959-85AD-20DC61982973}"/>
  </hyperlinks>
  <printOptions horizontalCentered="1" verticalCentered="1"/>
  <pageMargins left="0.3" right="0.3" top="0.5" bottom="0.25" header="0.3" footer="0.3"/>
  <pageSetup scale="87"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7">
    <tabColor rgb="FFABFFAB"/>
    <pageSetUpPr fitToPage="1"/>
  </sheetPr>
  <dimension ref="A1:AO202"/>
  <sheetViews>
    <sheetView showGridLines="0" workbookViewId="0">
      <pane ySplit="5" topLeftCell="A6" activePane="bottomLeft" state="frozen"/>
      <selection activeCell="A6" sqref="A6:AA61"/>
      <selection pane="bottomLeft" activeCell="A60" sqref="A60"/>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461</v>
      </c>
      <c r="B2" s="781"/>
      <c r="C2" s="781"/>
      <c r="D2" s="781"/>
      <c r="E2" s="781"/>
      <c r="F2" s="781"/>
      <c r="G2" s="781"/>
      <c r="H2" s="781"/>
      <c r="I2" s="781"/>
      <c r="J2" s="782"/>
      <c r="K2" s="379" t="str">
        <f ca="1">CONCATENATE(E5,"1_3E")</f>
        <v>STR1_3E</v>
      </c>
    </row>
    <row r="3" spans="1:41" x14ac:dyDescent="0.25">
      <c r="A3" s="370" cm="1">
        <f t="array" aca="1" ref="A3" ca="1">INDIRECT(K5)</f>
        <v>44815</v>
      </c>
      <c r="B3" s="371" t="s">
        <v>330</v>
      </c>
      <c r="C3" s="372">
        <f ca="1">+A3+6</f>
        <v>44821</v>
      </c>
      <c r="D3" s="787" t="s">
        <v>852</v>
      </c>
      <c r="E3" s="788"/>
      <c r="F3" s="788"/>
      <c r="G3" s="788"/>
      <c r="H3" s="788"/>
      <c r="I3" s="788"/>
      <c r="J3" s="789"/>
      <c r="K3" s="379" t="str">
        <f ca="1">CONCATENATE(E5,"1_3C")</f>
        <v>STR1_3C</v>
      </c>
    </row>
    <row r="4" spans="1:41" x14ac:dyDescent="0.25">
      <c r="A4" s="849" t="str">
        <f>'Reference Page'!$H$35</f>
        <v>FALL</v>
      </c>
      <c r="B4" s="850"/>
      <c r="C4" s="850"/>
      <c r="D4" s="850"/>
      <c r="E4" s="850"/>
      <c r="F4" s="850"/>
      <c r="G4" s="850"/>
      <c r="H4" s="850"/>
      <c r="I4" s="850"/>
      <c r="J4" s="851"/>
      <c r="K4" s="379" t="str">
        <f ca="1">CONCATENATE(E5,"1_3O")</f>
        <v>STR1_3O</v>
      </c>
    </row>
    <row r="5" spans="1:41" ht="16.5" thickBot="1" x14ac:dyDescent="0.35">
      <c r="A5" s="852" t="str">
        <f>'Reference Page'!$F$35</f>
        <v>Fall Block 1</v>
      </c>
      <c r="B5" s="853"/>
      <c r="C5" s="853"/>
      <c r="D5" s="367" t="s">
        <v>1428</v>
      </c>
      <c r="E5" s="844" t="str" cm="1">
        <f t="array" aca="1" ref="E5" ca="1">INDIRECT(L5)</f>
        <v>STR</v>
      </c>
      <c r="F5" s="845"/>
      <c r="G5" s="845"/>
      <c r="H5" s="845"/>
      <c r="I5" s="845"/>
      <c r="J5" s="845"/>
      <c r="K5" s="379" t="str">
        <f>_xlfn.CONCAT("'Reference Page'!A",RIGHT(A2,(LEN(A2)-FIND(" ",A2)))+2)</f>
        <v>'Reference Page'!A39</v>
      </c>
      <c r="L5" s="70" t="str">
        <f>_xlfn.CONCAT("'Reference Page'!G",RIGHT(A2,(LEN(A2)-FIND(" ",A2)))+2)</f>
        <v>'Reference Page'!G39</v>
      </c>
    </row>
    <row r="6" spans="1:41" ht="15.75" thickBot="1" x14ac:dyDescent="0.3">
      <c r="A6" s="315" t="s">
        <v>640</v>
      </c>
      <c r="B6" s="314"/>
      <c r="C6" s="306">
        <f ca="1">A3</f>
        <v>44815</v>
      </c>
      <c r="D6" s="301" t="s">
        <v>1429</v>
      </c>
      <c r="E6" s="302" t="s">
        <v>70</v>
      </c>
      <c r="F6" s="301" t="s">
        <v>1430</v>
      </c>
      <c r="G6" s="301" t="s">
        <v>380</v>
      </c>
      <c r="H6" s="841" t="s">
        <v>1431</v>
      </c>
      <c r="I6" s="841"/>
      <c r="J6" s="842"/>
      <c r="K6" s="375" t="s">
        <v>648</v>
      </c>
      <c r="L6" s="300"/>
      <c r="M6" s="300"/>
    </row>
    <row r="7" spans="1:41" s="313" customFormat="1" ht="15" customHeight="1" thickTop="1" x14ac:dyDescent="0.25">
      <c r="A7" s="299" t="s">
        <v>1432</v>
      </c>
      <c r="B7" s="41"/>
      <c r="C7" s="297" t="str">
        <f>"("&amp;LEFT(K6,1)&amp;")"</f>
        <v>(E)</v>
      </c>
      <c r="D7" s="296" t="s">
        <v>1433</v>
      </c>
      <c r="E7" s="295"/>
      <c r="F7" s="294"/>
      <c r="G7" s="294"/>
      <c r="H7" s="824"/>
      <c r="I7" s="824"/>
      <c r="J7" s="825"/>
      <c r="K7" s="793" t="s">
        <v>1650</v>
      </c>
      <c r="L7"/>
      <c r="M7"/>
      <c r="N7"/>
      <c r="O7"/>
      <c r="P7"/>
      <c r="Q7"/>
      <c r="R7"/>
      <c r="S7"/>
      <c r="T7"/>
      <c r="U7"/>
      <c r="V7"/>
      <c r="W7"/>
      <c r="X7"/>
      <c r="Y7"/>
      <c r="Z7"/>
      <c r="AA7"/>
      <c r="AB7"/>
      <c r="AC7"/>
      <c r="AD7"/>
      <c r="AE7"/>
      <c r="AF7"/>
      <c r="AG7"/>
      <c r="AH7"/>
      <c r="AI7"/>
      <c r="AJ7"/>
      <c r="AK7"/>
      <c r="AL7"/>
      <c r="AM7"/>
      <c r="AN7"/>
      <c r="AO7"/>
    </row>
    <row r="8" spans="1:41" ht="15" customHeight="1" x14ac:dyDescent="0.25">
      <c r="A8" s="282" t="s">
        <v>1342</v>
      </c>
      <c r="B8" s="282"/>
      <c r="C8" s="382">
        <v>4.1500000000000004</v>
      </c>
      <c r="D8" s="280"/>
      <c r="E8" s="279"/>
      <c r="F8" s="278" t="str" cm="1">
        <f t="array" aca="1" ref="F8" ca="1">IF(D8="Core", INDIRECT($K$3), IF(D8="Core_Rotational",INDIRECT($K$3), IF(D8="Core_Pillar", INDIRECT($K$3),IF(D8="Explosive_Cardio", INDIRECT($K$2), IF(D8="Explosive", INDIRECT($K$2),INDIRECT($K$4))))))</f>
        <v>3x5</v>
      </c>
      <c r="G8" s="826" t="str">
        <f ca="1">CONCATENATE(IF($E$5="FDN",FDN_R,""),IF($E$5="END",END_R,""),IF($E$5="SPD",SPD_R,""),IF($E$5="HYP",HYP_R,""),IF($E$5="PWR",PWR_R,""),IF($E$5="STC",STC_R,""),IF($E$5="STR",STR_R,""),IF($E$5="MAX",MAX_R,""),IF($E$5="TF",TF_R,""),IF($E$5="UNL",UNL_R,""))</f>
        <v>2:00</v>
      </c>
      <c r="H8" s="277"/>
      <c r="I8" s="277"/>
      <c r="J8" s="277"/>
      <c r="K8" s="793"/>
    </row>
    <row r="9" spans="1:41" ht="15" customHeight="1" x14ac:dyDescent="0.25">
      <c r="A9" s="43" t="s">
        <v>1059</v>
      </c>
      <c r="B9" s="36"/>
      <c r="C9" s="287"/>
      <c r="D9" s="280"/>
      <c r="E9" s="293"/>
      <c r="F9" s="271" t="str" cm="1">
        <f t="array" aca="1" ref="F9" ca="1">IF(D9="Core", INDIRECT($K$3), IF(D9="Core_Rotational",INDIRECT($K$3), IF(D9="Core_Pillar", INDIRECT($K$3),IF(D9="Explosive_Cardio", INDIRECT($K$2), IF(D9="Explosive", INDIRECT($K$2),INDIRECT($K$4))))))</f>
        <v>3x5</v>
      </c>
      <c r="G9" s="827"/>
      <c r="H9" s="271"/>
      <c r="I9" s="271"/>
      <c r="J9" s="271"/>
      <c r="K9" s="793"/>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3x5</v>
      </c>
      <c r="G10" s="828" t="str">
        <f ca="1">CONCATENATE(IF($E$5="FDN",FDN_R,""),IF($E$5="END",END_R,""),IF($E$5="SPD",SPD_R,""),IF($E$5="HYP",HYP_R,""),IF($E$5="PWR",PWR_R,""),IF($E$5="STC",STC_R,""),IF($E$5="STR",STR_R,""),IF($E$5="MAX",MAX_R,""),IF($E$5="TF",TF_R,""),IF($E$5="UNL",UNL_R,""))</f>
        <v>2:00</v>
      </c>
      <c r="H10" s="290"/>
      <c r="I10" s="290"/>
      <c r="J10" s="290"/>
      <c r="K10" s="793"/>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3x5</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3x5</v>
      </c>
      <c r="G12" s="826" t="str">
        <f ca="1">CONCATENATE(IF($E$5="FDN",FDN_R,""),IF($E$5="END",END_R,""),IF($E$5="SPD",SPD_R,""),IF($E$5="HYP",HYP_R,""),IF($E$5="PWR",PWR_R,""),IF($E$5="STC",STC_R,""),IF($E$5="STR",STR_R,""),IF($E$5="MAX",MAX_R,""),IF($E$5="TF",TF_R,""),IF($E$5="UNL",UNL_R,""))</f>
        <v>2:00</v>
      </c>
      <c r="H12" s="277"/>
      <c r="I12" s="277"/>
      <c r="J12" s="277"/>
      <c r="K12" s="793"/>
    </row>
    <row r="13" spans="1:41" ht="15" customHeight="1" thickBot="1" x14ac:dyDescent="0.3">
      <c r="A13" s="43"/>
      <c r="B13" s="312"/>
      <c r="C13" s="410">
        <f>SUM(C7:C12)</f>
        <v>4.1500000000000004</v>
      </c>
      <c r="D13" s="280"/>
      <c r="E13" s="310"/>
      <c r="F13" s="271" t="str" cm="1">
        <f t="array" aca="1" ref="F13" ca="1">IF(D13="Core", INDIRECT($K$3), IF(D13="Core_Rotational",INDIRECT($K$3), IF(D13="Core_Pillar", INDIRECT($K$3),IF(D13="Explosive_Cardio", INDIRECT($K$2), IF(D13="Explosive", INDIRECT($K$2),INDIRECT($K$4))))))</f>
        <v>3x5</v>
      </c>
      <c r="G13" s="827"/>
      <c r="H13" s="271"/>
      <c r="I13" s="271"/>
      <c r="J13" s="271"/>
    </row>
    <row r="14" spans="1:41" ht="15" customHeight="1" thickBot="1" x14ac:dyDescent="0.3">
      <c r="A14" s="307" t="s">
        <v>641</v>
      </c>
      <c r="B14" s="304"/>
      <c r="C14" s="306">
        <f ca="1">+C6+1</f>
        <v>44816</v>
      </c>
      <c r="D14" s="301" t="s">
        <v>1429</v>
      </c>
      <c r="E14" s="309" t="s">
        <v>70</v>
      </c>
      <c r="F14" s="308" t="s">
        <v>1430</v>
      </c>
      <c r="G14" s="301" t="s">
        <v>380</v>
      </c>
      <c r="H14" s="822" t="s">
        <v>1431</v>
      </c>
      <c r="I14" s="822"/>
      <c r="J14" s="823"/>
      <c r="K14" s="375" t="s">
        <v>648</v>
      </c>
      <c r="L14" s="300"/>
      <c r="M14" s="300"/>
    </row>
    <row r="15" spans="1:41" ht="15" customHeight="1" thickTop="1" x14ac:dyDescent="0.25">
      <c r="A15" s="299" t="s">
        <v>1432</v>
      </c>
      <c r="B15" s="298"/>
      <c r="C15" s="297" t="str">
        <f>"("&amp;LEFT(K14,1)&amp;")"</f>
        <v>(E)</v>
      </c>
      <c r="D15" s="296" t="s">
        <v>1433</v>
      </c>
      <c r="E15" s="295" t="s">
        <v>1651</v>
      </c>
      <c r="F15" s="294"/>
      <c r="G15" s="294"/>
      <c r="H15" s="824"/>
      <c r="I15" s="824"/>
      <c r="J15" s="825"/>
      <c r="K15" s="793" t="s">
        <v>1655</v>
      </c>
    </row>
    <row r="16" spans="1:41" ht="15" customHeight="1" x14ac:dyDescent="0.25">
      <c r="A16" s="282" t="s">
        <v>873</v>
      </c>
      <c r="B16" s="282"/>
      <c r="C16" s="281">
        <v>4</v>
      </c>
      <c r="D16" s="280" t="s">
        <v>2</v>
      </c>
      <c r="E16" s="279" t="s">
        <v>27</v>
      </c>
      <c r="F16" s="278" t="s">
        <v>1652</v>
      </c>
      <c r="G16" s="826" t="str">
        <f ca="1">CONCATENATE(IF($E$5="FDN",FDN_R,""),IF($E$5="END",END_R,""),IF($E$5="SPD",SPD_R,""),IF($E$5="HYP",HYP_R,""),IF($E$5="PWR",PWR_R,""),IF($E$5="STC",STC_R,""),IF($E$5="STR",STR_R,""),IF($E$5="MAX",MAX_R,""),IF($E$5="TF",TF_R,""),IF($E$5="UNL",UNL_R,""))</f>
        <v>2:00</v>
      </c>
      <c r="H16" s="277">
        <v>95</v>
      </c>
      <c r="I16" s="277">
        <v>115</v>
      </c>
      <c r="J16" s="277" t="s">
        <v>1654</v>
      </c>
      <c r="K16" s="793"/>
    </row>
    <row r="17" spans="1:13" ht="15" customHeight="1" x14ac:dyDescent="0.25">
      <c r="A17" s="43" t="s">
        <v>1562</v>
      </c>
      <c r="B17" s="36"/>
      <c r="C17" s="287">
        <v>0.2</v>
      </c>
      <c r="D17" s="280" t="s">
        <v>11</v>
      </c>
      <c r="E17" s="293" t="s">
        <v>188</v>
      </c>
      <c r="F17" s="271" t="s">
        <v>1653</v>
      </c>
      <c r="G17" s="827"/>
      <c r="H17" s="271">
        <v>100</v>
      </c>
      <c r="I17" s="271">
        <v>110</v>
      </c>
      <c r="J17" s="271" t="s">
        <v>1654</v>
      </c>
      <c r="K17" s="793"/>
    </row>
    <row r="18" spans="1:13" ht="15" customHeight="1" x14ac:dyDescent="0.25">
      <c r="A18" s="282" t="s">
        <v>1003</v>
      </c>
      <c r="B18" s="282"/>
      <c r="C18" s="281">
        <v>3.8</v>
      </c>
      <c r="D18" s="364" t="s">
        <v>2</v>
      </c>
      <c r="E18" s="291" t="s">
        <v>186</v>
      </c>
      <c r="F18" s="278" t="s">
        <v>9</v>
      </c>
      <c r="G18" s="828" t="str">
        <f ca="1">CONCATENATE(IF($E$5="FDN",FDN_R,""),IF($E$5="END",END_R,""),IF($E$5="SPD",SPD_R,""),IF($E$5="HYP",HYP_R,""),IF($E$5="PWR",PWR_R,""),IF($E$5="STC",STC_R,""),IF($E$5="STR",STR_R,""),IF($E$5="MAX",MAX_R,""),IF($E$5="TF",TF_R,""),IF($E$5="UNL",UNL_R,""))</f>
        <v>2:00</v>
      </c>
      <c r="H18" s="290">
        <v>30</v>
      </c>
      <c r="I18" s="290" t="s">
        <v>1654</v>
      </c>
      <c r="J18" s="290"/>
      <c r="K18" s="793"/>
    </row>
    <row r="19" spans="1:13" ht="15" customHeight="1" x14ac:dyDescent="0.25">
      <c r="A19" s="43" t="s">
        <v>1563</v>
      </c>
      <c r="B19" s="36"/>
      <c r="C19" s="287"/>
      <c r="D19" s="363" t="s">
        <v>136</v>
      </c>
      <c r="E19" s="286" t="s">
        <v>146</v>
      </c>
      <c r="F19" s="271" t="s">
        <v>1535</v>
      </c>
      <c r="G19" s="829"/>
      <c r="H19" s="285">
        <v>5</v>
      </c>
      <c r="I19" s="285" t="s">
        <v>1654</v>
      </c>
      <c r="J19" s="285"/>
      <c r="K19" s="793"/>
    </row>
    <row r="20" spans="1:13" ht="15" customHeight="1" x14ac:dyDescent="0.25">
      <c r="A20" s="282"/>
      <c r="B20" s="282"/>
      <c r="C20" s="281"/>
      <c r="D20" s="280"/>
      <c r="E20" s="279"/>
      <c r="F20" s="278" t="str" cm="1">
        <f t="array" aca="1" ref="F20" ca="1">IF(D20="Core", INDIRECT($K$3), IF(D20="Core_Rotational",INDIRECT($K$3), IF(D20="Core_Pillar", INDIRECT($K$3),IF(D20="Explosive_Cardio", INDIRECT($K$2), IF(D20="Explosive", INDIRECT($K$2),INDIRECT($K$4))))))</f>
        <v>3x5</v>
      </c>
      <c r="G20" s="826" t="str">
        <f ca="1">CONCATENATE(IF($E$5="FDN",FDN_R,""),IF($E$5="END",END_R,""),IF($E$5="SPD",SPD_R,""),IF($E$5="HYP",HYP_R,""),IF($E$5="PWR",PWR_R,""),IF($E$5="STC",STC_R,""),IF($E$5="STR",STR_R,""),IF($E$5="MAX",MAX_R,""),IF($E$5="TF",TF_R,""),IF($E$5="UNL",UNL_R,""))</f>
        <v>2:00</v>
      </c>
      <c r="H20" s="277"/>
      <c r="I20" s="277"/>
      <c r="J20" s="277"/>
      <c r="K20" s="793"/>
    </row>
    <row r="21" spans="1:13" ht="15" customHeight="1" thickBot="1" x14ac:dyDescent="0.3">
      <c r="A21" s="43"/>
      <c r="B21" s="45"/>
      <c r="C21" s="273">
        <f>SUM(C15:C20)</f>
        <v>8</v>
      </c>
      <c r="D21" s="280"/>
      <c r="E21" s="293"/>
      <c r="F21" s="271" t="str" cm="1">
        <f t="array" aca="1" ref="F21" ca="1">IF(D21="Core", INDIRECT($K$3), IF(D21="Core_Rotational",INDIRECT($K$3), IF(D21="Core_Pillar", INDIRECT($K$3),IF(D21="Explosive_Cardio", INDIRECT($K$2), IF(D21="Explosive", INDIRECT($K$2),INDIRECT($K$4))))))</f>
        <v>3x5</v>
      </c>
      <c r="G21" s="827"/>
      <c r="H21" s="271"/>
      <c r="I21" s="271"/>
      <c r="J21" s="271"/>
    </row>
    <row r="22" spans="1:13" ht="15" customHeight="1" thickBot="1" x14ac:dyDescent="0.3">
      <c r="A22" s="307" t="s">
        <v>642</v>
      </c>
      <c r="B22" s="304"/>
      <c r="C22" s="306">
        <f ca="1">+C14+1</f>
        <v>44817</v>
      </c>
      <c r="D22" s="301" t="s">
        <v>1429</v>
      </c>
      <c r="E22" s="302" t="s">
        <v>70</v>
      </c>
      <c r="F22" s="301" t="s">
        <v>1430</v>
      </c>
      <c r="G22" s="301" t="s">
        <v>380</v>
      </c>
      <c r="H22" s="822" t="s">
        <v>1431</v>
      </c>
      <c r="I22" s="822"/>
      <c r="J22" s="823"/>
      <c r="K22" s="375" t="s">
        <v>1279</v>
      </c>
      <c r="L22" s="300"/>
      <c r="M22" s="300"/>
    </row>
    <row r="23" spans="1:13" ht="15" customHeight="1" thickTop="1" x14ac:dyDescent="0.25">
      <c r="A23" s="299" t="s">
        <v>1432</v>
      </c>
      <c r="B23" s="298"/>
      <c r="C23" s="297" t="str">
        <f>"("&amp;LEFT(K22,1)&amp;")"</f>
        <v>(P)</v>
      </c>
      <c r="D23" s="296" t="s">
        <v>1433</v>
      </c>
      <c r="E23" s="295"/>
      <c r="F23" s="294"/>
      <c r="G23" s="294"/>
      <c r="H23" s="824"/>
      <c r="I23" s="824"/>
      <c r="J23" s="825"/>
      <c r="K23" s="793" t="s">
        <v>1665</v>
      </c>
    </row>
    <row r="24" spans="1:13" ht="15" customHeight="1" x14ac:dyDescent="0.25">
      <c r="A24" s="282" t="s">
        <v>1666</v>
      </c>
      <c r="B24" s="282"/>
      <c r="C24" s="281">
        <v>2</v>
      </c>
      <c r="D24" s="280"/>
      <c r="E24" s="279"/>
      <c r="F24" s="278" t="str" cm="1">
        <f t="array" aca="1" ref="F24" ca="1">IF(D24="Core", INDIRECT($K$3), IF(D24="Core_Rotational",INDIRECT($K$3), IF(D24="Core_Pillar", INDIRECT($K$3),IF(D24="Explosive_Cardio", INDIRECT($K$2), IF(D24="Explosive", INDIRECT($K$2),INDIRECT($K$4))))))</f>
        <v>3x5</v>
      </c>
      <c r="G24" s="826" t="str">
        <f ca="1">CONCATENATE(IF($E$5="FDN",FDN_R,""),IF($E$5="END",END_R,""),IF($E$5="SPD",SPD_R,""),IF($E$5="HYP",HYP_R,""),IF($E$5="PWR",PWR_R,""),IF($E$5="STC",STC_R,""),IF($E$5="STR",STR_R,""),IF($E$5="MAX",MAX_R,""),IF($E$5="TF",TF_R,""),IF($E$5="UNL",UNL_R,""))</f>
        <v>2:00</v>
      </c>
      <c r="H24" s="277"/>
      <c r="I24" s="277"/>
      <c r="J24" s="277"/>
      <c r="K24" s="793"/>
    </row>
    <row r="25" spans="1:13" ht="15" customHeight="1" x14ac:dyDescent="0.25">
      <c r="A25" s="43" t="s">
        <v>1663</v>
      </c>
      <c r="B25" s="36"/>
      <c r="C25" s="287">
        <v>7</v>
      </c>
      <c r="D25" s="280"/>
      <c r="E25" s="293"/>
      <c r="F25" s="271" t="str" cm="1">
        <f t="array" aca="1" ref="F25" ca="1">IF(D25="Core", INDIRECT($K$3), IF(D25="Core_Rotational",INDIRECT($K$3), IF(D25="Core_Pillar", INDIRECT($K$3),IF(D25="Explosive_Cardio", INDIRECT($K$2), IF(D25="Explosive", INDIRECT($K$2),INDIRECT($K$4))))))</f>
        <v>3x5</v>
      </c>
      <c r="G25" s="827"/>
      <c r="H25" s="271"/>
      <c r="I25" s="271"/>
      <c r="J25" s="271"/>
      <c r="K25" s="793"/>
    </row>
    <row r="26" spans="1:13" ht="15" customHeight="1" x14ac:dyDescent="0.25">
      <c r="A26" s="282" t="s">
        <v>1664</v>
      </c>
      <c r="B26" s="282"/>
      <c r="C26" s="281"/>
      <c r="D26" s="364"/>
      <c r="E26" s="291"/>
      <c r="F26" s="278" t="str" cm="1">
        <f t="array" aca="1" ref="F26" ca="1">IF(D26="Core", INDIRECT($K$3), IF(D26="Core_Rotational",INDIRECT($K$3), IF(D26="Core_Pillar", INDIRECT($K$3),IF(D26="Explosive_Cardio", INDIRECT($K$2), IF(D26="Explosive", INDIRECT($K$2),INDIRECT($K$4))))))</f>
        <v>3x5</v>
      </c>
      <c r="G26" s="828" t="str">
        <f ca="1">CONCATENATE(IF($E$5="FDN",FDN_R,""),IF($E$5="END",END_R,""),IF($E$5="SPD",SPD_R,""),IF($E$5="HYP",HYP_R,""),IF($E$5="PWR",PWR_R,""),IF($E$5="STC",STC_R,""),IF($E$5="STR",STR_R,""),IF($E$5="MAX",MAX_R,""),IF($E$5="TF",TF_R,""),IF($E$5="UNL",UNL_R,""))</f>
        <v>2:00</v>
      </c>
      <c r="H26" s="290"/>
      <c r="I26" s="290"/>
      <c r="J26" s="290"/>
      <c r="K26" s="793"/>
    </row>
    <row r="27" spans="1:13" ht="15" customHeight="1" x14ac:dyDescent="0.25">
      <c r="A27" s="43" t="s">
        <v>1156</v>
      </c>
      <c r="B27" s="36"/>
      <c r="C27" s="287">
        <v>2.1</v>
      </c>
      <c r="D27" s="363"/>
      <c r="E27" s="286"/>
      <c r="F27" s="271" t="str" cm="1">
        <f t="array" aca="1" ref="F27" ca="1">IF(D27="Core", INDIRECT($K$3), IF(D27="Core_Rotational",INDIRECT($K$3), IF(D27="Core_Pillar", INDIRECT($K$3),IF(D27="Explosive_Cardio", INDIRECT($K$2), IF(D27="Explosive", INDIRECT($K$2),INDIRECT($K$4))))))</f>
        <v>3x5</v>
      </c>
      <c r="G27" s="829"/>
      <c r="H27" s="285"/>
      <c r="I27" s="285"/>
      <c r="J27" s="285"/>
      <c r="K27" s="793"/>
    </row>
    <row r="28" spans="1:13" ht="15" customHeight="1" x14ac:dyDescent="0.25">
      <c r="A28" s="282"/>
      <c r="B28" s="282"/>
      <c r="C28" s="281"/>
      <c r="D28" s="280"/>
      <c r="E28" s="279"/>
      <c r="F28" s="278" t="str" cm="1">
        <f t="array" aca="1" ref="F28" ca="1">IF(D28="Core", INDIRECT($K$3), IF(D28="Core_Rotational",INDIRECT($K$3), IF(D28="Core_Pillar", INDIRECT($K$3),IF(D28="Explosive_Cardio", INDIRECT($K$2), IF(D28="Explosive", INDIRECT($K$2),INDIRECT($K$4))))))</f>
        <v>3x5</v>
      </c>
      <c r="G28" s="826" t="str">
        <f ca="1">CONCATENATE(IF($E$5="FDN",FDN_R,""),IF($E$5="END",END_R,""),IF($E$5="SPD",SPD_R,""),IF($E$5="HYP",HYP_R,""),IF($E$5="PWR",PWR_R,""),IF($E$5="STC",STC_R,""),IF($E$5="STR",STR_R,""),IF($E$5="MAX",MAX_R,""),IF($E$5="TF",TF_R,""),IF($E$5="UNL",UNL_R,""))</f>
        <v>2:00</v>
      </c>
      <c r="H28" s="277"/>
      <c r="I28" s="277"/>
      <c r="J28" s="277"/>
      <c r="K28" s="793"/>
    </row>
    <row r="29" spans="1:13" ht="15" customHeight="1" thickBot="1" x14ac:dyDescent="0.3">
      <c r="A29" s="43"/>
      <c r="B29" s="45"/>
      <c r="C29" s="273">
        <f>SUM(C23:C28)</f>
        <v>11.1</v>
      </c>
      <c r="D29" s="280"/>
      <c r="E29" s="293"/>
      <c r="F29" s="271" t="str" cm="1">
        <f t="array" aca="1" ref="F29" ca="1">IF(D29="Core", INDIRECT($K$3), IF(D29="Core_Rotational",INDIRECT($K$3), IF(D29="Core_Pillar", INDIRECT($K$3),IF(D29="Explosive_Cardio", INDIRECT($K$2), IF(D29="Explosive", INDIRECT($K$2),INDIRECT($K$4))))))</f>
        <v>3x5</v>
      </c>
      <c r="G29" s="827"/>
      <c r="H29" s="271"/>
      <c r="I29" s="271"/>
      <c r="J29" s="271"/>
    </row>
    <row r="30" spans="1:13" ht="15" customHeight="1" thickBot="1" x14ac:dyDescent="0.3">
      <c r="A30" s="307" t="s">
        <v>643</v>
      </c>
      <c r="B30" s="304"/>
      <c r="C30" s="306">
        <f ca="1">+C22+1</f>
        <v>44818</v>
      </c>
      <c r="D30" s="301" t="s">
        <v>1429</v>
      </c>
      <c r="E30" s="302" t="s">
        <v>70</v>
      </c>
      <c r="F30" s="301" t="s">
        <v>1430</v>
      </c>
      <c r="G30" s="301" t="s">
        <v>380</v>
      </c>
      <c r="H30" s="822" t="s">
        <v>1431</v>
      </c>
      <c r="I30" s="822"/>
      <c r="J30" s="823"/>
      <c r="K30" s="375" t="s">
        <v>648</v>
      </c>
      <c r="L30" s="300"/>
      <c r="M30" s="300"/>
    </row>
    <row r="31" spans="1:13" ht="15" customHeight="1" thickTop="1" x14ac:dyDescent="0.25">
      <c r="A31" s="299" t="s">
        <v>1432</v>
      </c>
      <c r="B31" s="298"/>
      <c r="C31" s="297" t="str">
        <f>"("&amp;LEFT(K30,1)&amp;")"</f>
        <v>(E)</v>
      </c>
      <c r="D31" s="296" t="s">
        <v>1433</v>
      </c>
      <c r="E31" s="295"/>
      <c r="F31" s="294"/>
      <c r="G31" s="294"/>
      <c r="H31" s="824"/>
      <c r="I31" s="824"/>
      <c r="J31" s="825"/>
      <c r="K31" s="793" t="s">
        <v>1661</v>
      </c>
    </row>
    <row r="32" spans="1:13" ht="15" customHeight="1" x14ac:dyDescent="0.25">
      <c r="A32" s="282" t="s">
        <v>1660</v>
      </c>
      <c r="B32" s="282"/>
      <c r="C32" s="281">
        <v>3</v>
      </c>
      <c r="D32" s="280"/>
      <c r="E32" s="279"/>
      <c r="F32" s="278" t="str" cm="1">
        <f t="array" aca="1" ref="F32" ca="1">IF(D32="Core", INDIRECT($K$3), IF(D32="Core_Rotational",INDIRECT($K$3), IF(D32="Core_Pillar", INDIRECT($K$3),IF(D32="Explosive_Cardio", INDIRECT($K$2), IF(D32="Explosive", INDIRECT($K$2),INDIRECT($K$4))))))</f>
        <v>3x5</v>
      </c>
      <c r="G32" s="826" t="str">
        <f ca="1">CONCATENATE(IF($E$5="FDN",FDN_R,""),IF($E$5="END",END_R,""),IF($E$5="SPD",SPD_R,""),IF($E$5="HYP",HYP_R,""),IF($E$5="PWR",PWR_R,""),IF($E$5="STC",STC_R,""),IF($E$5="STR",STR_R,""),IF($E$5="MAX",MAX_R,""),IF($E$5="TF",TF_R,""),IF($E$5="UNL",UNL_R,""))</f>
        <v>2:00</v>
      </c>
      <c r="H32" s="277"/>
      <c r="I32" s="277"/>
      <c r="J32" s="277"/>
      <c r="K32" s="793"/>
    </row>
    <row r="33" spans="1:13" ht="15" customHeight="1" x14ac:dyDescent="0.25">
      <c r="A33" s="43"/>
      <c r="B33" s="36"/>
      <c r="C33" s="287"/>
      <c r="D33" s="280"/>
      <c r="E33" s="293"/>
      <c r="F33" s="271" t="str" cm="1">
        <f t="array" aca="1" ref="F33" ca="1">IF(D33="Core", INDIRECT($K$3), IF(D33="Core_Rotational",INDIRECT($K$3), IF(D33="Core_Pillar", INDIRECT($K$3),IF(D33="Explosive_Cardio", INDIRECT($K$2), IF(D33="Explosive", INDIRECT($K$2),INDIRECT($K$4))))))</f>
        <v>3x5</v>
      </c>
      <c r="G33" s="827"/>
      <c r="H33" s="271"/>
      <c r="I33" s="271"/>
      <c r="J33" s="271"/>
      <c r="K33" s="793"/>
    </row>
    <row r="34" spans="1:13" ht="15" customHeight="1" x14ac:dyDescent="0.25">
      <c r="A34" s="282" t="s">
        <v>962</v>
      </c>
      <c r="B34" s="282"/>
      <c r="C34" s="382"/>
      <c r="D34" s="364"/>
      <c r="E34" s="291"/>
      <c r="F34" s="278" t="str" cm="1">
        <f t="array" aca="1" ref="F34" ca="1">IF(D34="Core", INDIRECT($K$3), IF(D34="Core_Rotational",INDIRECT($K$3), IF(D34="Core_Pillar", INDIRECT($K$3),IF(D34="Explosive_Cardio", INDIRECT($K$2), IF(D34="Explosive", INDIRECT($K$2),INDIRECT($K$4))))))</f>
        <v>3x5</v>
      </c>
      <c r="G34" s="828" t="str">
        <f ca="1">CONCATENATE(IF($E$5="FDN",FDN_R,""),IF($E$5="END",END_R,""),IF($E$5="SPD",SPD_R,""),IF($E$5="HYP",HYP_R,""),IF($E$5="PWR",PWR_R,""),IF($E$5="STC",STC_R,""),IF($E$5="STR",STR_R,""),IF($E$5="MAX",MAX_R,""),IF($E$5="TF",TF_R,""),IF($E$5="UNL",UNL_R,""))</f>
        <v>2:00</v>
      </c>
      <c r="H34" s="290"/>
      <c r="I34" s="290"/>
      <c r="J34" s="290"/>
      <c r="K34" s="793"/>
    </row>
    <row r="35" spans="1:13" ht="15" customHeight="1" x14ac:dyDescent="0.25">
      <c r="A35" s="43" t="s">
        <v>1641</v>
      </c>
      <c r="B35" s="36"/>
      <c r="C35" s="386">
        <v>8.15</v>
      </c>
      <c r="D35" s="363"/>
      <c r="E35" s="286"/>
      <c r="F35" s="271" t="str" cm="1">
        <f t="array" aca="1" ref="F35" ca="1">IF(D35="Core", INDIRECT($K$3), IF(D35="Core_Rotational",INDIRECT($K$3), IF(D35="Core_Pillar", INDIRECT($K$3),IF(D35="Explosive_Cardio", INDIRECT($K$2), IF(D35="Explosive", INDIRECT($K$2),INDIRECT($K$4))))))</f>
        <v>3x5</v>
      </c>
      <c r="G35" s="829"/>
      <c r="H35" s="285"/>
      <c r="I35" s="285"/>
      <c r="J35" s="285"/>
      <c r="K35" s="793"/>
    </row>
    <row r="36" spans="1:13" ht="15" customHeight="1" x14ac:dyDescent="0.25">
      <c r="A36" s="282" t="s">
        <v>1086</v>
      </c>
      <c r="B36" s="282"/>
      <c r="C36" s="281"/>
      <c r="D36" s="280"/>
      <c r="E36" s="279"/>
      <c r="F36" s="278" t="str" cm="1">
        <f t="array" aca="1" ref="F36" ca="1">IF(D36="Core", INDIRECT($K$3), IF(D36="Core_Rotational",INDIRECT($K$3), IF(D36="Core_Pillar", INDIRECT($K$3),IF(D36="Explosive_Cardio", INDIRECT($K$2), IF(D36="Explosive", INDIRECT($K$2),INDIRECT($K$4))))))</f>
        <v>3x5</v>
      </c>
      <c r="G36" s="826" t="str">
        <f ca="1">CONCATENATE(IF($E$5="FDN",FDN_R,""),IF($E$5="END",END_R,""),IF($E$5="SPD",SPD_R,""),IF($E$5="HYP",HYP_R,""),IF($E$5="PWR",PWR_R,""),IF($E$5="STC",STC_R,""),IF($E$5="STR",STR_R,""),IF($E$5="MAX",MAX_R,""),IF($E$5="TF",TF_R,""),IF($E$5="UNL",UNL_R,""))</f>
        <v>2:00</v>
      </c>
      <c r="H36" s="277"/>
      <c r="I36" s="277"/>
      <c r="J36" s="277"/>
      <c r="K36" s="793"/>
    </row>
    <row r="37" spans="1:13" ht="15" customHeight="1" thickBot="1" x14ac:dyDescent="0.3">
      <c r="A37" s="43"/>
      <c r="B37" s="45"/>
      <c r="C37" s="383">
        <f>SUM(C31:C36)</f>
        <v>11.15</v>
      </c>
      <c r="D37" s="280"/>
      <c r="E37" s="293"/>
      <c r="F37" s="271" t="str" cm="1">
        <f t="array" aca="1" ref="F37" ca="1">IF(D37="Core", INDIRECT($K$3), IF(D37="Core_Rotational",INDIRECT($K$3), IF(D37="Core_Pillar", INDIRECT($K$3),IF(D37="Explosive_Cardio", INDIRECT($K$2), IF(D37="Explosive", INDIRECT($K$2),INDIRECT($K$4))))))</f>
        <v>3x5</v>
      </c>
      <c r="G37" s="827"/>
      <c r="H37" s="271"/>
      <c r="I37" s="271"/>
      <c r="J37" s="271"/>
    </row>
    <row r="38" spans="1:13" ht="15" customHeight="1" thickBot="1" x14ac:dyDescent="0.3">
      <c r="A38" s="307" t="s">
        <v>644</v>
      </c>
      <c r="B38" s="304"/>
      <c r="C38" s="306">
        <f ca="1">+C30+1</f>
        <v>44819</v>
      </c>
      <c r="D38" s="301" t="s">
        <v>1429</v>
      </c>
      <c r="E38" s="302" t="s">
        <v>70</v>
      </c>
      <c r="F38" s="301" t="s">
        <v>1430</v>
      </c>
      <c r="G38" s="301" t="s">
        <v>380</v>
      </c>
      <c r="H38" s="822" t="s">
        <v>1431</v>
      </c>
      <c r="I38" s="822"/>
      <c r="J38" s="823"/>
      <c r="K38" s="375" t="s">
        <v>672</v>
      </c>
      <c r="L38" s="300"/>
      <c r="M38" s="300"/>
    </row>
    <row r="39" spans="1:13" ht="15" customHeight="1" thickTop="1" x14ac:dyDescent="0.25">
      <c r="A39" s="299" t="s">
        <v>1432</v>
      </c>
      <c r="B39" s="298"/>
      <c r="C39" s="297" t="str">
        <f>"("&amp;LEFT(K38,1)&amp;")"</f>
        <v>(F)</v>
      </c>
      <c r="D39" s="296" t="s">
        <v>1433</v>
      </c>
      <c r="E39" s="295"/>
      <c r="F39" s="294"/>
      <c r="G39" s="294"/>
      <c r="H39" s="824"/>
      <c r="I39" s="824"/>
      <c r="J39" s="825"/>
      <c r="K39" s="793" t="s">
        <v>1662</v>
      </c>
    </row>
    <row r="40" spans="1:13" ht="15" customHeight="1" x14ac:dyDescent="0.25">
      <c r="A40" s="282" t="s">
        <v>1328</v>
      </c>
      <c r="B40" s="282"/>
      <c r="C40" s="281">
        <v>3</v>
      </c>
      <c r="D40" s="280"/>
      <c r="E40" s="279"/>
      <c r="F40" s="278" t="str" cm="1">
        <f t="array" aca="1" ref="F40" ca="1">IF(D40="Core", INDIRECT($K$3), IF(D40="Core_Rotational",INDIRECT($K$3), IF(D40="Core_Pillar", INDIRECT($K$3),IF(D40="Explosive_Cardio", INDIRECT($K$2), IF(D40="Explosive", INDIRECT($K$2),INDIRECT($K$4))))))</f>
        <v>3x5</v>
      </c>
      <c r="G40" s="826" t="str">
        <f ca="1">CONCATENATE(IF($E$5="FDN",FDN_R,""),IF($E$5="END",END_R,""),IF($E$5="SPD",SPD_R,""),IF($E$5="HYP",HYP_R,""),IF($E$5="PWR",PWR_R,""),IF($E$5="STC",STC_R,""),IF($E$5="STR",STR_R,""),IF($E$5="MAX",MAX_R,""),IF($E$5="TF",TF_R,""),IF($E$5="UNL",UNL_R,""))</f>
        <v>2:00</v>
      </c>
      <c r="H40" s="277"/>
      <c r="I40" s="277"/>
      <c r="J40" s="277"/>
      <c r="K40" s="793"/>
    </row>
    <row r="41" spans="1:13" ht="15" customHeight="1" x14ac:dyDescent="0.25">
      <c r="A41" s="43" t="s">
        <v>1631</v>
      </c>
      <c r="B41" s="36"/>
      <c r="C41" s="287">
        <v>5</v>
      </c>
      <c r="D41" s="280"/>
      <c r="E41" s="293"/>
      <c r="F41" s="271" t="str" cm="1">
        <f t="array" aca="1" ref="F41" ca="1">IF(D41="Core", INDIRECT($K$3), IF(D41="Core_Rotational",INDIRECT($K$3), IF(D41="Core_Pillar", INDIRECT($K$3),IF(D41="Explosive_Cardio", INDIRECT($K$2), IF(D41="Explosive", INDIRECT($K$2),INDIRECT($K$4))))))</f>
        <v>3x5</v>
      </c>
      <c r="G41" s="827"/>
      <c r="H41" s="271"/>
      <c r="I41" s="271"/>
      <c r="J41" s="271"/>
      <c r="K41" s="793"/>
    </row>
    <row r="42" spans="1:13" ht="15" customHeight="1" x14ac:dyDescent="0.25">
      <c r="A42" s="282" t="s">
        <v>920</v>
      </c>
      <c r="B42" s="282"/>
      <c r="C42" s="281">
        <v>2</v>
      </c>
      <c r="D42" s="364"/>
      <c r="E42" s="291"/>
      <c r="F42" s="278" t="str" cm="1">
        <f t="array" aca="1" ref="F42" ca="1">IF(D42="Core", INDIRECT($K$3), IF(D42="Core_Rotational",INDIRECT($K$3), IF(D42="Core_Pillar", INDIRECT($K$3),IF(D42="Explosive_Cardio", INDIRECT($K$2), IF(D42="Explosive", INDIRECT($K$2),INDIRECT($K$4))))))</f>
        <v>3x5</v>
      </c>
      <c r="G42" s="828" t="str">
        <f ca="1">CONCATENATE(IF($E$5="FDN",FDN_R,""),IF($E$5="END",END_R,""),IF($E$5="SPD",SPD_R,""),IF($E$5="HYP",HYP_R,""),IF($E$5="PWR",PWR_R,""),IF($E$5="STC",STC_R,""),IF($E$5="STR",STR_R,""),IF($E$5="MAX",MAX_R,""),IF($E$5="TF",TF_R,""),IF($E$5="UNL",UNL_R,""))</f>
        <v>2:00</v>
      </c>
      <c r="H42" s="290"/>
      <c r="I42" s="290"/>
      <c r="J42" s="290"/>
      <c r="K42" s="793"/>
    </row>
    <row r="43" spans="1:13" ht="15" customHeight="1" x14ac:dyDescent="0.25">
      <c r="A43" s="43"/>
      <c r="B43" s="36"/>
      <c r="C43" s="287"/>
      <c r="D43" s="363"/>
      <c r="E43" s="286"/>
      <c r="F43" s="271" t="str" cm="1">
        <f t="array" aca="1" ref="F43" ca="1">IF(D43="Core", INDIRECT($K$3), IF(D43="Core_Rotational",INDIRECT($K$3), IF(D43="Core_Pillar", INDIRECT($K$3),IF(D43="Explosive_Cardio", INDIRECT($K$2), IF(D43="Explosive", INDIRECT($K$2),INDIRECT($K$4))))))</f>
        <v>3x5</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3x5</v>
      </c>
      <c r="G44" s="826" t="str">
        <f ca="1">CONCATENATE(IF($E$5="FDN",FDN_R,""),IF($E$5="END",END_R,""),IF($E$5="SPD",SPD_R,""),IF($E$5="HYP",HYP_R,""),IF($E$5="PWR",PWR_R,""),IF($E$5="STC",STC_R,""),IF($E$5="STR",STR_R,""),IF($E$5="MAX",MAX_R,""),IF($E$5="TF",TF_R,""),IF($E$5="UNL",UNL_R,""))</f>
        <v>2:00</v>
      </c>
      <c r="H44" s="277"/>
      <c r="I44" s="277"/>
      <c r="J44" s="277"/>
      <c r="K44" s="793"/>
    </row>
    <row r="45" spans="1:13" ht="15" customHeight="1" thickBot="1" x14ac:dyDescent="0.3">
      <c r="A45" s="43"/>
      <c r="B45" s="45"/>
      <c r="C45" s="273">
        <f>SUM(C39:C44)</f>
        <v>10</v>
      </c>
      <c r="D45" s="280"/>
      <c r="E45" s="293"/>
      <c r="F45" s="271" t="str" cm="1">
        <f t="array" aca="1" ref="F45" ca="1">IF(D45="Core", INDIRECT($K$3), IF(D45="Core_Rotational",INDIRECT($K$3), IF(D45="Core_Pillar", INDIRECT($K$3),IF(D45="Explosive_Cardio", INDIRECT($K$2), IF(D45="Explosive", INDIRECT($K$2),INDIRECT($K$4))))))</f>
        <v>3x5</v>
      </c>
      <c r="G45" s="827"/>
      <c r="H45" s="271"/>
      <c r="I45" s="271"/>
      <c r="J45" s="271"/>
    </row>
    <row r="46" spans="1:13" ht="15" customHeight="1" thickBot="1" x14ac:dyDescent="0.3">
      <c r="A46" s="307" t="s">
        <v>645</v>
      </c>
      <c r="B46" s="304"/>
      <c r="C46" s="306">
        <f ca="1">+C38+1</f>
        <v>44820</v>
      </c>
      <c r="D46" s="301" t="s">
        <v>1429</v>
      </c>
      <c r="E46" s="302" t="s">
        <v>70</v>
      </c>
      <c r="F46" s="301" t="s">
        <v>1430</v>
      </c>
      <c r="G46" s="301" t="s">
        <v>380</v>
      </c>
      <c r="H46" s="822" t="s">
        <v>1431</v>
      </c>
      <c r="I46" s="822"/>
      <c r="J46" s="823"/>
      <c r="K46" s="375" t="s">
        <v>648</v>
      </c>
      <c r="L46" s="300"/>
      <c r="M46" s="300"/>
    </row>
    <row r="47" spans="1:13" ht="15" customHeight="1" thickTop="1" x14ac:dyDescent="0.25">
      <c r="A47" s="299" t="s">
        <v>1432</v>
      </c>
      <c r="B47" s="298"/>
      <c r="C47" s="297" t="str">
        <f>"("&amp;LEFT(K46,1)&amp;")"</f>
        <v>(E)</v>
      </c>
      <c r="D47" s="296" t="s">
        <v>1433</v>
      </c>
      <c r="E47" s="295"/>
      <c r="F47" s="294"/>
      <c r="G47" s="294"/>
      <c r="H47" s="824"/>
      <c r="I47" s="824"/>
      <c r="J47" s="825"/>
      <c r="K47" s="793" t="s">
        <v>1667</v>
      </c>
    </row>
    <row r="48" spans="1:13" ht="15" customHeight="1" x14ac:dyDescent="0.25">
      <c r="A48" s="282" t="s">
        <v>962</v>
      </c>
      <c r="B48" s="282"/>
      <c r="C48" s="281"/>
      <c r="D48" s="280"/>
      <c r="E48" s="279"/>
      <c r="F48" s="278" t="str" cm="1">
        <f t="array" aca="1" ref="F48" ca="1">IF(D48="Core", INDIRECT($K$3), IF(D48="Core_Rotational",INDIRECT($K$3), IF(D48="Core_Pillar", INDIRECT($K$3),IF(D48="Explosive_Cardio", INDIRECT($K$2), IF(D48="Explosive", INDIRECT($K$2),INDIRECT($K$4))))))</f>
        <v>3x5</v>
      </c>
      <c r="G48" s="826" t="str">
        <f ca="1">CONCATENATE(IF($E$5="FDN",FDN_R,""),IF($E$5="END",END_R,""),IF($E$5="SPD",SPD_R,""),IF($E$5="HYP",HYP_R,""),IF($E$5="PWR",PWR_R,""),IF($E$5="STC",STC_R,""),IF($E$5="STR",STR_R,""),IF($E$5="MAX",MAX_R,""),IF($E$5="TF",TF_R,""),IF($E$5="UNL",UNL_R,""))</f>
        <v>2:00</v>
      </c>
      <c r="H48" s="277"/>
      <c r="I48" s="277"/>
      <c r="J48" s="277"/>
      <c r="K48" s="793"/>
    </row>
    <row r="49" spans="1:13" ht="15" customHeight="1" x14ac:dyDescent="0.25">
      <c r="A49" s="43" t="s">
        <v>884</v>
      </c>
      <c r="B49" s="36"/>
      <c r="C49" s="287">
        <v>8</v>
      </c>
      <c r="D49" s="280"/>
      <c r="E49" s="293"/>
      <c r="F49" s="271" t="str" cm="1">
        <f t="array" aca="1" ref="F49" ca="1">IF(D49="Core", INDIRECT($K$3), IF(D49="Core_Rotational",INDIRECT($K$3), IF(D49="Core_Pillar", INDIRECT($K$3),IF(D49="Explosive_Cardio", INDIRECT($K$2), IF(D49="Explosive", INDIRECT($K$2),INDIRECT($K$4))))))</f>
        <v>3x5</v>
      </c>
      <c r="G49" s="827"/>
      <c r="H49" s="271"/>
      <c r="I49" s="271"/>
      <c r="J49" s="271"/>
      <c r="K49" s="793"/>
    </row>
    <row r="50" spans="1:13" ht="15" customHeight="1" x14ac:dyDescent="0.25">
      <c r="A50" s="282" t="s">
        <v>1086</v>
      </c>
      <c r="B50" s="282"/>
      <c r="C50" s="281"/>
      <c r="D50" s="364"/>
      <c r="E50" s="291"/>
      <c r="F50" s="278" t="str" cm="1">
        <f t="array" aca="1" ref="F50" ca="1">IF(D50="Core", INDIRECT($K$3), IF(D50="Core_Rotational",INDIRECT($K$3), IF(D50="Core_Pillar", INDIRECT($K$3),IF(D50="Explosive_Cardio", INDIRECT($K$2), IF(D50="Explosive", INDIRECT($K$2),INDIRECT($K$4))))))</f>
        <v>3x5</v>
      </c>
      <c r="G50" s="828" t="str">
        <f ca="1">CONCATENATE(IF($E$5="FDN",FDN_R,""),IF($E$5="END",END_R,""),IF($E$5="SPD",SPD_R,""),IF($E$5="HYP",HYP_R,""),IF($E$5="PWR",PWR_R,""),IF($E$5="STC",STC_R,""),IF($E$5="STR",STR_R,""),IF($E$5="MAX",MAX_R,""),IF($E$5="TF",TF_R,""),IF($E$5="UNL",UNL_R,""))</f>
        <v>2:00</v>
      </c>
      <c r="H50" s="290"/>
      <c r="I50" s="290"/>
      <c r="J50" s="290"/>
      <c r="K50" s="793"/>
    </row>
    <row r="51" spans="1:13" ht="15" customHeight="1" x14ac:dyDescent="0.25">
      <c r="A51" s="43"/>
      <c r="B51" s="36"/>
      <c r="C51" s="287"/>
      <c r="D51" s="363"/>
      <c r="E51" s="286"/>
      <c r="F51" s="271" t="str" cm="1">
        <f t="array" aca="1" ref="F51" ca="1">IF(D51="Core", INDIRECT($K$3), IF(D51="Core_Rotational",INDIRECT($K$3), IF(D51="Core_Pillar", INDIRECT($K$3),IF(D51="Explosive_Cardio", INDIRECT($K$2), IF(D51="Explosive", INDIRECT($K$2),INDIRECT($K$4))))))</f>
        <v>3x5</v>
      </c>
      <c r="G51" s="829"/>
      <c r="H51" s="285"/>
      <c r="I51" s="285"/>
      <c r="J51" s="285"/>
      <c r="K51" s="793"/>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3x5</v>
      </c>
      <c r="G52" s="826" t="str">
        <f ca="1">CONCATENATE(IF($E$5="FDN",FDN_R,""),IF($E$5="END",END_R,""),IF($E$5="SPD",SPD_R,""),IF($E$5="HYP",HYP_R,""),IF($E$5="PWR",PWR_R,""),IF($E$5="STC",STC_R,""),IF($E$5="STR",STR_R,""),IF($E$5="MAX",MAX_R,""),IF($E$5="TF",TF_R,""),IF($E$5="UNL",UNL_R,""))</f>
        <v>2:00</v>
      </c>
      <c r="H52" s="277"/>
      <c r="I52" s="277"/>
      <c r="J52" s="277"/>
      <c r="K52" s="793"/>
    </row>
    <row r="53" spans="1:13" ht="15" customHeight="1" thickBot="1" x14ac:dyDescent="0.3">
      <c r="A53" s="43"/>
      <c r="B53" s="45"/>
      <c r="C53" s="273">
        <f>SUM(C47:C52)</f>
        <v>8</v>
      </c>
      <c r="D53" s="280"/>
      <c r="E53" s="293"/>
      <c r="F53" s="271" t="str" cm="1">
        <f t="array" aca="1" ref="F53" ca="1">IF(D53="Core", INDIRECT($K$3), IF(D53="Core_Rotational",INDIRECT($K$3), IF(D53="Core_Pillar", INDIRECT($K$3),IF(D53="Explosive_Cardio", INDIRECT($K$2), IF(D53="Explosive", INDIRECT($K$2),INDIRECT($K$4))))))</f>
        <v>3x5</v>
      </c>
      <c r="G53" s="827"/>
      <c r="H53" s="271"/>
      <c r="I53" s="271"/>
      <c r="J53" s="271"/>
    </row>
    <row r="54" spans="1:13" ht="15" customHeight="1" thickBot="1" x14ac:dyDescent="0.3">
      <c r="A54" s="305" t="s">
        <v>646</v>
      </c>
      <c r="B54" s="304"/>
      <c r="C54" s="303">
        <f ca="1">+C46+1</f>
        <v>44821</v>
      </c>
      <c r="D54" s="301" t="s">
        <v>1429</v>
      </c>
      <c r="E54" s="302" t="s">
        <v>70</v>
      </c>
      <c r="F54" s="301" t="s">
        <v>1430</v>
      </c>
      <c r="G54" s="301" t="s">
        <v>380</v>
      </c>
      <c r="H54" s="822" t="s">
        <v>1431</v>
      </c>
      <c r="I54" s="822"/>
      <c r="J54" s="823"/>
      <c r="K54" s="474" t="s">
        <v>407</v>
      </c>
      <c r="L54" s="300"/>
      <c r="M54" s="300"/>
    </row>
    <row r="55" spans="1:13" ht="15" customHeight="1" thickTop="1" x14ac:dyDescent="0.25">
      <c r="A55" s="299" t="s">
        <v>1432</v>
      </c>
      <c r="B55" s="298"/>
      <c r="C55" s="297" t="str">
        <f>"("&amp;LEFT(K54,1)&amp;")"</f>
        <v>(N)</v>
      </c>
      <c r="D55" s="296" t="s">
        <v>1433</v>
      </c>
      <c r="E55" s="295"/>
      <c r="F55" s="294"/>
      <c r="G55" s="294"/>
      <c r="H55" s="824"/>
      <c r="I55" s="824"/>
      <c r="J55" s="825"/>
      <c r="K55" s="793" t="s">
        <v>1668</v>
      </c>
    </row>
    <row r="56" spans="1:13" ht="15" customHeight="1" x14ac:dyDescent="0.25">
      <c r="A56" s="283" t="s">
        <v>1328</v>
      </c>
      <c r="B56" s="282"/>
      <c r="C56" s="281">
        <v>2.2999999999999998</v>
      </c>
      <c r="D56" s="280"/>
      <c r="E56" s="279"/>
      <c r="F56" s="278" t="str" cm="1">
        <f t="array" aca="1" ref="F56" ca="1">IF(D56="Core", INDIRECT($K$3), IF(D56="Core_Rotational",INDIRECT($K$3), IF(D56="Core_Pillar", INDIRECT($K$3),IF(D56="Explosive_Cardio", INDIRECT($K$2), IF(D56="Explosive", INDIRECT($K$2),INDIRECT($K$4))))))</f>
        <v>3x5</v>
      </c>
      <c r="G56" s="826" t="str">
        <f ca="1">CONCATENATE(IF($E$5="FDN",FDN_R,""),IF($E$5="END",END_R,""),IF($E$5="SPD",SPD_R,""),IF($E$5="HYP",HYP_R,""),IF($E$5="PWR",PWR_R,""),IF($E$5="STC",STC_R,""),IF($E$5="STR",STR_R,""),IF($E$5="MAX",MAX_R,""),IF($E$5="TF",TF_R,""),IF($E$5="UNL",UNL_R,""))</f>
        <v>2:00</v>
      </c>
      <c r="H56" s="277"/>
      <c r="I56" s="277"/>
      <c r="J56" s="276"/>
      <c r="K56" s="793"/>
    </row>
    <row r="57" spans="1:13" ht="15" customHeight="1" x14ac:dyDescent="0.25">
      <c r="A57" s="288" t="s">
        <v>1659</v>
      </c>
      <c r="B57" s="36"/>
      <c r="C57" s="287">
        <v>5</v>
      </c>
      <c r="D57" s="280"/>
      <c r="E57" s="293"/>
      <c r="F57" s="271" t="str" cm="1">
        <f t="array" aca="1" ref="F57" ca="1">IF(D57="Core", INDIRECT($K$3), IF(D57="Core_Rotational",INDIRECT($K$3), IF(D57="Core_Pillar", INDIRECT($K$3),IF(D57="Explosive_Cardio", INDIRECT($K$2), IF(D57="Explosive", INDIRECT($K$2),INDIRECT($K$4))))))</f>
        <v>3x5</v>
      </c>
      <c r="G57" s="827"/>
      <c r="H57" s="271"/>
      <c r="I57" s="271"/>
      <c r="J57" s="292"/>
      <c r="K57" s="793"/>
    </row>
    <row r="58" spans="1:13" ht="15" customHeight="1" x14ac:dyDescent="0.25">
      <c r="A58" s="283" t="s">
        <v>920</v>
      </c>
      <c r="B58" s="282"/>
      <c r="C58" s="281">
        <v>1.7</v>
      </c>
      <c r="D58" s="364"/>
      <c r="E58" s="291"/>
      <c r="F58" s="278" t="str" cm="1">
        <f t="array" aca="1" ref="F58" ca="1">IF(D58="Core", INDIRECT($K$3), IF(D58="Core_Rotational",INDIRECT($K$3), IF(D58="Core_Pillar", INDIRECT($K$3),IF(D58="Explosive_Cardio", INDIRECT($K$2), IF(D58="Explosive", INDIRECT($K$2),INDIRECT($K$4))))))</f>
        <v>3x5</v>
      </c>
      <c r="G58" s="828" t="str">
        <f ca="1">CONCATENATE(IF($E$5="FDN",FDN_R,""),IF($E$5="END",END_R,""),IF($E$5="SPD",SPD_R,""),IF($E$5="HYP",HYP_R,""),IF($E$5="PWR",PWR_R,""),IF($E$5="STC",STC_R,""),IF($E$5="STR",STR_R,""),IF($E$5="MAX",MAX_R,""),IF($E$5="TF",TF_R,""),IF($E$5="UNL",UNL_R,""))</f>
        <v>2:00</v>
      </c>
      <c r="H58" s="290"/>
      <c r="I58" s="290"/>
      <c r="J58" s="289"/>
      <c r="K58" s="793"/>
    </row>
    <row r="59" spans="1:13" ht="15" customHeight="1" x14ac:dyDescent="0.25">
      <c r="A59" s="288"/>
      <c r="B59" s="36"/>
      <c r="C59" s="287"/>
      <c r="D59" s="363"/>
      <c r="E59" s="286"/>
      <c r="F59" s="271" t="str" cm="1">
        <f t="array" aca="1" ref="F59" ca="1">IF(D59="Core", INDIRECT($K$3), IF(D59="Core_Rotational",INDIRECT($K$3), IF(D59="Core_Pillar", INDIRECT($K$3),IF(D59="Explosive_Cardio", INDIRECT($K$2), IF(D59="Explosive", INDIRECT($K$2),INDIRECT($K$4))))))</f>
        <v>3x5</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3x5</v>
      </c>
      <c r="G60" s="826" t="str">
        <f ca="1">CONCATENATE(IF($E$5="FDN",FDN_R,""),IF($E$5="END",END_R,""),IF($E$5="SPD",SPD_R,""),IF($E$5="HYP",HYP_R,""),IF($E$5="PWR",PWR_R,""),IF($E$5="STC",STC_R,""),IF($E$5="STR",STR_R,""),IF($E$5="MAX",MAX_R,""),IF($E$5="TF",TF_R,""),IF($E$5="UNL",UNL_R,""))</f>
        <v>2:00</v>
      </c>
      <c r="H60" s="277"/>
      <c r="I60" s="277"/>
      <c r="J60" s="276"/>
      <c r="K60" s="793"/>
    </row>
    <row r="61" spans="1:13" ht="15" customHeight="1" thickBot="1" x14ac:dyDescent="0.3">
      <c r="A61" s="275"/>
      <c r="B61" s="274"/>
      <c r="C61" s="273">
        <f>SUM(C55:C60)</f>
        <v>9</v>
      </c>
      <c r="D61" s="366"/>
      <c r="E61" s="272"/>
      <c r="F61" s="270" t="str" cm="1">
        <f t="array" aca="1" ref="F61" ca="1">IF(D61="Core", INDIRECT($K$3), IF(D61="Core_Rotational",INDIRECT($K$3), IF(D61="Core_Pillar", INDIRECT($K$3),IF(D61="Explosive_Cardio", INDIRECT($K$2), IF(D61="Explosive", INDIRECT($K$2),INDIRECT($K$4))))))</f>
        <v>3x5</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186" priority="1" operator="equal">
      <formula>0</formula>
    </cfRule>
    <cfRule type="cellIs" dxfId="185" priority="2" operator="equal">
      <formula>"SPD"</formula>
    </cfRule>
    <cfRule type="cellIs" dxfId="184" priority="3" operator="equal">
      <formula>"PWR"</formula>
    </cfRule>
    <cfRule type="cellIs" dxfId="183" priority="4" operator="equal">
      <formula>"HYP"</formula>
    </cfRule>
    <cfRule type="cellIs" dxfId="182" priority="5" operator="equal">
      <formula>"STR"</formula>
    </cfRule>
    <cfRule type="cellIs" dxfId="181" priority="6" operator="equal">
      <formula>"STC"</formula>
    </cfRule>
    <cfRule type="cellIs" dxfId="180" priority="7" operator="equal">
      <formula>"MAX"</formula>
    </cfRule>
    <cfRule type="cellIs" dxfId="179" priority="8" operator="equal">
      <formula>"SPE"</formula>
    </cfRule>
    <cfRule type="cellIs" dxfId="178" priority="9" operator="equal">
      <formula>"END"</formula>
    </cfRule>
    <cfRule type="cellIs" dxfId="177" priority="10" operator="equal">
      <formula>"UNL"</formula>
    </cfRule>
    <cfRule type="cellIs" dxfId="176" priority="11" operator="equal">
      <formula>"FDN"</formula>
    </cfRule>
  </conditionalFormatting>
  <dataValidations count="2">
    <dataValidation type="list" allowBlank="1" showInputMessage="1" showErrorMessage="1" sqref="D8:D13 D16:D21 D24:D29 D32:D37 D40:D45 D48:D53 D56:D61" xr:uid="{96C1AB78-089B-4248-BDF1-CC8FEB40D5BF}">
      <formula1>ExerciseCategories</formula1>
    </dataValidation>
    <dataValidation type="list" allowBlank="1" showErrorMessage="1" sqref="E24:E29 E32:E37 E16:E21 E56:E61 E40:E45 E48:E53 E8:E13" xr:uid="{DA2078FA-480E-4157-90E0-3C0AD9FD7774}">
      <formula1>INDIRECT(D8)</formula1>
    </dataValidation>
  </dataValidations>
  <hyperlinks>
    <hyperlink ref="K1" location="'Reference Page'!A1" display="Home" xr:uid="{EB5E5075-7219-4D3E-9227-0903FCA90067}"/>
  </hyperlinks>
  <printOptions horizontalCentered="1" verticalCentered="1"/>
  <pageMargins left="0.3" right="0.3" top="0.5" bottom="0.25" header="0.3" footer="0.3"/>
  <pageSetup scale="87"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8">
    <tabColor rgb="FFABFFAB"/>
    <pageSetUpPr fitToPage="1"/>
  </sheetPr>
  <dimension ref="A1:AO202"/>
  <sheetViews>
    <sheetView showGridLines="0" topLeftCell="E1" workbookViewId="0">
      <pane ySplit="5" topLeftCell="A33" activePane="bottomLeft" state="frozen"/>
      <selection activeCell="A6" sqref="A6:AA61"/>
      <selection pane="bottomLeft" activeCell="K47" sqref="K47:K52"/>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462</v>
      </c>
      <c r="B2" s="781"/>
      <c r="C2" s="781"/>
      <c r="D2" s="781"/>
      <c r="E2" s="781"/>
      <c r="F2" s="781"/>
      <c r="G2" s="781"/>
      <c r="H2" s="781"/>
      <c r="I2" s="781"/>
      <c r="J2" s="782"/>
      <c r="K2" s="379" t="str">
        <f ca="1">CONCATENATE(E5,"1_3E")</f>
        <v>STR1_3E</v>
      </c>
    </row>
    <row r="3" spans="1:41" x14ac:dyDescent="0.25">
      <c r="A3" s="370" cm="1">
        <f t="array" aca="1" ref="A3" ca="1">INDIRECT(K5)</f>
        <v>44822</v>
      </c>
      <c r="B3" s="371" t="s">
        <v>330</v>
      </c>
      <c r="C3" s="372">
        <f ca="1">+A3+6</f>
        <v>44828</v>
      </c>
      <c r="D3" s="787" t="s">
        <v>852</v>
      </c>
      <c r="E3" s="788"/>
      <c r="F3" s="788"/>
      <c r="G3" s="788"/>
      <c r="H3" s="788"/>
      <c r="I3" s="788"/>
      <c r="J3" s="789"/>
      <c r="K3" s="379" t="str">
        <f ca="1">CONCATENATE(E5,"1_3C")</f>
        <v>STR1_3C</v>
      </c>
    </row>
    <row r="4" spans="1:41" x14ac:dyDescent="0.25">
      <c r="A4" s="849" t="str">
        <f>'Reference Page'!$H$35</f>
        <v>FALL</v>
      </c>
      <c r="B4" s="850"/>
      <c r="C4" s="850"/>
      <c r="D4" s="850"/>
      <c r="E4" s="850"/>
      <c r="F4" s="850"/>
      <c r="G4" s="850"/>
      <c r="H4" s="850"/>
      <c r="I4" s="850"/>
      <c r="J4" s="851"/>
      <c r="K4" s="379" t="str">
        <f ca="1">CONCATENATE(E5,"1_3O")</f>
        <v>STR1_3O</v>
      </c>
    </row>
    <row r="5" spans="1:41" ht="16.5" thickBot="1" x14ac:dyDescent="0.35">
      <c r="A5" s="852" t="str">
        <f>'Reference Page'!$F$35</f>
        <v>Fall Block 1</v>
      </c>
      <c r="B5" s="853"/>
      <c r="C5" s="853"/>
      <c r="D5" s="367" t="s">
        <v>1428</v>
      </c>
      <c r="E5" s="844" t="str" cm="1">
        <f t="array" aca="1" ref="E5" ca="1">INDIRECT(L5)</f>
        <v>STR</v>
      </c>
      <c r="F5" s="845"/>
      <c r="G5" s="845"/>
      <c r="H5" s="845"/>
      <c r="I5" s="845"/>
      <c r="J5" s="845"/>
      <c r="K5" s="379" t="str">
        <f>_xlfn.CONCAT("'Reference Page'!A",RIGHT(A2,(LEN(A2)-FIND(" ",A2)))+2)</f>
        <v>'Reference Page'!A40</v>
      </c>
      <c r="L5" s="70" t="str">
        <f>_xlfn.CONCAT("'Reference Page'!G",RIGHT(A2,(LEN(A2)-FIND(" ",A2)))+2)</f>
        <v>'Reference Page'!G40</v>
      </c>
    </row>
    <row r="6" spans="1:41" ht="15.75" thickBot="1" x14ac:dyDescent="0.3">
      <c r="A6" s="315" t="s">
        <v>640</v>
      </c>
      <c r="B6" s="314"/>
      <c r="C6" s="306">
        <f ca="1">A3</f>
        <v>44822</v>
      </c>
      <c r="D6" s="301" t="s">
        <v>1429</v>
      </c>
      <c r="E6" s="302" t="s">
        <v>70</v>
      </c>
      <c r="F6" s="301" t="s">
        <v>1430</v>
      </c>
      <c r="G6" s="301" t="s">
        <v>380</v>
      </c>
      <c r="H6" s="841" t="s">
        <v>1431</v>
      </c>
      <c r="I6" s="841"/>
      <c r="J6" s="842"/>
      <c r="K6" s="375" t="s">
        <v>654</v>
      </c>
      <c r="L6" s="300" t="s">
        <v>1694</v>
      </c>
      <c r="M6" s="300"/>
    </row>
    <row r="7" spans="1:41" s="313" customFormat="1" ht="15" customHeight="1" thickTop="1" x14ac:dyDescent="0.25">
      <c r="A7" s="299" t="s">
        <v>1432</v>
      </c>
      <c r="B7" s="41"/>
      <c r="C7" s="297" t="str">
        <f>"("&amp;LEFT(K6,1)&amp;")"</f>
        <v>(L)</v>
      </c>
      <c r="D7" s="296" t="s">
        <v>1433</v>
      </c>
      <c r="E7" s="295"/>
      <c r="F7" s="294"/>
      <c r="G7" s="294"/>
      <c r="H7" s="824"/>
      <c r="I7" s="824"/>
      <c r="J7" s="825"/>
      <c r="K7" s="793" t="s">
        <v>1670</v>
      </c>
      <c r="L7"/>
      <c r="M7"/>
      <c r="N7"/>
      <c r="O7"/>
      <c r="P7"/>
      <c r="Q7"/>
      <c r="R7"/>
      <c r="S7"/>
      <c r="T7"/>
      <c r="U7"/>
      <c r="V7"/>
      <c r="W7"/>
      <c r="X7"/>
      <c r="Y7"/>
      <c r="Z7"/>
      <c r="AA7"/>
      <c r="AB7"/>
      <c r="AC7"/>
      <c r="AD7"/>
      <c r="AE7"/>
      <c r="AF7"/>
      <c r="AG7"/>
      <c r="AH7"/>
      <c r="AI7"/>
      <c r="AJ7"/>
      <c r="AK7"/>
      <c r="AL7"/>
      <c r="AM7"/>
      <c r="AN7"/>
      <c r="AO7"/>
    </row>
    <row r="8" spans="1:41" ht="15" customHeight="1" x14ac:dyDescent="0.25">
      <c r="A8" s="282" t="s">
        <v>962</v>
      </c>
      <c r="B8" s="282"/>
      <c r="C8" s="281"/>
      <c r="D8" s="280"/>
      <c r="E8" s="279"/>
      <c r="F8" s="278" t="str" cm="1">
        <f t="array" aca="1" ref="F8" ca="1">IF(D8="Core", INDIRECT($K$3), IF(D8="Core_Rotational",INDIRECT($K$3), IF(D8="Core_Pillar", INDIRECT($K$3),IF(D8="Explosive_Cardio", INDIRECT($K$2), IF(D8="Explosive", INDIRECT($K$2),INDIRECT($K$4))))))</f>
        <v>3x5</v>
      </c>
      <c r="G8" s="826" t="str">
        <f ca="1">CONCATENATE(IF($E$5="FDN",FDN_R,""),IF($E$5="END",END_R,""),IF($E$5="SPD",SPD_R,""),IF($E$5="HYP",HYP_R,""),IF($E$5="PWR",PWR_R,""),IF($E$5="STC",STC_R,""),IF($E$5="STR",STR_R,""),IF($E$5="MAX",MAX_R,""),IF($E$5="TF",TF_R,""),IF($E$5="UNL",UNL_R,""))</f>
        <v>2:00</v>
      </c>
      <c r="H8" s="277"/>
      <c r="I8" s="277"/>
      <c r="J8" s="277"/>
      <c r="K8" s="793"/>
    </row>
    <row r="9" spans="1:41" ht="15" customHeight="1" x14ac:dyDescent="0.25">
      <c r="A9" s="43" t="s">
        <v>1669</v>
      </c>
      <c r="B9" s="36"/>
      <c r="C9" s="287">
        <v>12.7</v>
      </c>
      <c r="D9" s="280"/>
      <c r="E9" s="293"/>
      <c r="F9" s="271" t="str" cm="1">
        <f t="array" aca="1" ref="F9" ca="1">IF(D9="Core", INDIRECT($K$3), IF(D9="Core_Rotational",INDIRECT($K$3), IF(D9="Core_Pillar", INDIRECT($K$3),IF(D9="Explosive_Cardio", INDIRECT($K$2), IF(D9="Explosive", INDIRECT($K$2),INDIRECT($K$4))))))</f>
        <v>3x5</v>
      </c>
      <c r="G9" s="827"/>
      <c r="H9" s="271"/>
      <c r="I9" s="271"/>
      <c r="J9" s="271"/>
      <c r="K9" s="793"/>
    </row>
    <row r="10" spans="1:41" ht="15" customHeight="1" x14ac:dyDescent="0.25">
      <c r="A10" s="282" t="s">
        <v>1086</v>
      </c>
      <c r="B10" s="282"/>
      <c r="C10" s="281"/>
      <c r="D10" s="364"/>
      <c r="E10" s="291"/>
      <c r="F10" s="278" t="str" cm="1">
        <f t="array" aca="1" ref="F10" ca="1">IF(D10="Core", INDIRECT($K$3), IF(D10="Core_Rotational",INDIRECT($K$3), IF(D10="Core_Pillar", INDIRECT($K$3),IF(D10="Explosive_Cardio", INDIRECT($K$2), IF(D10="Explosive", INDIRECT($K$2),INDIRECT($K$4))))))</f>
        <v>3x5</v>
      </c>
      <c r="G10" s="828" t="str">
        <f ca="1">CONCATENATE(IF($E$5="FDN",FDN_R,""),IF($E$5="END",END_R,""),IF($E$5="SPD",SPD_R,""),IF($E$5="HYP",HYP_R,""),IF($E$5="PWR",PWR_R,""),IF($E$5="STC",STC_R,""),IF($E$5="STR",STR_R,""),IF($E$5="MAX",MAX_R,""),IF($E$5="TF",TF_R,""),IF($E$5="UNL",UNL_R,""))</f>
        <v>2:00</v>
      </c>
      <c r="H10" s="290"/>
      <c r="I10" s="290"/>
      <c r="J10" s="290"/>
      <c r="K10" s="793"/>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3x5</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3x5</v>
      </c>
      <c r="G12" s="826" t="str">
        <f ca="1">CONCATENATE(IF($E$5="FDN",FDN_R,""),IF($E$5="END",END_R,""),IF($E$5="SPD",SPD_R,""),IF($E$5="HYP",HYP_R,""),IF($E$5="PWR",PWR_R,""),IF($E$5="STC",STC_R,""),IF($E$5="STR",STR_R,""),IF($E$5="MAX",MAX_R,""),IF($E$5="TF",TF_R,""),IF($E$5="UNL",UNL_R,""))</f>
        <v>2:00</v>
      </c>
      <c r="H12" s="277"/>
      <c r="I12" s="277"/>
      <c r="J12" s="277"/>
      <c r="K12" s="793"/>
    </row>
    <row r="13" spans="1:41" ht="15" customHeight="1" thickBot="1" x14ac:dyDescent="0.3">
      <c r="A13" s="43"/>
      <c r="B13" s="312"/>
      <c r="C13" s="311">
        <f>SUM(C7:C12)</f>
        <v>12.7</v>
      </c>
      <c r="D13" s="280"/>
      <c r="E13" s="310"/>
      <c r="F13" s="271" t="str" cm="1">
        <f t="array" aca="1" ref="F13" ca="1">IF(D13="Core", INDIRECT($K$3), IF(D13="Core_Rotational",INDIRECT($K$3), IF(D13="Core_Pillar", INDIRECT($K$3),IF(D13="Explosive_Cardio", INDIRECT($K$2), IF(D13="Explosive", INDIRECT($K$2),INDIRECT($K$4))))))</f>
        <v>3x5</v>
      </c>
      <c r="G13" s="827"/>
      <c r="H13" s="271"/>
      <c r="I13" s="271"/>
      <c r="J13" s="271"/>
    </row>
    <row r="14" spans="1:41" ht="15" customHeight="1" thickBot="1" x14ac:dyDescent="0.3">
      <c r="A14" s="307" t="s">
        <v>641</v>
      </c>
      <c r="B14" s="304"/>
      <c r="C14" s="306">
        <f ca="1">+C6+1</f>
        <v>44823</v>
      </c>
      <c r="D14" s="301" t="s">
        <v>1429</v>
      </c>
      <c r="E14" s="309" t="s">
        <v>70</v>
      </c>
      <c r="F14" s="308" t="s">
        <v>1430</v>
      </c>
      <c r="G14" s="301" t="s">
        <v>380</v>
      </c>
      <c r="H14" s="822" t="s">
        <v>1431</v>
      </c>
      <c r="I14" s="822"/>
      <c r="J14" s="823"/>
      <c r="K14" s="375" t="s">
        <v>648</v>
      </c>
      <c r="L14" s="300" t="s">
        <v>1691</v>
      </c>
      <c r="M14" s="300"/>
    </row>
    <row r="15" spans="1:41" ht="15" customHeight="1" thickTop="1" x14ac:dyDescent="0.25">
      <c r="A15" s="299" t="s">
        <v>1432</v>
      </c>
      <c r="B15" s="298"/>
      <c r="C15" s="297" t="str">
        <f>"("&amp;LEFT(K14,1)&amp;")"</f>
        <v>(E)</v>
      </c>
      <c r="D15" s="296" t="s">
        <v>1433</v>
      </c>
      <c r="E15" s="295"/>
      <c r="F15" s="294"/>
      <c r="G15" s="294"/>
      <c r="H15" s="824"/>
      <c r="I15" s="824"/>
      <c r="J15" s="825"/>
      <c r="K15" s="793" t="s">
        <v>1695</v>
      </c>
    </row>
    <row r="16" spans="1:41" ht="15" customHeight="1" x14ac:dyDescent="0.25">
      <c r="A16" s="282" t="s">
        <v>1689</v>
      </c>
      <c r="B16" s="282"/>
      <c r="C16" s="281"/>
      <c r="D16" s="280"/>
      <c r="E16" s="279"/>
      <c r="F16" s="278" t="str" cm="1">
        <f t="array" aca="1" ref="F16" ca="1">IF(D16="Core", INDIRECT($K$3), IF(D16="Core_Rotational",INDIRECT($K$3), IF(D16="Core_Pillar", INDIRECT($K$3),IF(D16="Explosive_Cardio", INDIRECT($K$2), IF(D16="Explosive", INDIRECT($K$2),INDIRECT($K$4))))))</f>
        <v>3x5</v>
      </c>
      <c r="G16" s="826" t="str">
        <f ca="1">CONCATENATE(IF($E$5="FDN",FDN_R,""),IF($E$5="END",END_R,""),IF($E$5="SPD",SPD_R,""),IF($E$5="HYP",HYP_R,""),IF($E$5="PWR",PWR_R,""),IF($E$5="STC",STC_R,""),IF($E$5="STR",STR_R,""),IF($E$5="MAX",MAX_R,""),IF($E$5="TF",TF_R,""),IF($E$5="UNL",UNL_R,""))</f>
        <v>2:00</v>
      </c>
      <c r="H16" s="277"/>
      <c r="I16" s="277"/>
      <c r="J16" s="277"/>
      <c r="K16" s="793"/>
    </row>
    <row r="17" spans="1:13" ht="15" customHeight="1" x14ac:dyDescent="0.25">
      <c r="A17" s="43" t="s">
        <v>1688</v>
      </c>
      <c r="B17" s="36"/>
      <c r="C17" s="287">
        <v>9</v>
      </c>
      <c r="D17" s="280"/>
      <c r="E17" s="293"/>
      <c r="F17" s="271" t="str" cm="1">
        <f t="array" aca="1" ref="F17" ca="1">IF(D17="Core", INDIRECT($K$3), IF(D17="Core_Rotational",INDIRECT($K$3), IF(D17="Core_Pillar", INDIRECT($K$3),IF(D17="Explosive_Cardio", INDIRECT($K$2), IF(D17="Explosive", INDIRECT($K$2),INDIRECT($K$4))))))</f>
        <v>3x5</v>
      </c>
      <c r="G17" s="827"/>
      <c r="H17" s="271"/>
      <c r="I17" s="271"/>
      <c r="J17" s="271"/>
      <c r="K17" s="793"/>
    </row>
    <row r="18" spans="1:13" ht="15" customHeight="1" x14ac:dyDescent="0.25">
      <c r="A18" s="282"/>
      <c r="B18" s="282"/>
      <c r="C18" s="281"/>
      <c r="D18" s="364"/>
      <c r="E18" s="291"/>
      <c r="F18" s="278" t="str" cm="1">
        <f t="array" aca="1" ref="F18" ca="1">IF(D18="Core", INDIRECT($K$3), IF(D18="Core_Rotational",INDIRECT($K$3), IF(D18="Core_Pillar", INDIRECT($K$3),IF(D18="Explosive_Cardio", INDIRECT($K$2), IF(D18="Explosive", INDIRECT($K$2),INDIRECT($K$4))))))</f>
        <v>3x5</v>
      </c>
      <c r="G18" s="828" t="str">
        <f ca="1">CONCATENATE(IF($E$5="FDN",FDN_R,""),IF($E$5="END",END_R,""),IF($E$5="SPD",SPD_R,""),IF($E$5="HYP",HYP_R,""),IF($E$5="PWR",PWR_R,""),IF($E$5="STC",STC_R,""),IF($E$5="STR",STR_R,""),IF($E$5="MAX",MAX_R,""),IF($E$5="TF",TF_R,""),IF($E$5="UNL",UNL_R,""))</f>
        <v>2:00</v>
      </c>
      <c r="H18" s="290"/>
      <c r="I18" s="290"/>
      <c r="J18" s="290"/>
      <c r="K18" s="793"/>
    </row>
    <row r="19" spans="1:13" ht="15" customHeight="1" x14ac:dyDescent="0.25">
      <c r="A19" s="43"/>
      <c r="B19" s="36"/>
      <c r="C19" s="287"/>
      <c r="D19" s="363"/>
      <c r="E19" s="286"/>
      <c r="F19" s="271" t="str" cm="1">
        <f t="array" aca="1" ref="F19" ca="1">IF(D19="Core", INDIRECT($K$3), IF(D19="Core_Rotational",INDIRECT($K$3), IF(D19="Core_Pillar", INDIRECT($K$3),IF(D19="Explosive_Cardio", INDIRECT($K$2), IF(D19="Explosive", INDIRECT($K$2),INDIRECT($K$4))))))</f>
        <v>3x5</v>
      </c>
      <c r="G19" s="829"/>
      <c r="H19" s="285"/>
      <c r="I19" s="285"/>
      <c r="J19" s="285"/>
      <c r="K19" s="793"/>
    </row>
    <row r="20" spans="1:13" ht="15" customHeight="1" x14ac:dyDescent="0.25">
      <c r="A20" s="282"/>
      <c r="B20" s="282"/>
      <c r="C20" s="281"/>
      <c r="D20" s="280"/>
      <c r="E20" s="279"/>
      <c r="F20" s="278" t="str" cm="1">
        <f t="array" aca="1" ref="F20" ca="1">IF(D20="Core", INDIRECT($K$3), IF(D20="Core_Rotational",INDIRECT($K$3), IF(D20="Core_Pillar", INDIRECT($K$3),IF(D20="Explosive_Cardio", INDIRECT($K$2), IF(D20="Explosive", INDIRECT($K$2),INDIRECT($K$4))))))</f>
        <v>3x5</v>
      </c>
      <c r="G20" s="826" t="str">
        <f ca="1">CONCATENATE(IF($E$5="FDN",FDN_R,""),IF($E$5="END",END_R,""),IF($E$5="SPD",SPD_R,""),IF($E$5="HYP",HYP_R,""),IF($E$5="PWR",PWR_R,""),IF($E$5="STC",STC_R,""),IF($E$5="STR",STR_R,""),IF($E$5="MAX",MAX_R,""),IF($E$5="TF",TF_R,""),IF($E$5="UNL",UNL_R,""))</f>
        <v>2:00</v>
      </c>
      <c r="H20" s="277"/>
      <c r="I20" s="277"/>
      <c r="J20" s="277"/>
      <c r="K20" s="793"/>
    </row>
    <row r="21" spans="1:13" ht="15" customHeight="1" thickBot="1" x14ac:dyDescent="0.3">
      <c r="A21" s="43"/>
      <c r="B21" s="45"/>
      <c r="C21" s="273">
        <f>SUM(C15:C20)</f>
        <v>9</v>
      </c>
      <c r="D21" s="280"/>
      <c r="E21" s="293"/>
      <c r="F21" s="271" t="str" cm="1">
        <f t="array" aca="1" ref="F21" ca="1">IF(D21="Core", INDIRECT($K$3), IF(D21="Core_Rotational",INDIRECT($K$3), IF(D21="Core_Pillar", INDIRECT($K$3),IF(D21="Explosive_Cardio", INDIRECT($K$2), IF(D21="Explosive", INDIRECT($K$2),INDIRECT($K$4))))))</f>
        <v>3x5</v>
      </c>
      <c r="G21" s="827"/>
      <c r="H21" s="271"/>
      <c r="I21" s="271"/>
      <c r="J21" s="271"/>
    </row>
    <row r="22" spans="1:13" ht="15" customHeight="1" thickBot="1" x14ac:dyDescent="0.3">
      <c r="A22" s="307" t="s">
        <v>642</v>
      </c>
      <c r="B22" s="304"/>
      <c r="C22" s="306">
        <f ca="1">+C14+1</f>
        <v>44824</v>
      </c>
      <c r="D22" s="301" t="s">
        <v>1429</v>
      </c>
      <c r="E22" s="302" t="s">
        <v>70</v>
      </c>
      <c r="F22" s="301" t="s">
        <v>1430</v>
      </c>
      <c r="G22" s="301" t="s">
        <v>380</v>
      </c>
      <c r="H22" s="822" t="s">
        <v>1431</v>
      </c>
      <c r="I22" s="822"/>
      <c r="J22" s="823"/>
      <c r="K22" s="375" t="s">
        <v>661</v>
      </c>
      <c r="L22" s="300" t="s">
        <v>1692</v>
      </c>
      <c r="M22" s="300"/>
    </row>
    <row r="23" spans="1:13" ht="15" customHeight="1" thickTop="1" x14ac:dyDescent="0.25">
      <c r="A23" s="299" t="s">
        <v>1432</v>
      </c>
      <c r="B23" s="298"/>
      <c r="C23" s="297" t="str">
        <f>"("&amp;LEFT(K22,1)&amp;")"</f>
        <v>(T)</v>
      </c>
      <c r="D23" s="296" t="s">
        <v>1433</v>
      </c>
      <c r="E23" s="295"/>
      <c r="F23" s="294"/>
      <c r="G23" s="294"/>
      <c r="H23" s="824"/>
      <c r="I23" s="824"/>
      <c r="J23" s="825"/>
      <c r="K23" s="793" t="s">
        <v>1696</v>
      </c>
      <c r="L23" t="s">
        <v>1693</v>
      </c>
    </row>
    <row r="24" spans="1:13" ht="15" customHeight="1" x14ac:dyDescent="0.25">
      <c r="A24" s="282" t="s">
        <v>1328</v>
      </c>
      <c r="B24" s="282"/>
      <c r="C24" s="281">
        <v>2</v>
      </c>
      <c r="D24" s="280"/>
      <c r="E24" s="279"/>
      <c r="F24" s="278" t="str" cm="1">
        <f t="array" aca="1" ref="F24" ca="1">IF(D24="Core", INDIRECT($K$3), IF(D24="Core_Rotational",INDIRECT($K$3), IF(D24="Core_Pillar", INDIRECT($K$3),IF(D24="Explosive_Cardio", INDIRECT($K$2), IF(D24="Explosive", INDIRECT($K$2),INDIRECT($K$4))))))</f>
        <v>3x5</v>
      </c>
      <c r="G24" s="826" t="str">
        <f ca="1">CONCATENATE(IF($E$5="FDN",FDN_R,""),IF($E$5="END",END_R,""),IF($E$5="SPD",SPD_R,""),IF($E$5="HYP",HYP_R,""),IF($E$5="PWR",PWR_R,""),IF($E$5="STC",STC_R,""),IF($E$5="STR",STR_R,""),IF($E$5="MAX",MAX_R,""),IF($E$5="TF",TF_R,""),IF($E$5="UNL",UNL_R,""))</f>
        <v>2:00</v>
      </c>
      <c r="H24" s="277"/>
      <c r="I24" s="277"/>
      <c r="J24" s="277"/>
      <c r="K24" s="793"/>
    </row>
    <row r="25" spans="1:13" ht="15" customHeight="1" x14ac:dyDescent="0.25">
      <c r="A25" s="43" t="s">
        <v>1687</v>
      </c>
      <c r="B25" s="36"/>
      <c r="C25" s="287">
        <v>8.1999999999999993</v>
      </c>
      <c r="D25" s="280"/>
      <c r="E25" s="293"/>
      <c r="F25" s="271" t="str" cm="1">
        <f t="array" aca="1" ref="F25" ca="1">IF(D25="Core", INDIRECT($K$3), IF(D25="Core_Rotational",INDIRECT($K$3), IF(D25="Core_Pillar", INDIRECT($K$3),IF(D25="Explosive_Cardio", INDIRECT($K$2), IF(D25="Explosive", INDIRECT($K$2),INDIRECT($K$4))))))</f>
        <v>3x5</v>
      </c>
      <c r="G25" s="827"/>
      <c r="H25" s="271"/>
      <c r="I25" s="271"/>
      <c r="J25" s="271"/>
      <c r="K25" s="793"/>
    </row>
    <row r="26" spans="1:13" ht="15" customHeight="1" x14ac:dyDescent="0.25">
      <c r="A26" s="282" t="s">
        <v>1046</v>
      </c>
      <c r="B26" s="282"/>
      <c r="C26" s="281">
        <v>1.3</v>
      </c>
      <c r="D26" s="364"/>
      <c r="E26" s="291"/>
      <c r="F26" s="278" t="str" cm="1">
        <f t="array" aca="1" ref="F26" ca="1">IF(D26="Core", INDIRECT($K$3), IF(D26="Core_Rotational",INDIRECT($K$3), IF(D26="Core_Pillar", INDIRECT($K$3),IF(D26="Explosive_Cardio", INDIRECT($K$2), IF(D26="Explosive", INDIRECT($K$2),INDIRECT($K$4))))))</f>
        <v>3x5</v>
      </c>
      <c r="G26" s="828" t="str">
        <f ca="1">CONCATENATE(IF($E$5="FDN",FDN_R,""),IF($E$5="END",END_R,""),IF($E$5="SPD",SPD_R,""),IF($E$5="HYP",HYP_R,""),IF($E$5="PWR",PWR_R,""),IF($E$5="STC",STC_R,""),IF($E$5="STR",STR_R,""),IF($E$5="MAX",MAX_R,""),IF($E$5="TF",TF_R,""),IF($E$5="UNL",UNL_R,""))</f>
        <v>2:00</v>
      </c>
      <c r="H26" s="290"/>
      <c r="I26" s="290"/>
      <c r="J26" s="290"/>
      <c r="K26" s="793"/>
    </row>
    <row r="27" spans="1:13" ht="15" customHeight="1" x14ac:dyDescent="0.25">
      <c r="A27" s="43"/>
      <c r="B27" s="36"/>
      <c r="C27" s="287"/>
      <c r="D27" s="363"/>
      <c r="E27" s="286"/>
      <c r="F27" s="271" t="str" cm="1">
        <f t="array" aca="1" ref="F27" ca="1">IF(D27="Core", INDIRECT($K$3), IF(D27="Core_Rotational",INDIRECT($K$3), IF(D27="Core_Pillar", INDIRECT($K$3),IF(D27="Explosive_Cardio", INDIRECT($K$2), IF(D27="Explosive", INDIRECT($K$2),INDIRECT($K$4))))))</f>
        <v>3x5</v>
      </c>
      <c r="G27" s="829"/>
      <c r="H27" s="285"/>
      <c r="I27" s="285"/>
      <c r="J27" s="285"/>
      <c r="K27" s="793"/>
    </row>
    <row r="28" spans="1:13" ht="15" customHeight="1" x14ac:dyDescent="0.25">
      <c r="A28" s="282" t="s">
        <v>1690</v>
      </c>
      <c r="B28" s="282"/>
      <c r="C28" s="281">
        <v>3.5</v>
      </c>
      <c r="D28" s="280"/>
      <c r="E28" s="279"/>
      <c r="F28" s="278" t="str" cm="1">
        <f t="array" aca="1" ref="F28" ca="1">IF(D28="Core", INDIRECT($K$3), IF(D28="Core_Rotational",INDIRECT($K$3), IF(D28="Core_Pillar", INDIRECT($K$3),IF(D28="Explosive_Cardio", INDIRECT($K$2), IF(D28="Explosive", INDIRECT($K$2),INDIRECT($K$4))))))</f>
        <v>3x5</v>
      </c>
      <c r="G28" s="826" t="str">
        <f ca="1">CONCATENATE(IF($E$5="FDN",FDN_R,""),IF($E$5="END",END_R,""),IF($E$5="SPD",SPD_R,""),IF($E$5="HYP",HYP_R,""),IF($E$5="PWR",PWR_R,""),IF($E$5="STC",STC_R,""),IF($E$5="STR",STR_R,""),IF($E$5="MAX",MAX_R,""),IF($E$5="TF",TF_R,""),IF($E$5="UNL",UNL_R,""))</f>
        <v>2:00</v>
      </c>
      <c r="H28" s="277"/>
      <c r="I28" s="277"/>
      <c r="J28" s="277"/>
      <c r="K28" s="793"/>
    </row>
    <row r="29" spans="1:13" ht="15" customHeight="1" thickBot="1" x14ac:dyDescent="0.3">
      <c r="A29" s="43"/>
      <c r="B29" s="45"/>
      <c r="C29" s="273">
        <f>SUM(C23:C28)</f>
        <v>15</v>
      </c>
      <c r="D29" s="280"/>
      <c r="E29" s="293"/>
      <c r="F29" s="271" t="str" cm="1">
        <f t="array" aca="1" ref="F29" ca="1">IF(D29="Core", INDIRECT($K$3), IF(D29="Core_Rotational",INDIRECT($K$3), IF(D29="Core_Pillar", INDIRECT($K$3),IF(D29="Explosive_Cardio", INDIRECT($K$2), IF(D29="Explosive", INDIRECT($K$2),INDIRECT($K$4))))))</f>
        <v>3x5</v>
      </c>
      <c r="G29" s="827"/>
      <c r="H29" s="271"/>
      <c r="I29" s="271"/>
      <c r="J29" s="271"/>
    </row>
    <row r="30" spans="1:13" ht="15" customHeight="1" thickBot="1" x14ac:dyDescent="0.3">
      <c r="A30" s="307" t="s">
        <v>643</v>
      </c>
      <c r="B30" s="304"/>
      <c r="C30" s="306">
        <f ca="1">+C22+1</f>
        <v>44825</v>
      </c>
      <c r="D30" s="301" t="s">
        <v>1429</v>
      </c>
      <c r="E30" s="302" t="s">
        <v>70</v>
      </c>
      <c r="F30" s="301" t="s">
        <v>1430</v>
      </c>
      <c r="G30" s="301" t="s">
        <v>380</v>
      </c>
      <c r="H30" s="822" t="s">
        <v>1431</v>
      </c>
      <c r="I30" s="822"/>
      <c r="J30" s="823"/>
      <c r="K30" s="375" t="s">
        <v>345</v>
      </c>
      <c r="L30" s="300"/>
      <c r="M30" s="300"/>
    </row>
    <row r="31" spans="1:13" ht="15" customHeight="1" thickTop="1" x14ac:dyDescent="0.25">
      <c r="A31" s="299" t="s">
        <v>1432</v>
      </c>
      <c r="B31" s="298"/>
      <c r="C31" s="297" t="str">
        <f>"("&amp;LEFT(K30,1)&amp;")"</f>
        <v>(O)</v>
      </c>
      <c r="D31" s="296" t="s">
        <v>1433</v>
      </c>
      <c r="E31" s="295"/>
      <c r="F31" s="294"/>
      <c r="G31" s="294"/>
      <c r="H31" s="824"/>
      <c r="I31" s="824"/>
      <c r="J31" s="825"/>
      <c r="K31" s="793" t="s">
        <v>1710</v>
      </c>
    </row>
    <row r="32" spans="1:13" ht="15" customHeight="1" x14ac:dyDescent="0.25">
      <c r="A32" s="282"/>
      <c r="B32" s="282"/>
      <c r="C32" s="281"/>
      <c r="D32" s="280"/>
      <c r="E32" s="279"/>
      <c r="F32" s="278" t="str" cm="1">
        <f t="array" aca="1" ref="F32" ca="1">IF(D32="Core", INDIRECT($K$3), IF(D32="Core_Rotational",INDIRECT($K$3), IF(D32="Core_Pillar", INDIRECT($K$3),IF(D32="Explosive_Cardio", INDIRECT($K$2), IF(D32="Explosive", INDIRECT($K$2),INDIRECT($K$4))))))</f>
        <v>3x5</v>
      </c>
      <c r="G32" s="826" t="str">
        <f ca="1">CONCATENATE(IF($E$5="FDN",FDN_R,""),IF($E$5="END",END_R,""),IF($E$5="SPD",SPD_R,""),IF($E$5="HYP",HYP_R,""),IF($E$5="PWR",PWR_R,""),IF($E$5="STC",STC_R,""),IF($E$5="STR",STR_R,""),IF($E$5="MAX",MAX_R,""),IF($E$5="TF",TF_R,""),IF($E$5="UNL",UNL_R,""))</f>
        <v>2:00</v>
      </c>
      <c r="H32" s="277"/>
      <c r="I32" s="277"/>
      <c r="J32" s="277"/>
      <c r="K32" s="793"/>
    </row>
    <row r="33" spans="1:13" ht="15" customHeight="1" x14ac:dyDescent="0.25">
      <c r="A33" s="43"/>
      <c r="B33" s="36"/>
      <c r="C33" s="287"/>
      <c r="D33" s="280"/>
      <c r="E33" s="293"/>
      <c r="F33" s="271" t="str" cm="1">
        <f t="array" aca="1" ref="F33" ca="1">IF(D33="Core", INDIRECT($K$3), IF(D33="Core_Rotational",INDIRECT($K$3), IF(D33="Core_Pillar", INDIRECT($K$3),IF(D33="Explosive_Cardio", INDIRECT($K$2), IF(D33="Explosive", INDIRECT($K$2),INDIRECT($K$4))))))</f>
        <v>3x5</v>
      </c>
      <c r="G33" s="827"/>
      <c r="H33" s="271"/>
      <c r="I33" s="271"/>
      <c r="J33" s="271"/>
      <c r="K33" s="793"/>
    </row>
    <row r="34" spans="1:13" ht="15" customHeight="1" x14ac:dyDescent="0.25">
      <c r="A34" s="282"/>
      <c r="B34" s="282"/>
      <c r="C34" s="281"/>
      <c r="D34" s="364"/>
      <c r="E34" s="291"/>
      <c r="F34" s="278" t="str" cm="1">
        <f t="array" aca="1" ref="F34" ca="1">IF(D34="Core", INDIRECT($K$3), IF(D34="Core_Rotational",INDIRECT($K$3), IF(D34="Core_Pillar", INDIRECT($K$3),IF(D34="Explosive_Cardio", INDIRECT($K$2), IF(D34="Explosive", INDIRECT($K$2),INDIRECT($K$4))))))</f>
        <v>3x5</v>
      </c>
      <c r="G34" s="828" t="str">
        <f ca="1">CONCATENATE(IF($E$5="FDN",FDN_R,""),IF($E$5="END",END_R,""),IF($E$5="SPD",SPD_R,""),IF($E$5="HYP",HYP_R,""),IF($E$5="PWR",PWR_R,""),IF($E$5="STC",STC_R,""),IF($E$5="STR",STR_R,""),IF($E$5="MAX",MAX_R,""),IF($E$5="TF",TF_R,""),IF($E$5="UNL",UNL_R,""))</f>
        <v>2:00</v>
      </c>
      <c r="H34" s="290"/>
      <c r="I34" s="290"/>
      <c r="J34" s="290"/>
      <c r="K34" s="793"/>
    </row>
    <row r="35" spans="1:13" ht="15" customHeight="1" x14ac:dyDescent="0.25">
      <c r="A35" s="43"/>
      <c r="B35" s="36"/>
      <c r="C35" s="287"/>
      <c r="D35" s="363"/>
      <c r="E35" s="286"/>
      <c r="F35" s="271" t="str" cm="1">
        <f t="array" aca="1" ref="F35" ca="1">IF(D35="Core", INDIRECT($K$3), IF(D35="Core_Rotational",INDIRECT($K$3), IF(D35="Core_Pillar", INDIRECT($K$3),IF(D35="Explosive_Cardio", INDIRECT($K$2), IF(D35="Explosive", INDIRECT($K$2),INDIRECT($K$4))))))</f>
        <v>3x5</v>
      </c>
      <c r="G35" s="829"/>
      <c r="H35" s="285"/>
      <c r="I35" s="285"/>
      <c r="J35" s="285"/>
      <c r="K35" s="793"/>
    </row>
    <row r="36" spans="1:13" ht="15" customHeight="1" x14ac:dyDescent="0.25">
      <c r="A36" s="282"/>
      <c r="B36" s="282"/>
      <c r="C36" s="281"/>
      <c r="D36" s="280"/>
      <c r="E36" s="279"/>
      <c r="F36" s="278" t="str" cm="1">
        <f t="array" aca="1" ref="F36" ca="1">IF(D36="Core", INDIRECT($K$3), IF(D36="Core_Rotational",INDIRECT($K$3), IF(D36="Core_Pillar", INDIRECT($K$3),IF(D36="Explosive_Cardio", INDIRECT($K$2), IF(D36="Explosive", INDIRECT($K$2),INDIRECT($K$4))))))</f>
        <v>3x5</v>
      </c>
      <c r="G36" s="826" t="str">
        <f ca="1">CONCATENATE(IF($E$5="FDN",FDN_R,""),IF($E$5="END",END_R,""),IF($E$5="SPD",SPD_R,""),IF($E$5="HYP",HYP_R,""),IF($E$5="PWR",PWR_R,""),IF($E$5="STC",STC_R,""),IF($E$5="STR",STR_R,""),IF($E$5="MAX",MAX_R,""),IF($E$5="TF",TF_R,""),IF($E$5="UNL",UNL_R,""))</f>
        <v>2:00</v>
      </c>
      <c r="H36" s="277"/>
      <c r="I36" s="277"/>
      <c r="J36" s="277"/>
      <c r="K36" s="793"/>
    </row>
    <row r="37" spans="1:13" ht="15" customHeight="1" thickBot="1" x14ac:dyDescent="0.3">
      <c r="A37" s="43"/>
      <c r="B37" s="45"/>
      <c r="C37" s="273">
        <f>SUM(C31:C36)</f>
        <v>0</v>
      </c>
      <c r="D37" s="280"/>
      <c r="E37" s="293"/>
      <c r="F37" s="271" t="str" cm="1">
        <f t="array" aca="1" ref="F37" ca="1">IF(D37="Core", INDIRECT($K$3), IF(D37="Core_Rotational",INDIRECT($K$3), IF(D37="Core_Pillar", INDIRECT($K$3),IF(D37="Explosive_Cardio", INDIRECT($K$2), IF(D37="Explosive", INDIRECT($K$2),INDIRECT($K$4))))))</f>
        <v>3x5</v>
      </c>
      <c r="G37" s="827"/>
      <c r="H37" s="271"/>
      <c r="I37" s="271"/>
      <c r="J37" s="271"/>
    </row>
    <row r="38" spans="1:13" ht="15" customHeight="1" thickBot="1" x14ac:dyDescent="0.3">
      <c r="A38" s="307" t="s">
        <v>644</v>
      </c>
      <c r="B38" s="304"/>
      <c r="C38" s="306">
        <f ca="1">+C30+1</f>
        <v>44826</v>
      </c>
      <c r="D38" s="301" t="s">
        <v>1429</v>
      </c>
      <c r="E38" s="302" t="s">
        <v>70</v>
      </c>
      <c r="F38" s="301" t="s">
        <v>1430</v>
      </c>
      <c r="G38" s="301" t="s">
        <v>380</v>
      </c>
      <c r="H38" s="822" t="s">
        <v>1431</v>
      </c>
      <c r="I38" s="822"/>
      <c r="J38" s="823"/>
      <c r="K38" s="375" t="s">
        <v>648</v>
      </c>
      <c r="L38" s="300"/>
      <c r="M38" s="300"/>
    </row>
    <row r="39" spans="1:13" ht="15" customHeight="1" thickTop="1" x14ac:dyDescent="0.25">
      <c r="A39" s="299" t="s">
        <v>1432</v>
      </c>
      <c r="B39" s="298"/>
      <c r="C39" s="297" t="str">
        <f>"("&amp;LEFT(K38,1)&amp;")"</f>
        <v>(E)</v>
      </c>
      <c r="D39" s="296" t="s">
        <v>1433</v>
      </c>
      <c r="E39" s="295"/>
      <c r="F39" s="294"/>
      <c r="G39" s="294"/>
      <c r="H39" s="824"/>
      <c r="I39" s="824"/>
      <c r="J39" s="825"/>
      <c r="K39" s="793" t="s">
        <v>1711</v>
      </c>
    </row>
    <row r="40" spans="1:13" ht="15" customHeight="1" x14ac:dyDescent="0.25">
      <c r="A40" s="282" t="s">
        <v>962</v>
      </c>
      <c r="B40" s="282"/>
      <c r="C40" s="281"/>
      <c r="D40" s="280"/>
      <c r="E40" s="279"/>
      <c r="F40" s="278" t="str" cm="1">
        <f t="array" aca="1" ref="F40" ca="1">IF(D40="Core", INDIRECT($K$3), IF(D40="Core_Rotational",INDIRECT($K$3), IF(D40="Core_Pillar", INDIRECT($K$3),IF(D40="Explosive_Cardio", INDIRECT($K$2), IF(D40="Explosive", INDIRECT($K$2),INDIRECT($K$4))))))</f>
        <v>3x5</v>
      </c>
      <c r="G40" s="826" t="str">
        <f ca="1">CONCATENATE(IF($E$5="FDN",FDN_R,""),IF($E$5="END",END_R,""),IF($E$5="SPD",SPD_R,""),IF($E$5="HYP",HYP_R,""),IF($E$5="PWR",PWR_R,""),IF($E$5="STC",STC_R,""),IF($E$5="STR",STR_R,""),IF($E$5="MAX",MAX_R,""),IF($E$5="TF",TF_R,""),IF($E$5="UNL",UNL_R,""))</f>
        <v>2:00</v>
      </c>
      <c r="H40" s="277"/>
      <c r="I40" s="277"/>
      <c r="J40" s="277"/>
      <c r="K40" s="793"/>
    </row>
    <row r="41" spans="1:13" ht="15" customHeight="1" x14ac:dyDescent="0.25">
      <c r="A41" s="43" t="s">
        <v>648</v>
      </c>
      <c r="B41" s="36"/>
      <c r="C41" s="287">
        <v>9.1999999999999993</v>
      </c>
      <c r="D41" s="280"/>
      <c r="E41" s="293"/>
      <c r="F41" s="271" t="str" cm="1">
        <f t="array" aca="1" ref="F41" ca="1">IF(D41="Core", INDIRECT($K$3), IF(D41="Core_Rotational",INDIRECT($K$3), IF(D41="Core_Pillar", INDIRECT($K$3),IF(D41="Explosive_Cardio", INDIRECT($K$2), IF(D41="Explosive", INDIRECT($K$2),INDIRECT($K$4))))))</f>
        <v>3x5</v>
      </c>
      <c r="G41" s="827"/>
      <c r="H41" s="271"/>
      <c r="I41" s="271"/>
      <c r="J41" s="271"/>
      <c r="K41" s="793"/>
    </row>
    <row r="42" spans="1:13" ht="15" customHeight="1" x14ac:dyDescent="0.25">
      <c r="A42" s="282" t="s">
        <v>1645</v>
      </c>
      <c r="B42" s="282"/>
      <c r="C42" s="281"/>
      <c r="D42" s="364"/>
      <c r="E42" s="291"/>
      <c r="F42" s="278" t="str" cm="1">
        <f t="array" aca="1" ref="F42" ca="1">IF(D42="Core", INDIRECT($K$3), IF(D42="Core_Rotational",INDIRECT($K$3), IF(D42="Core_Pillar", INDIRECT($K$3),IF(D42="Explosive_Cardio", INDIRECT($K$2), IF(D42="Explosive", INDIRECT($K$2),INDIRECT($K$4))))))</f>
        <v>3x5</v>
      </c>
      <c r="G42" s="828" t="str">
        <f ca="1">CONCATENATE(IF($E$5="FDN",FDN_R,""),IF($E$5="END",END_R,""),IF($E$5="SPD",SPD_R,""),IF($E$5="HYP",HYP_R,""),IF($E$5="PWR",PWR_R,""),IF($E$5="STC",STC_R,""),IF($E$5="STR",STR_R,""),IF($E$5="MAX",MAX_R,""),IF($E$5="TF",TF_R,""),IF($E$5="UNL",UNL_R,""))</f>
        <v>2:00</v>
      </c>
      <c r="H42" s="290"/>
      <c r="I42" s="290"/>
      <c r="J42" s="290"/>
      <c r="K42" s="793"/>
    </row>
    <row r="43" spans="1:13" ht="15" customHeight="1" x14ac:dyDescent="0.25">
      <c r="A43" s="43"/>
      <c r="B43" s="36"/>
      <c r="C43" s="287"/>
      <c r="D43" s="363"/>
      <c r="E43" s="286"/>
      <c r="F43" s="271" t="str" cm="1">
        <f t="array" aca="1" ref="F43" ca="1">IF(D43="Core", INDIRECT($K$3), IF(D43="Core_Rotational",INDIRECT($K$3), IF(D43="Core_Pillar", INDIRECT($K$3),IF(D43="Explosive_Cardio", INDIRECT($K$2), IF(D43="Explosive", INDIRECT($K$2),INDIRECT($K$4))))))</f>
        <v>3x5</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3x5</v>
      </c>
      <c r="G44" s="826" t="str">
        <f ca="1">CONCATENATE(IF($E$5="FDN",FDN_R,""),IF($E$5="END",END_R,""),IF($E$5="SPD",SPD_R,""),IF($E$5="HYP",HYP_R,""),IF($E$5="PWR",PWR_R,""),IF($E$5="STC",STC_R,""),IF($E$5="STR",STR_R,""),IF($E$5="MAX",MAX_R,""),IF($E$5="TF",TF_R,""),IF($E$5="UNL",UNL_R,""))</f>
        <v>2:00</v>
      </c>
      <c r="H44" s="277"/>
      <c r="I44" s="277"/>
      <c r="J44" s="277"/>
      <c r="K44" s="793"/>
    </row>
    <row r="45" spans="1:13" ht="15" customHeight="1" thickBot="1" x14ac:dyDescent="0.3">
      <c r="A45" s="43"/>
      <c r="B45" s="45"/>
      <c r="C45" s="273">
        <f>SUM(C39:C44)</f>
        <v>9.1999999999999993</v>
      </c>
      <c r="D45" s="280"/>
      <c r="E45" s="293"/>
      <c r="F45" s="271" t="str" cm="1">
        <f t="array" aca="1" ref="F45" ca="1">IF(D45="Core", INDIRECT($K$3), IF(D45="Core_Rotational",INDIRECT($K$3), IF(D45="Core_Pillar", INDIRECT($K$3),IF(D45="Explosive_Cardio", INDIRECT($K$2), IF(D45="Explosive", INDIRECT($K$2),INDIRECT($K$4))))))</f>
        <v>3x5</v>
      </c>
      <c r="G45" s="827"/>
      <c r="H45" s="271"/>
      <c r="I45" s="271"/>
      <c r="J45" s="271"/>
    </row>
    <row r="46" spans="1:13" ht="15" customHeight="1" thickBot="1" x14ac:dyDescent="0.3">
      <c r="A46" s="307" t="s">
        <v>645</v>
      </c>
      <c r="B46" s="304"/>
      <c r="C46" s="306">
        <f ca="1">+C38+1</f>
        <v>44827</v>
      </c>
      <c r="D46" s="301" t="s">
        <v>1429</v>
      </c>
      <c r="E46" s="302" t="s">
        <v>70</v>
      </c>
      <c r="F46" s="301" t="s">
        <v>1430</v>
      </c>
      <c r="G46" s="301" t="s">
        <v>380</v>
      </c>
      <c r="H46" s="822" t="s">
        <v>1431</v>
      </c>
      <c r="I46" s="822"/>
      <c r="J46" s="823"/>
      <c r="K46" s="375" t="s">
        <v>1279</v>
      </c>
      <c r="L46" s="300"/>
      <c r="M46" s="300"/>
    </row>
    <row r="47" spans="1:13" ht="15" customHeight="1" thickTop="1" x14ac:dyDescent="0.25">
      <c r="A47" s="299" t="s">
        <v>1432</v>
      </c>
      <c r="B47" s="298"/>
      <c r="C47" s="297" t="str">
        <f>"("&amp;LEFT(K46,1)&amp;")"</f>
        <v>(P)</v>
      </c>
      <c r="D47" s="296" t="s">
        <v>1433</v>
      </c>
      <c r="E47" s="295"/>
      <c r="F47" s="294"/>
      <c r="G47" s="294"/>
      <c r="H47" s="824"/>
      <c r="I47" s="824"/>
      <c r="J47" s="825"/>
      <c r="K47" s="793" t="s">
        <v>1712</v>
      </c>
    </row>
    <row r="48" spans="1:13" ht="15" customHeight="1" x14ac:dyDescent="0.25">
      <c r="A48" s="282"/>
      <c r="B48" s="282"/>
      <c r="C48" s="281">
        <v>11</v>
      </c>
      <c r="D48" s="280"/>
      <c r="E48" s="279"/>
      <c r="F48" s="278" t="str" cm="1">
        <f t="array" aca="1" ref="F48" ca="1">IF(D48="Core", INDIRECT($K$3), IF(D48="Core_Rotational",INDIRECT($K$3), IF(D48="Core_Pillar", INDIRECT($K$3),IF(D48="Explosive_Cardio", INDIRECT($K$2), IF(D48="Explosive", INDIRECT($K$2),INDIRECT($K$4))))))</f>
        <v>3x5</v>
      </c>
      <c r="G48" s="826" t="str">
        <f ca="1">CONCATENATE(IF($E$5="FDN",FDN_R,""),IF($E$5="END",END_R,""),IF($E$5="SPD",SPD_R,""),IF($E$5="HYP",HYP_R,""),IF($E$5="PWR",PWR_R,""),IF($E$5="STC",STC_R,""),IF($E$5="STR",STR_R,""),IF($E$5="MAX",MAX_R,""),IF($E$5="TF",TF_R,""),IF($E$5="UNL",UNL_R,""))</f>
        <v>2:00</v>
      </c>
      <c r="H48" s="277"/>
      <c r="I48" s="277"/>
      <c r="J48" s="277"/>
      <c r="K48" s="793"/>
    </row>
    <row r="49" spans="1:13" ht="15" customHeight="1" x14ac:dyDescent="0.25">
      <c r="A49" s="43"/>
      <c r="B49" s="36"/>
      <c r="C49" s="287"/>
      <c r="D49" s="280"/>
      <c r="E49" s="293"/>
      <c r="F49" s="271" t="str" cm="1">
        <f t="array" aca="1" ref="F49" ca="1">IF(D49="Core", INDIRECT($K$3), IF(D49="Core_Rotational",INDIRECT($K$3), IF(D49="Core_Pillar", INDIRECT($K$3),IF(D49="Explosive_Cardio", INDIRECT($K$2), IF(D49="Explosive", INDIRECT($K$2),INDIRECT($K$4))))))</f>
        <v>3x5</v>
      </c>
      <c r="G49" s="827"/>
      <c r="H49" s="271"/>
      <c r="I49" s="271"/>
      <c r="J49" s="271"/>
      <c r="K49" s="793"/>
    </row>
    <row r="50" spans="1:13" ht="15" customHeight="1" x14ac:dyDescent="0.25">
      <c r="A50" s="282"/>
      <c r="B50" s="282"/>
      <c r="C50" s="281"/>
      <c r="D50" s="364"/>
      <c r="E50" s="291"/>
      <c r="F50" s="278" t="str" cm="1">
        <f t="array" aca="1" ref="F50" ca="1">IF(D50="Core", INDIRECT($K$3), IF(D50="Core_Rotational",INDIRECT($K$3), IF(D50="Core_Pillar", INDIRECT($K$3),IF(D50="Explosive_Cardio", INDIRECT($K$2), IF(D50="Explosive", INDIRECT($K$2),INDIRECT($K$4))))))</f>
        <v>3x5</v>
      </c>
      <c r="G50" s="828" t="str">
        <f ca="1">CONCATENATE(IF($E$5="FDN",FDN_R,""),IF($E$5="END",END_R,""),IF($E$5="SPD",SPD_R,""),IF($E$5="HYP",HYP_R,""),IF($E$5="PWR",PWR_R,""),IF($E$5="STC",STC_R,""),IF($E$5="STR",STR_R,""),IF($E$5="MAX",MAX_R,""),IF($E$5="TF",TF_R,""),IF($E$5="UNL",UNL_R,""))</f>
        <v>2:00</v>
      </c>
      <c r="H50" s="290"/>
      <c r="I50" s="290"/>
      <c r="J50" s="290"/>
      <c r="K50" s="793"/>
    </row>
    <row r="51" spans="1:13" ht="15" customHeight="1" x14ac:dyDescent="0.25">
      <c r="A51" s="43"/>
      <c r="B51" s="36"/>
      <c r="C51" s="287"/>
      <c r="D51" s="363"/>
      <c r="E51" s="286"/>
      <c r="F51" s="271" t="str" cm="1">
        <f t="array" aca="1" ref="F51" ca="1">IF(D51="Core", INDIRECT($K$3), IF(D51="Core_Rotational",INDIRECT($K$3), IF(D51="Core_Pillar", INDIRECT($K$3),IF(D51="Explosive_Cardio", INDIRECT($K$2), IF(D51="Explosive", INDIRECT($K$2),INDIRECT($K$4))))))</f>
        <v>3x5</v>
      </c>
      <c r="G51" s="829"/>
      <c r="H51" s="285"/>
      <c r="I51" s="285"/>
      <c r="J51" s="285"/>
      <c r="K51" s="793"/>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3x5</v>
      </c>
      <c r="G52" s="826" t="str">
        <f ca="1">CONCATENATE(IF($E$5="FDN",FDN_R,""),IF($E$5="END",END_R,""),IF($E$5="SPD",SPD_R,""),IF($E$5="HYP",HYP_R,""),IF($E$5="PWR",PWR_R,""),IF($E$5="STC",STC_R,""),IF($E$5="STR",STR_R,""),IF($E$5="MAX",MAX_R,""),IF($E$5="TF",TF_R,""),IF($E$5="UNL",UNL_R,""))</f>
        <v>2:00</v>
      </c>
      <c r="H52" s="277"/>
      <c r="I52" s="277"/>
      <c r="J52" s="277"/>
      <c r="K52" s="793"/>
    </row>
    <row r="53" spans="1:13" ht="15" customHeight="1" thickBot="1" x14ac:dyDescent="0.3">
      <c r="A53" s="43"/>
      <c r="B53" s="45"/>
      <c r="C53" s="273">
        <f>SUM(C47:C52)</f>
        <v>11</v>
      </c>
      <c r="D53" s="280"/>
      <c r="E53" s="293"/>
      <c r="F53" s="271" t="str" cm="1">
        <f t="array" aca="1" ref="F53" ca="1">IF(D53="Core", INDIRECT($K$3), IF(D53="Core_Rotational",INDIRECT($K$3), IF(D53="Core_Pillar", INDIRECT($K$3),IF(D53="Explosive_Cardio", INDIRECT($K$2), IF(D53="Explosive", INDIRECT($K$2),INDIRECT($K$4))))))</f>
        <v>3x5</v>
      </c>
      <c r="G53" s="827"/>
      <c r="H53" s="271"/>
      <c r="I53" s="271"/>
      <c r="J53" s="271"/>
    </row>
    <row r="54" spans="1:13" ht="15" customHeight="1" thickBot="1" x14ac:dyDescent="0.3">
      <c r="A54" s="305" t="s">
        <v>646</v>
      </c>
      <c r="B54" s="304"/>
      <c r="C54" s="303">
        <f ca="1">+C46+1</f>
        <v>44828</v>
      </c>
      <c r="D54" s="301" t="s">
        <v>1429</v>
      </c>
      <c r="E54" s="302" t="s">
        <v>70</v>
      </c>
      <c r="F54" s="301" t="s">
        <v>1430</v>
      </c>
      <c r="G54" s="301" t="s">
        <v>380</v>
      </c>
      <c r="H54" s="822" t="s">
        <v>1431</v>
      </c>
      <c r="I54" s="822"/>
      <c r="J54" s="823"/>
      <c r="K54" s="375" t="s">
        <v>1708</v>
      </c>
      <c r="L54" s="300"/>
      <c r="M54" s="300"/>
    </row>
    <row r="55" spans="1:13" ht="15" customHeight="1" thickTop="1" x14ac:dyDescent="0.25">
      <c r="A55" s="299" t="s">
        <v>1432</v>
      </c>
      <c r="B55" s="298"/>
      <c r="C55" s="297" t="str">
        <f>"("&amp;LEFT(K54,1)&amp;")"</f>
        <v>(R)</v>
      </c>
      <c r="D55" s="296" t="s">
        <v>1433</v>
      </c>
      <c r="E55" s="295"/>
      <c r="F55" s="294"/>
      <c r="G55" s="294"/>
      <c r="H55" s="824"/>
      <c r="I55" s="824"/>
      <c r="J55" s="825"/>
      <c r="K55" s="793" t="s">
        <v>1709</v>
      </c>
    </row>
    <row r="56" spans="1:13" ht="15" customHeight="1" x14ac:dyDescent="0.25">
      <c r="A56" s="283" t="s">
        <v>1706</v>
      </c>
      <c r="B56" s="282"/>
      <c r="C56" s="281">
        <v>10.1</v>
      </c>
      <c r="D56" s="280"/>
      <c r="E56" s="279"/>
      <c r="F56" s="278" t="str" cm="1">
        <f t="array" aca="1" ref="F56" ca="1">IF(D56="Core", INDIRECT($K$3), IF(D56="Core_Rotational",INDIRECT($K$3), IF(D56="Core_Pillar", INDIRECT($K$3),IF(D56="Explosive_Cardio", INDIRECT($K$2), IF(D56="Explosive", INDIRECT($K$2),INDIRECT($K$4))))))</f>
        <v>3x5</v>
      </c>
      <c r="G56" s="826" t="str">
        <f ca="1">CONCATENATE(IF($E$5="FDN",FDN_R,""),IF($E$5="END",END_R,""),IF($E$5="SPD",SPD_R,""),IF($E$5="HYP",HYP_R,""),IF($E$5="PWR",PWR_R,""),IF($E$5="STC",STC_R,""),IF($E$5="STR",STR_R,""),IF($E$5="MAX",MAX_R,""),IF($E$5="TF",TF_R,""),IF($E$5="UNL",UNL_R,""))</f>
        <v>2:00</v>
      </c>
      <c r="H56" s="277"/>
      <c r="I56" s="277"/>
      <c r="J56" s="276"/>
      <c r="K56" s="793"/>
    </row>
    <row r="57" spans="1:13" ht="15" customHeight="1" x14ac:dyDescent="0.25">
      <c r="A57" s="288"/>
      <c r="B57" s="36"/>
      <c r="C57" s="287"/>
      <c r="D57" s="280"/>
      <c r="E57" s="293"/>
      <c r="F57" s="271" t="str" cm="1">
        <f t="array" aca="1" ref="F57" ca="1">IF(D57="Core", INDIRECT($K$3), IF(D57="Core_Rotational",INDIRECT($K$3), IF(D57="Core_Pillar", INDIRECT($K$3),IF(D57="Explosive_Cardio", INDIRECT($K$2), IF(D57="Explosive", INDIRECT($K$2),INDIRECT($K$4))))))</f>
        <v>3x5</v>
      </c>
      <c r="G57" s="827"/>
      <c r="H57" s="271"/>
      <c r="I57" s="271"/>
      <c r="J57" s="292"/>
      <c r="K57" s="793"/>
    </row>
    <row r="58" spans="1:13" ht="15" customHeight="1" x14ac:dyDescent="0.25">
      <c r="A58" s="283" t="s">
        <v>1707</v>
      </c>
      <c r="B58" s="282"/>
      <c r="C58" s="281"/>
      <c r="D58" s="364"/>
      <c r="E58" s="291"/>
      <c r="F58" s="278" t="str" cm="1">
        <f t="array" aca="1" ref="F58" ca="1">IF(D58="Core", INDIRECT($K$3), IF(D58="Core_Rotational",INDIRECT($K$3), IF(D58="Core_Pillar", INDIRECT($K$3),IF(D58="Explosive_Cardio", INDIRECT($K$2), IF(D58="Explosive", INDIRECT($K$2),INDIRECT($K$4))))))</f>
        <v>3x5</v>
      </c>
      <c r="G58" s="828" t="str">
        <f ca="1">CONCATENATE(IF($E$5="FDN",FDN_R,""),IF($E$5="END",END_R,""),IF($E$5="SPD",SPD_R,""),IF($E$5="HYP",HYP_R,""),IF($E$5="PWR",PWR_R,""),IF($E$5="STC",STC_R,""),IF($E$5="STR",STR_R,""),IF($E$5="MAX",MAX_R,""),IF($E$5="TF",TF_R,""),IF($E$5="UNL",UNL_R,""))</f>
        <v>2:00</v>
      </c>
      <c r="H58" s="290"/>
      <c r="I58" s="290"/>
      <c r="J58" s="289"/>
      <c r="K58" s="793"/>
    </row>
    <row r="59" spans="1:13" ht="15" customHeight="1" x14ac:dyDescent="0.25">
      <c r="A59" s="288"/>
      <c r="B59" s="36"/>
      <c r="C59" s="287"/>
      <c r="D59" s="363"/>
      <c r="E59" s="286"/>
      <c r="F59" s="271" t="str" cm="1">
        <f t="array" aca="1" ref="F59" ca="1">IF(D59="Core", INDIRECT($K$3), IF(D59="Core_Rotational",INDIRECT($K$3), IF(D59="Core_Pillar", INDIRECT($K$3),IF(D59="Explosive_Cardio", INDIRECT($K$2), IF(D59="Explosive", INDIRECT($K$2),INDIRECT($K$4))))))</f>
        <v>3x5</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3x5</v>
      </c>
      <c r="G60" s="826" t="str">
        <f ca="1">CONCATENATE(IF($E$5="FDN",FDN_R,""),IF($E$5="END",END_R,""),IF($E$5="SPD",SPD_R,""),IF($E$5="HYP",HYP_R,""),IF($E$5="PWR",PWR_R,""),IF($E$5="STC",STC_R,""),IF($E$5="STR",STR_R,""),IF($E$5="MAX",MAX_R,""),IF($E$5="TF",TF_R,""),IF($E$5="UNL",UNL_R,""))</f>
        <v>2:00</v>
      </c>
      <c r="H60" s="277"/>
      <c r="I60" s="277"/>
      <c r="J60" s="276"/>
      <c r="K60" s="793"/>
    </row>
    <row r="61" spans="1:13" ht="15" customHeight="1" thickBot="1" x14ac:dyDescent="0.3">
      <c r="A61" s="275"/>
      <c r="B61" s="274"/>
      <c r="C61" s="273">
        <f>SUM(C55:C60)</f>
        <v>10.1</v>
      </c>
      <c r="D61" s="366"/>
      <c r="E61" s="272"/>
      <c r="F61" s="270" t="str" cm="1">
        <f t="array" aca="1" ref="F61" ca="1">IF(D61="Core", INDIRECT($K$3), IF(D61="Core_Rotational",INDIRECT($K$3), IF(D61="Core_Pillar", INDIRECT($K$3),IF(D61="Explosive_Cardio", INDIRECT($K$2), IF(D61="Explosive", INDIRECT($K$2),INDIRECT($K$4))))))</f>
        <v>3x5</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38:J38"/>
    <mergeCell ref="H39:J39"/>
    <mergeCell ref="H31:J31"/>
    <mergeCell ref="K31:K36"/>
    <mergeCell ref="G32:G33"/>
    <mergeCell ref="G34:G35"/>
    <mergeCell ref="G36:G37"/>
    <mergeCell ref="K39:K44"/>
    <mergeCell ref="G40:G41"/>
    <mergeCell ref="G42:G43"/>
    <mergeCell ref="G44:G45"/>
    <mergeCell ref="H14:J14"/>
    <mergeCell ref="H15:J15"/>
    <mergeCell ref="K15:K20"/>
    <mergeCell ref="G16:G17"/>
    <mergeCell ref="H30:J30"/>
    <mergeCell ref="G18:G19"/>
    <mergeCell ref="G20:G21"/>
    <mergeCell ref="H22:J22"/>
    <mergeCell ref="H23:J23"/>
    <mergeCell ref="K23:K28"/>
    <mergeCell ref="G24:G25"/>
    <mergeCell ref="G26:G27"/>
    <mergeCell ref="G28:G29"/>
    <mergeCell ref="H6:J6"/>
    <mergeCell ref="H7:J7"/>
    <mergeCell ref="K7:K12"/>
    <mergeCell ref="G8:G9"/>
    <mergeCell ref="G10:G11"/>
    <mergeCell ref="G12:G13"/>
    <mergeCell ref="A1:J1"/>
    <mergeCell ref="A2:J2"/>
    <mergeCell ref="D3:J3"/>
    <mergeCell ref="A4:J4"/>
    <mergeCell ref="A5:C5"/>
    <mergeCell ref="E5:J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175" priority="1" operator="equal">
      <formula>0</formula>
    </cfRule>
    <cfRule type="cellIs" dxfId="174" priority="2" operator="equal">
      <formula>"SPD"</formula>
    </cfRule>
    <cfRule type="cellIs" dxfId="173" priority="3" operator="equal">
      <formula>"PWR"</formula>
    </cfRule>
    <cfRule type="cellIs" dxfId="172" priority="4" operator="equal">
      <formula>"HYP"</formula>
    </cfRule>
    <cfRule type="cellIs" dxfId="171" priority="5" operator="equal">
      <formula>"STR"</formula>
    </cfRule>
    <cfRule type="cellIs" dxfId="170" priority="6" operator="equal">
      <formula>"STC"</formula>
    </cfRule>
    <cfRule type="cellIs" dxfId="169" priority="7" operator="equal">
      <formula>"MAX"</formula>
    </cfRule>
    <cfRule type="cellIs" dxfId="168" priority="8" operator="equal">
      <formula>"SPE"</formula>
    </cfRule>
    <cfRule type="cellIs" dxfId="167" priority="9" operator="equal">
      <formula>"END"</formula>
    </cfRule>
    <cfRule type="cellIs" dxfId="166" priority="10" operator="equal">
      <formula>"UNL"</formula>
    </cfRule>
    <cfRule type="cellIs" dxfId="165" priority="11" operator="equal">
      <formula>"FDN"</formula>
    </cfRule>
  </conditionalFormatting>
  <dataValidations count="2">
    <dataValidation type="list" allowBlank="1" showInputMessage="1" showErrorMessage="1" sqref="D8:D13 D16:D21 D24:D29 D32:D37 D40:D45 D48:D53 D56:D61" xr:uid="{928F7B78-A2B0-474E-8E66-4B8A5347BED3}">
      <formula1>ExerciseCategories</formula1>
    </dataValidation>
    <dataValidation type="list" allowBlank="1" showErrorMessage="1" sqref="E24:E29 E32:E37 E16:E21 E56:E61 E40:E45 E48:E53 E8:E13" xr:uid="{2A84064F-9517-4982-8D36-487319597E48}">
      <formula1>INDIRECT(D8)</formula1>
    </dataValidation>
  </dataValidations>
  <hyperlinks>
    <hyperlink ref="K1" location="'Reference Page'!A1" display="Home" xr:uid="{CD4889D2-8A7B-4A15-8406-7ABBD38FD70D}"/>
  </hyperlinks>
  <printOptions horizontalCentered="1" verticalCentered="1"/>
  <pageMargins left="0.3" right="0.3" top="0.5" bottom="0.25" header="0.3" footer="0.3"/>
  <pageSetup scale="87"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9">
    <tabColor rgb="FFABFFAB"/>
    <pageSetUpPr fitToPage="1"/>
  </sheetPr>
  <dimension ref="A1:AO202"/>
  <sheetViews>
    <sheetView showGridLines="0" workbookViewId="0">
      <pane ySplit="5" topLeftCell="A40" activePane="bottomLeft" state="frozen"/>
      <selection activeCell="A6" sqref="A6:AA61"/>
      <selection pane="bottomLeft" activeCell="K29" sqref="K29"/>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463</v>
      </c>
      <c r="B2" s="781"/>
      <c r="C2" s="781"/>
      <c r="D2" s="781"/>
      <c r="E2" s="781"/>
      <c r="F2" s="781"/>
      <c r="G2" s="781"/>
      <c r="H2" s="781"/>
      <c r="I2" s="781"/>
      <c r="J2" s="782"/>
      <c r="K2" s="379" t="str">
        <f ca="1">CONCATENATE(E5,"1_3E")</f>
        <v>UNL1_3E</v>
      </c>
    </row>
    <row r="3" spans="1:41" x14ac:dyDescent="0.25">
      <c r="A3" s="318" cm="1">
        <f t="array" aca="1" ref="A3" ca="1">INDIRECT(K5)</f>
        <v>44829</v>
      </c>
      <c r="B3" s="317" t="s">
        <v>330</v>
      </c>
      <c r="C3" s="316">
        <f ca="1">+A3+6</f>
        <v>44835</v>
      </c>
      <c r="D3" s="787" t="s">
        <v>852</v>
      </c>
      <c r="E3" s="788"/>
      <c r="F3" s="788"/>
      <c r="G3" s="788"/>
      <c r="H3" s="788"/>
      <c r="I3" s="788"/>
      <c r="J3" s="789"/>
      <c r="K3" s="379" t="str">
        <f ca="1">CONCATENATE(E5,"1_3C")</f>
        <v>UNL1_3C</v>
      </c>
    </row>
    <row r="4" spans="1:41" x14ac:dyDescent="0.25">
      <c r="A4" s="849" t="str">
        <f>'Reference Page'!$H$35</f>
        <v>FALL</v>
      </c>
      <c r="B4" s="850"/>
      <c r="C4" s="850"/>
      <c r="D4" s="850"/>
      <c r="E4" s="850"/>
      <c r="F4" s="850"/>
      <c r="G4" s="850"/>
      <c r="H4" s="850"/>
      <c r="I4" s="850"/>
      <c r="J4" s="851"/>
      <c r="K4" s="379" t="str">
        <f ca="1">CONCATENATE(E5,"1_3O")</f>
        <v>UNL1_3O</v>
      </c>
    </row>
    <row r="5" spans="1:41" ht="16.5" thickBot="1" x14ac:dyDescent="0.35">
      <c r="A5" s="852" t="str">
        <f>'Reference Page'!$F$41</f>
        <v>Fall Block 2</v>
      </c>
      <c r="B5" s="853"/>
      <c r="C5" s="853"/>
      <c r="D5" s="367" t="s">
        <v>1428</v>
      </c>
      <c r="E5" s="844" t="str" cm="1">
        <f t="array" aca="1" ref="E5" ca="1">INDIRECT(L5)</f>
        <v>UNL</v>
      </c>
      <c r="F5" s="845"/>
      <c r="G5" s="845"/>
      <c r="H5" s="845"/>
      <c r="I5" s="845"/>
      <c r="J5" s="845"/>
      <c r="K5" s="379" t="str">
        <f>_xlfn.CONCAT("'Reference Page'!A",RIGHT(A2,(LEN(A2)-FIND(" ",A2)))+2)</f>
        <v>'Reference Page'!A41</v>
      </c>
      <c r="L5" s="70" t="str">
        <f>_xlfn.CONCAT("'Reference Page'!G",RIGHT(A2,(LEN(A2)-FIND(" ",A2)))+2)</f>
        <v>'Reference Page'!G41</v>
      </c>
    </row>
    <row r="6" spans="1:41" ht="15.75" thickBot="1" x14ac:dyDescent="0.3">
      <c r="A6" s="315" t="s">
        <v>640</v>
      </c>
      <c r="B6" s="314"/>
      <c r="C6" s="306">
        <f ca="1">A3</f>
        <v>44829</v>
      </c>
      <c r="D6" s="301" t="s">
        <v>1429</v>
      </c>
      <c r="E6" s="302" t="s">
        <v>70</v>
      </c>
      <c r="F6" s="301" t="s">
        <v>1430</v>
      </c>
      <c r="G6" s="301" t="s">
        <v>380</v>
      </c>
      <c r="H6" s="841" t="s">
        <v>1431</v>
      </c>
      <c r="I6" s="841"/>
      <c r="J6" s="842"/>
      <c r="K6" s="375" t="s">
        <v>654</v>
      </c>
      <c r="L6" s="300"/>
      <c r="M6" s="300"/>
    </row>
    <row r="7" spans="1:41" s="313" customFormat="1" ht="15" customHeight="1" thickTop="1" x14ac:dyDescent="0.25">
      <c r="A7" s="299" t="s">
        <v>1432</v>
      </c>
      <c r="B7" s="41"/>
      <c r="C7" s="297" t="str">
        <f>"("&amp;LEFT(K6,1)&amp;")"</f>
        <v>(L)</v>
      </c>
      <c r="D7" s="296" t="s">
        <v>1433</v>
      </c>
      <c r="E7" s="295"/>
      <c r="F7" s="294"/>
      <c r="G7" s="294"/>
      <c r="H7" s="824"/>
      <c r="I7" s="824"/>
      <c r="J7" s="825"/>
      <c r="K7" s="793" t="s">
        <v>1705</v>
      </c>
      <c r="L7"/>
      <c r="M7"/>
      <c r="N7"/>
      <c r="O7"/>
      <c r="P7"/>
      <c r="Q7"/>
      <c r="R7"/>
      <c r="S7"/>
      <c r="T7"/>
      <c r="U7"/>
      <c r="V7"/>
      <c r="W7"/>
      <c r="X7"/>
      <c r="Y7"/>
      <c r="Z7"/>
      <c r="AA7"/>
      <c r="AB7"/>
      <c r="AC7"/>
      <c r="AD7"/>
      <c r="AE7"/>
      <c r="AF7"/>
      <c r="AG7"/>
      <c r="AH7"/>
      <c r="AI7"/>
      <c r="AJ7"/>
      <c r="AK7"/>
      <c r="AL7"/>
      <c r="AM7"/>
      <c r="AN7"/>
      <c r="AO7"/>
    </row>
    <row r="8" spans="1:41" ht="15" customHeight="1" x14ac:dyDescent="0.25">
      <c r="A8" s="282" t="s">
        <v>962</v>
      </c>
      <c r="B8" s="282"/>
      <c r="C8" s="281"/>
      <c r="D8" s="280"/>
      <c r="E8" s="279"/>
      <c r="F8" s="278" t="str" cm="1">
        <f t="array" aca="1" ref="F8" ca="1">IF(D8="Core", INDIRECT($K$3), IF(D8="Core_Rotational",INDIRECT($K$3), IF(D8="Core_Pillar", INDIRECT($K$3),IF(D8="Explosive_Cardio", INDIRECT($K$2), IF(D8="Explosive", INDIRECT($K$2),INDIRECT($K$4))))))</f>
        <v>3x7</v>
      </c>
      <c r="G8" s="826" t="str">
        <f ca="1">CONCATENATE(IF($E$5="FDN",FDN_R,""),IF($E$5="END",END_R,""),IF($E$5="SPD",SPD_R,""),IF($E$5="HYP",HYP_R,""),IF($E$5="PWR",PWR_R,""),IF($E$5="STC",STC_R,""),IF($E$5="STR",STR_R,""),IF($E$5="MAX",MAX_R,""),IF($E$5="TF",TF_R,""),IF($E$5="UNL",UNL_R,""))</f>
        <v>2:00</v>
      </c>
      <c r="H8" s="277"/>
      <c r="I8" s="277"/>
      <c r="J8" s="277"/>
      <c r="K8" s="793"/>
    </row>
    <row r="9" spans="1:41" ht="15" customHeight="1" x14ac:dyDescent="0.25">
      <c r="A9" s="43" t="s">
        <v>1704</v>
      </c>
      <c r="B9" s="36"/>
      <c r="C9" s="287">
        <v>13</v>
      </c>
      <c r="D9" s="280"/>
      <c r="E9" s="293"/>
      <c r="F9" s="271" t="str" cm="1">
        <f t="array" aca="1" ref="F9" ca="1">IF(D9="Core", INDIRECT($K$3), IF(D9="Core_Rotational",INDIRECT($K$3), IF(D9="Core_Pillar", INDIRECT($K$3),IF(D9="Explosive_Cardio", INDIRECT($K$2), IF(D9="Explosive", INDIRECT($K$2),INDIRECT($K$4))))))</f>
        <v>3x7</v>
      </c>
      <c r="G9" s="827"/>
      <c r="H9" s="271"/>
      <c r="I9" s="271"/>
      <c r="J9" s="271"/>
      <c r="K9" s="793"/>
    </row>
    <row r="10" spans="1:41" ht="15" customHeight="1" x14ac:dyDescent="0.25">
      <c r="A10" s="282" t="s">
        <v>1086</v>
      </c>
      <c r="B10" s="282"/>
      <c r="C10" s="281"/>
      <c r="D10" s="364"/>
      <c r="E10" s="291"/>
      <c r="F10" s="373" t="str" cm="1">
        <f t="array" aca="1" ref="F10" ca="1">IF(D10="Core", INDIRECT($K$3), IF(D10="Core_Rotational",INDIRECT($K$3), IF(D10="Core_Pillar", INDIRECT($K$3),IF(D10="Explosive_Cardio", INDIRECT($K$2), IF(D10="Explosive", INDIRECT($K$2),INDIRECT($K$4))))))</f>
        <v>3x7</v>
      </c>
      <c r="G10" s="828" t="str">
        <f ca="1">CONCATENATE(IF($E$5="FDN",FDN_R,""),IF($E$5="END",END_R,""),IF($E$5="SPD",SPD_R,""),IF($E$5="HYP",HYP_R,""),IF($E$5="PWR",PWR_R,""),IF($E$5="STC",STC_R,""),IF($E$5="STR",STR_R,""),IF($E$5="MAX",MAX_R,""),IF($E$5="TF",TF_R,""),IF($E$5="UNL",UNL_R,""))</f>
        <v>2:00</v>
      </c>
      <c r="H10" s="290"/>
      <c r="I10" s="290"/>
      <c r="J10" s="290"/>
      <c r="K10" s="793"/>
    </row>
    <row r="11" spans="1:41" ht="15" customHeight="1" x14ac:dyDescent="0.25">
      <c r="A11" s="43"/>
      <c r="B11" s="36"/>
      <c r="C11" s="287"/>
      <c r="D11" s="363"/>
      <c r="E11" s="286"/>
      <c r="F11" s="374" t="str" cm="1">
        <f t="array" aca="1" ref="F11" ca="1">IF(D11="Core", INDIRECT($K$3), IF(D11="Core_Rotational",INDIRECT($K$3), IF(D11="Core_Pillar", INDIRECT($K$3),IF(D11="Explosive_Cardio", INDIRECT($K$2), IF(D11="Explosive", INDIRECT($K$2),INDIRECT($K$4))))))</f>
        <v>3x7</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3x7</v>
      </c>
      <c r="G12" s="826" t="str">
        <f ca="1">CONCATENATE(IF($E$5="FDN",FDN_R,""),IF($E$5="END",END_R,""),IF($E$5="SPD",SPD_R,""),IF($E$5="HYP",HYP_R,""),IF($E$5="PWR",PWR_R,""),IF($E$5="STC",STC_R,""),IF($E$5="STR",STR_R,""),IF($E$5="MAX",MAX_R,""),IF($E$5="TF",TF_R,""),IF($E$5="UNL",UNL_R,""))</f>
        <v>2:00</v>
      </c>
      <c r="H12" s="277"/>
      <c r="I12" s="277"/>
      <c r="J12" s="277"/>
      <c r="K12" s="793"/>
    </row>
    <row r="13" spans="1:41" ht="15" customHeight="1" thickBot="1" x14ac:dyDescent="0.3">
      <c r="A13" s="43"/>
      <c r="B13" s="312"/>
      <c r="C13" s="311">
        <f>SUM(C7:C12)</f>
        <v>13</v>
      </c>
      <c r="D13" s="280"/>
      <c r="E13" s="310"/>
      <c r="F13" s="271" t="str" cm="1">
        <f t="array" aca="1" ref="F13" ca="1">IF(D13="Core", INDIRECT($K$3), IF(D13="Core_Rotational",INDIRECT($K$3), IF(D13="Core_Pillar", INDIRECT($K$3),IF(D13="Explosive_Cardio", INDIRECT($K$2), IF(D13="Explosive", INDIRECT($K$2),INDIRECT($K$4))))))</f>
        <v>3x7</v>
      </c>
      <c r="G13" s="827"/>
      <c r="H13" s="271"/>
      <c r="I13" s="271"/>
      <c r="J13" s="271"/>
    </row>
    <row r="14" spans="1:41" ht="15" customHeight="1" thickBot="1" x14ac:dyDescent="0.3">
      <c r="A14" s="307" t="s">
        <v>641</v>
      </c>
      <c r="B14" s="304"/>
      <c r="C14" s="306">
        <f ca="1">+C6+1</f>
        <v>44830</v>
      </c>
      <c r="D14" s="301" t="s">
        <v>1429</v>
      </c>
      <c r="E14" s="309" t="s">
        <v>70</v>
      </c>
      <c r="F14" s="308" t="s">
        <v>1430</v>
      </c>
      <c r="G14" s="301" t="s">
        <v>380</v>
      </c>
      <c r="H14" s="822" t="s">
        <v>1431</v>
      </c>
      <c r="I14" s="822"/>
      <c r="J14" s="823"/>
      <c r="K14" s="375" t="s">
        <v>648</v>
      </c>
      <c r="L14" s="300"/>
      <c r="M14" s="300"/>
    </row>
    <row r="15" spans="1:41" ht="15" customHeight="1" thickTop="1" x14ac:dyDescent="0.25">
      <c r="A15" s="299" t="s">
        <v>1432</v>
      </c>
      <c r="B15" s="298"/>
      <c r="C15" s="297" t="str">
        <f>"("&amp;LEFT(K14,1)&amp;")"</f>
        <v>(E)</v>
      </c>
      <c r="D15" s="296" t="s">
        <v>1433</v>
      </c>
      <c r="E15" s="295" t="s">
        <v>1713</v>
      </c>
      <c r="F15" s="294"/>
      <c r="G15" s="294"/>
      <c r="H15" s="824"/>
      <c r="I15" s="824"/>
      <c r="J15" s="825"/>
      <c r="K15" s="793" t="s">
        <v>1722</v>
      </c>
    </row>
    <row r="16" spans="1:41" ht="15" customHeight="1" x14ac:dyDescent="0.25">
      <c r="A16" s="282" t="s">
        <v>1714</v>
      </c>
      <c r="B16" s="282"/>
      <c r="C16" s="281">
        <v>10</v>
      </c>
      <c r="D16" s="280" t="s">
        <v>128</v>
      </c>
      <c r="E16" s="279" t="s">
        <v>140</v>
      </c>
      <c r="F16" s="278" t="s">
        <v>1653</v>
      </c>
      <c r="G16" s="826" t="str">
        <f ca="1">CONCATENATE(IF($E$5="FDN",FDN_R,""),IF($E$5="END",END_R,""),IF($E$5="SPD",SPD_R,""),IF($E$5="HYP",HYP_R,""),IF($E$5="PWR",PWR_R,""),IF($E$5="STC",STC_R,""),IF($E$5="STR",STR_R,""),IF($E$5="MAX",MAX_R,""),IF($E$5="TF",TF_R,""),IF($E$5="UNL",UNL_R,""))</f>
        <v>2:00</v>
      </c>
      <c r="H16" s="277">
        <v>135</v>
      </c>
      <c r="I16" s="277">
        <v>135</v>
      </c>
      <c r="J16" s="277">
        <v>135</v>
      </c>
      <c r="K16" s="793"/>
    </row>
    <row r="17" spans="1:13" ht="15" customHeight="1" x14ac:dyDescent="0.25">
      <c r="A17" s="23" t="s">
        <v>1715</v>
      </c>
      <c r="B17" s="36"/>
      <c r="C17" s="287"/>
      <c r="D17" s="280"/>
      <c r="E17" s="293"/>
      <c r="F17" s="271"/>
      <c r="G17" s="827"/>
      <c r="H17" s="271">
        <v>135</v>
      </c>
      <c r="I17" s="271"/>
      <c r="J17" s="271"/>
      <c r="K17" s="793"/>
    </row>
    <row r="18" spans="1:13" ht="15" customHeight="1" x14ac:dyDescent="0.25">
      <c r="A18" s="282" t="s">
        <v>1086</v>
      </c>
      <c r="B18" s="282"/>
      <c r="C18" s="281"/>
      <c r="D18" s="364" t="s">
        <v>129</v>
      </c>
      <c r="E18" s="291" t="s">
        <v>161</v>
      </c>
      <c r="F18" s="373" t="s">
        <v>9</v>
      </c>
      <c r="G18" s="828" t="str">
        <f ca="1">CONCATENATE(IF($E$5="FDN",FDN_R,""),IF($E$5="END",END_R,""),IF($E$5="SPD",SPD_R,""),IF($E$5="HYP",HYP_R,""),IF($E$5="PWR",PWR_R,""),IF($E$5="STC",STC_R,""),IF($E$5="STR",STR_R,""),IF($E$5="MAX",MAX_R,""),IF($E$5="TF",TF_R,""),IF($E$5="UNL",UNL_R,""))</f>
        <v>2:00</v>
      </c>
      <c r="H18" s="290">
        <v>25</v>
      </c>
      <c r="I18" s="290">
        <v>25</v>
      </c>
      <c r="J18" s="290">
        <v>25</v>
      </c>
      <c r="K18" s="793"/>
    </row>
    <row r="19" spans="1:13" ht="15" customHeight="1" x14ac:dyDescent="0.25">
      <c r="A19" s="43"/>
      <c r="B19" s="36"/>
      <c r="C19" s="287"/>
      <c r="D19" s="363" t="s">
        <v>128</v>
      </c>
      <c r="E19" s="286" t="s">
        <v>238</v>
      </c>
      <c r="F19" s="374" t="s">
        <v>9</v>
      </c>
      <c r="G19" s="829"/>
      <c r="H19" s="285">
        <v>30</v>
      </c>
      <c r="I19" s="285">
        <v>30</v>
      </c>
      <c r="J19" s="285">
        <v>30</v>
      </c>
      <c r="K19" s="793"/>
    </row>
    <row r="20" spans="1:13" ht="15" customHeight="1" x14ac:dyDescent="0.25">
      <c r="A20" s="282"/>
      <c r="B20" s="282"/>
      <c r="C20" s="281"/>
      <c r="D20" s="280" t="s">
        <v>136</v>
      </c>
      <c r="E20" s="279" t="s">
        <v>146</v>
      </c>
      <c r="F20" s="278" t="s">
        <v>16</v>
      </c>
      <c r="G20" s="826" t="str">
        <f ca="1">CONCATENATE(IF($E$5="FDN",FDN_R,""),IF($E$5="END",END_R,""),IF($E$5="SPD",SPD_R,""),IF($E$5="HYP",HYP_R,""),IF($E$5="PWR",PWR_R,""),IF($E$5="STC",STC_R,""),IF($E$5="STR",STR_R,""),IF($E$5="MAX",MAX_R,""),IF($E$5="TF",TF_R,""),IF($E$5="UNL",UNL_R,""))</f>
        <v>2:00</v>
      </c>
      <c r="H20" s="277">
        <v>5</v>
      </c>
      <c r="I20" s="277">
        <v>5</v>
      </c>
      <c r="J20" s="277"/>
      <c r="K20" s="793"/>
    </row>
    <row r="21" spans="1:13" ht="15" customHeight="1" thickBot="1" x14ac:dyDescent="0.3">
      <c r="A21" s="43"/>
      <c r="B21" s="45"/>
      <c r="C21" s="273">
        <f>SUM(C15:C20)</f>
        <v>10</v>
      </c>
      <c r="D21" s="280"/>
      <c r="E21" s="293"/>
      <c r="F21" s="271"/>
      <c r="G21" s="827"/>
      <c r="H21" s="271"/>
      <c r="I21" s="271"/>
      <c r="J21" s="271"/>
    </row>
    <row r="22" spans="1:13" ht="15" customHeight="1" thickBot="1" x14ac:dyDescent="0.3">
      <c r="A22" s="307" t="s">
        <v>642</v>
      </c>
      <c r="B22" s="304"/>
      <c r="C22" s="306">
        <f ca="1">+C14+1</f>
        <v>44831</v>
      </c>
      <c r="D22" s="301" t="s">
        <v>1429</v>
      </c>
      <c r="E22" s="302" t="s">
        <v>70</v>
      </c>
      <c r="F22" s="301" t="s">
        <v>1430</v>
      </c>
      <c r="G22" s="301" t="s">
        <v>380</v>
      </c>
      <c r="H22" s="822" t="s">
        <v>1431</v>
      </c>
      <c r="I22" s="822"/>
      <c r="J22" s="823"/>
      <c r="K22" s="375" t="s">
        <v>1279</v>
      </c>
      <c r="L22" s="300"/>
      <c r="M22" s="300"/>
    </row>
    <row r="23" spans="1:13" ht="15" customHeight="1" thickTop="1" x14ac:dyDescent="0.25">
      <c r="A23" s="299" t="s">
        <v>1432</v>
      </c>
      <c r="B23" s="298"/>
      <c r="C23" s="297" t="str">
        <f>"("&amp;LEFT(K22,1)&amp;")"</f>
        <v>(P)</v>
      </c>
      <c r="D23" s="296" t="s">
        <v>1433</v>
      </c>
      <c r="E23" s="295"/>
      <c r="F23" s="294"/>
      <c r="G23" s="294"/>
      <c r="H23" s="824"/>
      <c r="I23" s="824"/>
      <c r="J23" s="825"/>
      <c r="K23" s="793" t="s">
        <v>1733</v>
      </c>
    </row>
    <row r="24" spans="1:13" ht="15" customHeight="1" x14ac:dyDescent="0.25">
      <c r="A24" s="282" t="s">
        <v>1728</v>
      </c>
      <c r="B24" s="282"/>
      <c r="C24" s="281">
        <v>2.1</v>
      </c>
      <c r="D24" s="280"/>
      <c r="E24" s="279"/>
      <c r="F24" s="278" t="str" cm="1">
        <f t="array" aca="1" ref="F24" ca="1">IF(D24="Core", INDIRECT($K$3), IF(D24="Core_Rotational",INDIRECT($K$3), IF(D24="Core_Pillar", INDIRECT($K$3),IF(D24="Explosive_Cardio", INDIRECT($K$2), IF(D24="Explosive", INDIRECT($K$2),INDIRECT($K$4))))))</f>
        <v>3x7</v>
      </c>
      <c r="G24" s="826" t="str">
        <f ca="1">CONCATENATE(IF($E$5="FDN",FDN_R,""),IF($E$5="END",END_R,""),IF($E$5="SPD",SPD_R,""),IF($E$5="HYP",HYP_R,""),IF($E$5="PWR",PWR_R,""),IF($E$5="STC",STC_R,""),IF($E$5="STR",STR_R,""),IF($E$5="MAX",MAX_R,""),IF($E$5="TF",TF_R,""),IF($E$5="UNL",UNL_R,""))</f>
        <v>2:00</v>
      </c>
      <c r="H24" s="277"/>
      <c r="I24" s="277"/>
      <c r="J24" s="277"/>
      <c r="K24" s="793"/>
    </row>
    <row r="25" spans="1:13" ht="15" customHeight="1" x14ac:dyDescent="0.25">
      <c r="A25" s="43" t="s">
        <v>1729</v>
      </c>
      <c r="B25" s="36"/>
      <c r="C25" s="287">
        <v>4.5999999999999996</v>
      </c>
      <c r="D25" s="280"/>
      <c r="E25" s="293"/>
      <c r="F25" s="271" t="str" cm="1">
        <f t="array" aca="1" ref="F25" ca="1">IF(D25="Core", INDIRECT($K$3), IF(D25="Core_Rotational",INDIRECT($K$3), IF(D25="Core_Pillar", INDIRECT($K$3),IF(D25="Explosive_Cardio", INDIRECT($K$2), IF(D25="Explosive", INDIRECT($K$2),INDIRECT($K$4))))))</f>
        <v>3x7</v>
      </c>
      <c r="G25" s="827"/>
      <c r="H25" s="271"/>
      <c r="I25" s="271"/>
      <c r="J25" s="271"/>
      <c r="K25" s="793"/>
    </row>
    <row r="26" spans="1:13" ht="15" customHeight="1" x14ac:dyDescent="0.25">
      <c r="A26" s="282" t="s">
        <v>1730</v>
      </c>
      <c r="B26" s="282"/>
      <c r="C26" s="281"/>
      <c r="D26" s="364"/>
      <c r="E26" s="291"/>
      <c r="F26" s="373" t="str" cm="1">
        <f t="array" aca="1" ref="F26" ca="1">IF(D26="Core", INDIRECT($K$3), IF(D26="Core_Rotational",INDIRECT($K$3), IF(D26="Core_Pillar", INDIRECT($K$3),IF(D26="Explosive_Cardio", INDIRECT($K$2), IF(D26="Explosive", INDIRECT($K$2),INDIRECT($K$4))))))</f>
        <v>3x7</v>
      </c>
      <c r="G26" s="828" t="str">
        <f ca="1">CONCATENATE(IF($E$5="FDN",FDN_R,""),IF($E$5="END",END_R,""),IF($E$5="SPD",SPD_R,""),IF($E$5="HYP",HYP_R,""),IF($E$5="PWR",PWR_R,""),IF($E$5="STC",STC_R,""),IF($E$5="STR",STR_R,""),IF($E$5="MAX",MAX_R,""),IF($E$5="TF",TF_R,""),IF($E$5="UNL",UNL_R,""))</f>
        <v>2:00</v>
      </c>
      <c r="H26" s="290"/>
      <c r="I26" s="290"/>
      <c r="J26" s="290"/>
      <c r="K26" s="793"/>
    </row>
    <row r="27" spans="1:13" ht="15" customHeight="1" x14ac:dyDescent="0.25">
      <c r="A27" s="43" t="s">
        <v>1731</v>
      </c>
      <c r="B27" s="36"/>
      <c r="C27" s="386">
        <v>0.75</v>
      </c>
      <c r="D27" s="363"/>
      <c r="E27" s="286"/>
      <c r="F27" s="374" t="str" cm="1">
        <f t="array" aca="1" ref="F27" ca="1">IF(D27="Core", INDIRECT($K$3), IF(D27="Core_Rotational",INDIRECT($K$3), IF(D27="Core_Pillar", INDIRECT($K$3),IF(D27="Explosive_Cardio", INDIRECT($K$2), IF(D27="Explosive", INDIRECT($K$2),INDIRECT($K$4))))))</f>
        <v>3x7</v>
      </c>
      <c r="G27" s="829"/>
      <c r="H27" s="285"/>
      <c r="I27" s="285"/>
      <c r="J27" s="285"/>
      <c r="K27" s="793"/>
    </row>
    <row r="28" spans="1:13" ht="15" customHeight="1" x14ac:dyDescent="0.25">
      <c r="A28" s="282" t="s">
        <v>920</v>
      </c>
      <c r="B28" s="282"/>
      <c r="C28" s="382">
        <v>1.85</v>
      </c>
      <c r="D28" s="280"/>
      <c r="E28" s="279"/>
      <c r="F28" s="278" t="str" cm="1">
        <f t="array" aca="1" ref="F28" ca="1">IF(D28="Core", INDIRECT($K$3), IF(D28="Core_Rotational",INDIRECT($K$3), IF(D28="Core_Pillar", INDIRECT($K$3),IF(D28="Explosive_Cardio", INDIRECT($K$2), IF(D28="Explosive", INDIRECT($K$2),INDIRECT($K$4))))))</f>
        <v>3x7</v>
      </c>
      <c r="G28" s="826" t="str">
        <f ca="1">CONCATENATE(IF($E$5="FDN",FDN_R,""),IF($E$5="END",END_R,""),IF($E$5="SPD",SPD_R,""),IF($E$5="HYP",HYP_R,""),IF($E$5="PWR",PWR_R,""),IF($E$5="STC",STC_R,""),IF($E$5="STR",STR_R,""),IF($E$5="MAX",MAX_R,""),IF($E$5="TF",TF_R,""),IF($E$5="UNL",UNL_R,""))</f>
        <v>2:00</v>
      </c>
      <c r="H28" s="277"/>
      <c r="I28" s="277"/>
      <c r="J28" s="277"/>
      <c r="K28" s="793"/>
    </row>
    <row r="29" spans="1:13" ht="15" customHeight="1" thickBot="1" x14ac:dyDescent="0.3">
      <c r="A29" s="43" t="s">
        <v>1732</v>
      </c>
      <c r="B29" s="45"/>
      <c r="C29" s="273">
        <f>SUM(C23:C28)</f>
        <v>9.2999999999999989</v>
      </c>
      <c r="D29" s="280"/>
      <c r="E29" s="293"/>
      <c r="F29" s="271" t="str" cm="1">
        <f t="array" aca="1" ref="F29" ca="1">IF(D29="Core", INDIRECT($K$3), IF(D29="Core_Rotational",INDIRECT($K$3), IF(D29="Core_Pillar", INDIRECT($K$3),IF(D29="Explosive_Cardio", INDIRECT($K$2), IF(D29="Explosive", INDIRECT($K$2),INDIRECT($K$4))))))</f>
        <v>3x7</v>
      </c>
      <c r="G29" s="827"/>
      <c r="H29" s="271"/>
      <c r="I29" s="271"/>
      <c r="J29" s="271"/>
    </row>
    <row r="30" spans="1:13" ht="15" customHeight="1" thickBot="1" x14ac:dyDescent="0.3">
      <c r="A30" s="307" t="s">
        <v>643</v>
      </c>
      <c r="B30" s="304"/>
      <c r="C30" s="306">
        <f ca="1">+C22+1</f>
        <v>44832</v>
      </c>
      <c r="D30" s="301" t="s">
        <v>1429</v>
      </c>
      <c r="E30" s="302" t="s">
        <v>70</v>
      </c>
      <c r="F30" s="301" t="s">
        <v>1430</v>
      </c>
      <c r="G30" s="301" t="s">
        <v>380</v>
      </c>
      <c r="H30" s="822" t="s">
        <v>1431</v>
      </c>
      <c r="I30" s="822"/>
      <c r="J30" s="823"/>
      <c r="K30" s="375" t="s">
        <v>648</v>
      </c>
      <c r="L30" s="300"/>
      <c r="M30" s="300"/>
    </row>
    <row r="31" spans="1:13" ht="15" customHeight="1" thickTop="1" x14ac:dyDescent="0.25">
      <c r="A31" s="299" t="s">
        <v>1432</v>
      </c>
      <c r="B31" s="298"/>
      <c r="C31" s="297" t="str">
        <f>"("&amp;LEFT(K30,1)&amp;")"</f>
        <v>(E)</v>
      </c>
      <c r="D31" s="296" t="s">
        <v>1433</v>
      </c>
      <c r="E31" s="295"/>
      <c r="F31" s="294"/>
      <c r="G31" s="294"/>
      <c r="H31" s="824"/>
      <c r="I31" s="824"/>
      <c r="J31" s="825"/>
      <c r="K31" s="793" t="s">
        <v>1723</v>
      </c>
    </row>
    <row r="32" spans="1:13" ht="15" customHeight="1" x14ac:dyDescent="0.25">
      <c r="A32" s="282" t="s">
        <v>1718</v>
      </c>
      <c r="B32" s="282"/>
      <c r="C32" s="382">
        <v>3.15</v>
      </c>
      <c r="D32" s="280" t="s">
        <v>2</v>
      </c>
      <c r="E32" s="279" t="s">
        <v>27</v>
      </c>
      <c r="F32" s="278" t="s">
        <v>1653</v>
      </c>
      <c r="G32" s="826" t="str">
        <f ca="1">CONCATENATE(IF($E$5="FDN",FDN_R,""),IF($E$5="END",END_R,""),IF($E$5="SPD",SPD_R,""),IF($E$5="HYP",HYP_R,""),IF($E$5="PWR",PWR_R,""),IF($E$5="STC",STC_R,""),IF($E$5="STR",STR_R,""),IF($E$5="MAX",MAX_R,""),IF($E$5="TF",TF_R,""),IF($E$5="UNL",UNL_R,""))</f>
        <v>2:00</v>
      </c>
      <c r="H32" s="277">
        <v>100</v>
      </c>
      <c r="I32" s="277">
        <v>100</v>
      </c>
      <c r="J32" s="277">
        <v>100</v>
      </c>
      <c r="K32" s="793"/>
    </row>
    <row r="33" spans="1:13" ht="15" customHeight="1" x14ac:dyDescent="0.25">
      <c r="A33" s="43"/>
      <c r="B33" s="36"/>
      <c r="C33" s="287"/>
      <c r="D33" s="280"/>
      <c r="E33" s="293"/>
      <c r="F33" s="271"/>
      <c r="G33" s="827"/>
      <c r="H33" s="271">
        <v>100</v>
      </c>
      <c r="I33" s="271"/>
      <c r="J33" s="271"/>
      <c r="K33" s="793"/>
    </row>
    <row r="34" spans="1:13" ht="15" customHeight="1" x14ac:dyDescent="0.25">
      <c r="A34" s="282" t="s">
        <v>1724</v>
      </c>
      <c r="B34" s="282"/>
      <c r="C34" s="281">
        <v>8</v>
      </c>
      <c r="D34" s="364" t="s">
        <v>11</v>
      </c>
      <c r="E34" s="291" t="s">
        <v>188</v>
      </c>
      <c r="F34" s="373" t="s">
        <v>9</v>
      </c>
      <c r="G34" s="828" t="str">
        <f ca="1">CONCATENATE(IF($E$5="FDN",FDN_R,""),IF($E$5="END",END_R,""),IF($E$5="SPD",SPD_R,""),IF($E$5="HYP",HYP_R,""),IF($E$5="PWR",PWR_R,""),IF($E$5="STC",STC_R,""),IF($E$5="STR",STR_R,""),IF($E$5="MAX",MAX_R,""),IF($E$5="TF",TF_R,""),IF($E$5="UNL",UNL_R,""))</f>
        <v>2:00</v>
      </c>
      <c r="H34" s="290">
        <v>110</v>
      </c>
      <c r="I34" s="290">
        <v>110</v>
      </c>
      <c r="J34" s="290">
        <v>110</v>
      </c>
      <c r="K34" s="793"/>
    </row>
    <row r="35" spans="1:13" ht="15" customHeight="1" x14ac:dyDescent="0.25">
      <c r="A35" s="43"/>
      <c r="B35" s="36"/>
      <c r="C35" s="287"/>
      <c r="D35" s="363" t="s">
        <v>2</v>
      </c>
      <c r="E35" s="286" t="s">
        <v>186</v>
      </c>
      <c r="F35" s="374" t="s">
        <v>9</v>
      </c>
      <c r="G35" s="829"/>
      <c r="H35" s="285">
        <v>30</v>
      </c>
      <c r="I35" s="285">
        <v>30</v>
      </c>
      <c r="J35" s="285">
        <v>30</v>
      </c>
      <c r="K35" s="793"/>
    </row>
    <row r="36" spans="1:13" ht="15" customHeight="1" x14ac:dyDescent="0.25">
      <c r="A36" s="282"/>
      <c r="B36" s="282"/>
      <c r="C36" s="281"/>
      <c r="D36" s="280" t="s">
        <v>2</v>
      </c>
      <c r="E36" s="279" t="s">
        <v>142</v>
      </c>
      <c r="F36" s="278" t="s">
        <v>9</v>
      </c>
      <c r="G36" s="826" t="str">
        <f ca="1">CONCATENATE(IF($E$5="FDN",FDN_R,""),IF($E$5="END",END_R,""),IF($E$5="SPD",SPD_R,""),IF($E$5="HYP",HYP_R,""),IF($E$5="PWR",PWR_R,""),IF($E$5="STC",STC_R,""),IF($E$5="STR",STR_R,""),IF($E$5="MAX",MAX_R,""),IF($E$5="TF",TF_R,""),IF($E$5="UNL",UNL_R,""))</f>
        <v>2:00</v>
      </c>
      <c r="H36" s="277">
        <v>20</v>
      </c>
      <c r="I36" s="277">
        <v>20</v>
      </c>
      <c r="J36" s="277">
        <v>20</v>
      </c>
      <c r="K36" s="793"/>
    </row>
    <row r="37" spans="1:13" ht="15" customHeight="1" thickBot="1" x14ac:dyDescent="0.3">
      <c r="A37" s="43"/>
      <c r="B37" s="45"/>
      <c r="C37" s="383">
        <f>SUM(C31:C36)</f>
        <v>11.15</v>
      </c>
      <c r="D37" s="280" t="s">
        <v>11</v>
      </c>
      <c r="E37" s="293" t="s">
        <v>227</v>
      </c>
      <c r="F37" s="271" t="s">
        <v>74</v>
      </c>
      <c r="G37" s="827"/>
      <c r="H37" s="271">
        <v>45</v>
      </c>
      <c r="I37" s="271">
        <v>45</v>
      </c>
      <c r="J37" s="271">
        <v>45</v>
      </c>
    </row>
    <row r="38" spans="1:13" ht="15" customHeight="1" thickBot="1" x14ac:dyDescent="0.3">
      <c r="A38" s="307" t="s">
        <v>644</v>
      </c>
      <c r="B38" s="304"/>
      <c r="C38" s="306">
        <f ca="1">+C30+1</f>
        <v>44833</v>
      </c>
      <c r="D38" s="301" t="s">
        <v>1429</v>
      </c>
      <c r="E38" s="302" t="s">
        <v>70</v>
      </c>
      <c r="F38" s="301" t="s">
        <v>1430</v>
      </c>
      <c r="G38" s="301" t="s">
        <v>380</v>
      </c>
      <c r="H38" s="822" t="s">
        <v>1431</v>
      </c>
      <c r="I38" s="822"/>
      <c r="J38" s="823"/>
      <c r="K38" s="375" t="s">
        <v>648</v>
      </c>
      <c r="L38" s="300"/>
      <c r="M38" s="300"/>
    </row>
    <row r="39" spans="1:13" ht="15" customHeight="1" thickTop="1" x14ac:dyDescent="0.25">
      <c r="A39" s="299" t="s">
        <v>1432</v>
      </c>
      <c r="B39" s="298"/>
      <c r="C39" s="297" t="str">
        <f>"("&amp;LEFT(K38,1)&amp;")"</f>
        <v>(E)</v>
      </c>
      <c r="D39" s="296" t="s">
        <v>1433</v>
      </c>
      <c r="E39" s="295"/>
      <c r="F39" s="294"/>
      <c r="G39" s="294"/>
      <c r="H39" s="824"/>
      <c r="I39" s="824"/>
      <c r="J39" s="825"/>
      <c r="K39" s="793" t="s">
        <v>1725</v>
      </c>
    </row>
    <row r="40" spans="1:13" ht="15" customHeight="1" x14ac:dyDescent="0.25">
      <c r="A40" s="282" t="s">
        <v>871</v>
      </c>
      <c r="B40" s="282"/>
      <c r="C40" s="382">
        <v>6.05</v>
      </c>
      <c r="D40" s="280"/>
      <c r="E40" s="279"/>
      <c r="F40" s="278" t="str" cm="1">
        <f t="array" aca="1" ref="F40" ca="1">IF(D40="Core", INDIRECT($K$3), IF(D40="Core_Rotational",INDIRECT($K$3), IF(D40="Core_Pillar", INDIRECT($K$3),IF(D40="Explosive_Cardio", INDIRECT($K$2), IF(D40="Explosive", INDIRECT($K$2),INDIRECT($K$4))))))</f>
        <v>3x7</v>
      </c>
      <c r="G40" s="826" t="str">
        <f ca="1">CONCATENATE(IF($E$5="FDN",FDN_R,""),IF($E$5="END",END_R,""),IF($E$5="SPD",SPD_R,""),IF($E$5="HYP",HYP_R,""),IF($E$5="PWR",PWR_R,""),IF($E$5="STC",STC_R,""),IF($E$5="STR",STR_R,""),IF($E$5="MAX",MAX_R,""),IF($E$5="TF",TF_R,""),IF($E$5="UNL",UNL_R,""))</f>
        <v>2:00</v>
      </c>
      <c r="H40" s="277"/>
      <c r="I40" s="277"/>
      <c r="J40" s="277"/>
      <c r="K40" s="793"/>
    </row>
    <row r="41" spans="1:13" ht="15" customHeight="1" x14ac:dyDescent="0.25">
      <c r="A41" s="43"/>
      <c r="B41" s="36"/>
      <c r="C41" s="287"/>
      <c r="D41" s="280"/>
      <c r="E41" s="293"/>
      <c r="F41" s="271" t="str" cm="1">
        <f t="array" aca="1" ref="F41" ca="1">IF(D41="Core", INDIRECT($K$3), IF(D41="Core_Rotational",INDIRECT($K$3), IF(D41="Core_Pillar", INDIRECT($K$3),IF(D41="Explosive_Cardio", INDIRECT($K$2), IF(D41="Explosive", INDIRECT($K$2),INDIRECT($K$4))))))</f>
        <v>3x7</v>
      </c>
      <c r="G41" s="827"/>
      <c r="H41" s="271"/>
      <c r="I41" s="271"/>
      <c r="J41" s="271"/>
      <c r="K41" s="793"/>
    </row>
    <row r="42" spans="1:13" ht="15" customHeight="1" x14ac:dyDescent="0.25">
      <c r="A42" s="282" t="s">
        <v>1717</v>
      </c>
      <c r="B42" s="282"/>
      <c r="C42" s="281">
        <v>3.1</v>
      </c>
      <c r="D42" s="364"/>
      <c r="E42" s="291"/>
      <c r="F42" s="373" t="str" cm="1">
        <f t="array" aca="1" ref="F42" ca="1">IF(D42="Core", INDIRECT($K$3), IF(D42="Core_Rotational",INDIRECT($K$3), IF(D42="Core_Pillar", INDIRECT($K$3),IF(D42="Explosive_Cardio", INDIRECT($K$2), IF(D42="Explosive", INDIRECT($K$2),INDIRECT($K$4))))))</f>
        <v>3x7</v>
      </c>
      <c r="G42" s="828" t="str">
        <f ca="1">CONCATENATE(IF($E$5="FDN",FDN_R,""),IF($E$5="END",END_R,""),IF($E$5="SPD",SPD_R,""),IF($E$5="HYP",HYP_R,""),IF($E$5="PWR",PWR_R,""),IF($E$5="STC",STC_R,""),IF($E$5="STR",STR_R,""),IF($E$5="MAX",MAX_R,""),IF($E$5="TF",TF_R,""),IF($E$5="UNL",UNL_R,""))</f>
        <v>2:00</v>
      </c>
      <c r="H42" s="290"/>
      <c r="I42" s="290"/>
      <c r="J42" s="290"/>
      <c r="K42" s="793"/>
    </row>
    <row r="43" spans="1:13" ht="15" customHeight="1" x14ac:dyDescent="0.25">
      <c r="A43" s="43"/>
      <c r="B43" s="36"/>
      <c r="C43" s="287"/>
      <c r="D43" s="363"/>
      <c r="E43" s="286"/>
      <c r="F43" s="374" t="str" cm="1">
        <f t="array" aca="1" ref="F43" ca="1">IF(D43="Core", INDIRECT($K$3), IF(D43="Core_Rotational",INDIRECT($K$3), IF(D43="Core_Pillar", INDIRECT($K$3),IF(D43="Explosive_Cardio", INDIRECT($K$2), IF(D43="Explosive", INDIRECT($K$2),INDIRECT($K$4))))))</f>
        <v>3x7</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3x7</v>
      </c>
      <c r="G44" s="826" t="str">
        <f ca="1">CONCATENATE(IF($E$5="FDN",FDN_R,""),IF($E$5="END",END_R,""),IF($E$5="SPD",SPD_R,""),IF($E$5="HYP",HYP_R,""),IF($E$5="PWR",PWR_R,""),IF($E$5="STC",STC_R,""),IF($E$5="STR",STR_R,""),IF($E$5="MAX",MAX_R,""),IF($E$5="TF",TF_R,""),IF($E$5="UNL",UNL_R,""))</f>
        <v>2:00</v>
      </c>
      <c r="H44" s="277"/>
      <c r="I44" s="277"/>
      <c r="J44" s="277"/>
      <c r="K44" s="793"/>
    </row>
    <row r="45" spans="1:13" ht="15" customHeight="1" thickBot="1" x14ac:dyDescent="0.3">
      <c r="A45" s="43"/>
      <c r="B45" s="45"/>
      <c r="C45" s="383">
        <f>SUM(C39:C44)</f>
        <v>9.15</v>
      </c>
      <c r="D45" s="280"/>
      <c r="E45" s="293"/>
      <c r="F45" s="271" t="str" cm="1">
        <f t="array" aca="1" ref="F45" ca="1">IF(D45="Core", INDIRECT($K$3), IF(D45="Core_Rotational",INDIRECT($K$3), IF(D45="Core_Pillar", INDIRECT($K$3),IF(D45="Explosive_Cardio", INDIRECT($K$2), IF(D45="Explosive", INDIRECT($K$2),INDIRECT($K$4))))))</f>
        <v>3x7</v>
      </c>
      <c r="G45" s="827"/>
      <c r="H45" s="271"/>
      <c r="I45" s="271"/>
      <c r="J45" s="271"/>
    </row>
    <row r="46" spans="1:13" ht="15" customHeight="1" thickBot="1" x14ac:dyDescent="0.3">
      <c r="A46" s="307" t="s">
        <v>645</v>
      </c>
      <c r="B46" s="304"/>
      <c r="C46" s="306">
        <f ca="1">+C38+1</f>
        <v>44834</v>
      </c>
      <c r="D46" s="301" t="s">
        <v>1429</v>
      </c>
      <c r="E46" s="302" t="s">
        <v>70</v>
      </c>
      <c r="F46" s="301" t="s">
        <v>1430</v>
      </c>
      <c r="G46" s="301" t="s">
        <v>380</v>
      </c>
      <c r="H46" s="822" t="s">
        <v>1431</v>
      </c>
      <c r="I46" s="822"/>
      <c r="J46" s="823"/>
      <c r="K46" s="375" t="s">
        <v>1721</v>
      </c>
      <c r="L46" s="300"/>
      <c r="M46" s="300"/>
    </row>
    <row r="47" spans="1:13" ht="15" customHeight="1" thickTop="1" x14ac:dyDescent="0.25">
      <c r="A47" s="299" t="s">
        <v>1432</v>
      </c>
      <c r="B47" s="298"/>
      <c r="C47" s="297" t="str">
        <f>"("&amp;LEFT(K46,1)&amp;")"</f>
        <v>(V)</v>
      </c>
      <c r="D47" s="296" t="s">
        <v>1433</v>
      </c>
      <c r="E47" s="295"/>
      <c r="F47" s="294"/>
      <c r="G47" s="294"/>
      <c r="H47" s="824"/>
      <c r="I47" s="824"/>
      <c r="J47" s="825"/>
      <c r="K47" s="793" t="s">
        <v>1726</v>
      </c>
    </row>
    <row r="48" spans="1:13" ht="15" customHeight="1" x14ac:dyDescent="0.25">
      <c r="A48" s="282" t="s">
        <v>1719</v>
      </c>
      <c r="B48" s="282"/>
      <c r="C48" s="281">
        <v>2</v>
      </c>
      <c r="D48" s="280"/>
      <c r="E48" s="279"/>
      <c r="F48" s="278" t="str" cm="1">
        <f t="array" aca="1" ref="F48" ca="1">IF(D48="Core", INDIRECT($K$3), IF(D48="Core_Rotational",INDIRECT($K$3), IF(D48="Core_Pillar", INDIRECT($K$3),IF(D48="Explosive_Cardio", INDIRECT($K$2), IF(D48="Explosive", INDIRECT($K$2),INDIRECT($K$4))))))</f>
        <v>3x7</v>
      </c>
      <c r="G48" s="826" t="str">
        <f ca="1">CONCATENATE(IF($E$5="FDN",FDN_R,""),IF($E$5="END",END_R,""),IF($E$5="SPD",SPD_R,""),IF($E$5="HYP",HYP_R,""),IF($E$5="PWR",PWR_R,""),IF($E$5="STC",STC_R,""),IF($E$5="STR",STR_R,""),IF($E$5="MAX",MAX_R,""),IF($E$5="TF",TF_R,""),IF($E$5="UNL",UNL_R,""))</f>
        <v>2:00</v>
      </c>
      <c r="H48" s="277"/>
      <c r="I48" s="277"/>
      <c r="J48" s="277"/>
      <c r="K48" s="793"/>
    </row>
    <row r="49" spans="1:13" ht="15" customHeight="1" x14ac:dyDescent="0.25">
      <c r="A49" s="43" t="s">
        <v>1720</v>
      </c>
      <c r="B49" s="36"/>
      <c r="C49" s="287">
        <v>7.9</v>
      </c>
      <c r="D49" s="280"/>
      <c r="E49" s="293"/>
      <c r="F49" s="271" t="str" cm="1">
        <f t="array" aca="1" ref="F49" ca="1">IF(D49="Core", INDIRECT($K$3), IF(D49="Core_Rotational",INDIRECT($K$3), IF(D49="Core_Pillar", INDIRECT($K$3),IF(D49="Explosive_Cardio", INDIRECT($K$2), IF(D49="Explosive", INDIRECT($K$2),INDIRECT($K$4))))))</f>
        <v>3x7</v>
      </c>
      <c r="G49" s="827"/>
      <c r="H49" s="271"/>
      <c r="I49" s="271"/>
      <c r="J49" s="271"/>
      <c r="K49" s="793"/>
    </row>
    <row r="50" spans="1:13" ht="15" customHeight="1" x14ac:dyDescent="0.25">
      <c r="A50" s="282" t="s">
        <v>1156</v>
      </c>
      <c r="B50" s="282"/>
      <c r="C50" s="281">
        <v>1.1000000000000001</v>
      </c>
      <c r="D50" s="364"/>
      <c r="E50" s="291"/>
      <c r="F50" s="373" t="str" cm="1">
        <f t="array" aca="1" ref="F50" ca="1">IF(D50="Core", INDIRECT($K$3), IF(D50="Core_Rotational",INDIRECT($K$3), IF(D50="Core_Pillar", INDIRECT($K$3),IF(D50="Explosive_Cardio", INDIRECT($K$2), IF(D50="Explosive", INDIRECT($K$2),INDIRECT($K$4))))))</f>
        <v>3x7</v>
      </c>
      <c r="G50" s="828" t="str">
        <f ca="1">CONCATENATE(IF($E$5="FDN",FDN_R,""),IF($E$5="END",END_R,""),IF($E$5="SPD",SPD_R,""),IF($E$5="HYP",HYP_R,""),IF($E$5="PWR",PWR_R,""),IF($E$5="STC",STC_R,""),IF($E$5="STR",STR_R,""),IF($E$5="MAX",MAX_R,""),IF($E$5="TF",TF_R,""),IF($E$5="UNL",UNL_R,""))</f>
        <v>2:00</v>
      </c>
      <c r="H50" s="290"/>
      <c r="I50" s="290"/>
      <c r="J50" s="290"/>
      <c r="K50" s="793"/>
    </row>
    <row r="51" spans="1:13" ht="15" customHeight="1" x14ac:dyDescent="0.25">
      <c r="A51" s="43"/>
      <c r="B51" s="36"/>
      <c r="C51" s="287"/>
      <c r="D51" s="363"/>
      <c r="E51" s="286"/>
      <c r="F51" s="374" t="str" cm="1">
        <f t="array" aca="1" ref="F51" ca="1">IF(D51="Core", INDIRECT($K$3), IF(D51="Core_Rotational",INDIRECT($K$3), IF(D51="Core_Pillar", INDIRECT($K$3),IF(D51="Explosive_Cardio", INDIRECT($K$2), IF(D51="Explosive", INDIRECT($K$2),INDIRECT($K$4))))))</f>
        <v>3x7</v>
      </c>
      <c r="G51" s="829"/>
      <c r="H51" s="285"/>
      <c r="I51" s="285"/>
      <c r="J51" s="285"/>
      <c r="K51" s="793"/>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3x7</v>
      </c>
      <c r="G52" s="826" t="str">
        <f ca="1">CONCATENATE(IF($E$5="FDN",FDN_R,""),IF($E$5="END",END_R,""),IF($E$5="SPD",SPD_R,""),IF($E$5="HYP",HYP_R,""),IF($E$5="PWR",PWR_R,""),IF($E$5="STC",STC_R,""),IF($E$5="STR",STR_R,""),IF($E$5="MAX",MAX_R,""),IF($E$5="TF",TF_R,""),IF($E$5="UNL",UNL_R,""))</f>
        <v>2:00</v>
      </c>
      <c r="H52" s="277"/>
      <c r="I52" s="277"/>
      <c r="J52" s="277"/>
      <c r="K52" s="793"/>
    </row>
    <row r="53" spans="1:13" ht="15" customHeight="1" thickBot="1" x14ac:dyDescent="0.3">
      <c r="A53" s="43"/>
      <c r="B53" s="45"/>
      <c r="C53" s="273">
        <f>SUM(C47:C52)</f>
        <v>11</v>
      </c>
      <c r="D53" s="280"/>
      <c r="E53" s="293"/>
      <c r="F53" s="271" t="str" cm="1">
        <f t="array" aca="1" ref="F53" ca="1">IF(D53="Core", INDIRECT($K$3), IF(D53="Core_Rotational",INDIRECT($K$3), IF(D53="Core_Pillar", INDIRECT($K$3),IF(D53="Explosive_Cardio", INDIRECT($K$2), IF(D53="Explosive", INDIRECT($K$2),INDIRECT($K$4))))))</f>
        <v>3x7</v>
      </c>
      <c r="G53" s="827"/>
      <c r="H53" s="271"/>
      <c r="I53" s="271"/>
      <c r="J53" s="271"/>
    </row>
    <row r="54" spans="1:13" ht="15" customHeight="1" thickBot="1" x14ac:dyDescent="0.3">
      <c r="A54" s="305" t="s">
        <v>646</v>
      </c>
      <c r="B54" s="304"/>
      <c r="C54" s="303">
        <f ca="1">+C46+1</f>
        <v>44835</v>
      </c>
      <c r="D54" s="301" t="s">
        <v>1429</v>
      </c>
      <c r="E54" s="302" t="s">
        <v>70</v>
      </c>
      <c r="F54" s="301" t="s">
        <v>1430</v>
      </c>
      <c r="G54" s="301" t="s">
        <v>380</v>
      </c>
      <c r="H54" s="822" t="s">
        <v>1431</v>
      </c>
      <c r="I54" s="822"/>
      <c r="J54" s="823"/>
      <c r="K54" s="375" t="s">
        <v>648</v>
      </c>
      <c r="L54" s="300"/>
      <c r="M54" s="300"/>
    </row>
    <row r="55" spans="1:13" ht="15" customHeight="1" thickTop="1" x14ac:dyDescent="0.25">
      <c r="A55" s="299" t="s">
        <v>1432</v>
      </c>
      <c r="B55" s="298"/>
      <c r="C55" s="297" t="str">
        <f>"("&amp;LEFT(K54,1)&amp;")"</f>
        <v>(E)</v>
      </c>
      <c r="D55" s="296" t="s">
        <v>1433</v>
      </c>
      <c r="E55" s="295"/>
      <c r="F55" s="294"/>
      <c r="G55" s="294"/>
      <c r="H55" s="824"/>
      <c r="I55" s="824"/>
      <c r="J55" s="825"/>
      <c r="K55" s="793" t="s">
        <v>1727</v>
      </c>
    </row>
    <row r="56" spans="1:13" ht="15" customHeight="1" x14ac:dyDescent="0.25">
      <c r="A56" s="283" t="s">
        <v>1641</v>
      </c>
      <c r="B56" s="282"/>
      <c r="C56" s="281">
        <v>8.4</v>
      </c>
      <c r="D56" s="280"/>
      <c r="E56" s="279"/>
      <c r="F56" s="278" t="str" cm="1">
        <f t="array" aca="1" ref="F56" ca="1">IF(D56="Core", INDIRECT($K$3), IF(D56="Core_Rotational",INDIRECT($K$3), IF(D56="Core_Pillar", INDIRECT($K$3),IF(D56="Explosive_Cardio", INDIRECT($K$2), IF(D56="Explosive", INDIRECT($K$2),INDIRECT($K$4))))))</f>
        <v>3x7</v>
      </c>
      <c r="G56" s="826" t="str">
        <f ca="1">CONCATENATE(IF($E$5="FDN",FDN_R,""),IF($E$5="END",END_R,""),IF($E$5="SPD",SPD_R,""),IF($E$5="HYP",HYP_R,""),IF($E$5="PWR",PWR_R,""),IF($E$5="STC",STC_R,""),IF($E$5="STR",STR_R,""),IF($E$5="MAX",MAX_R,""),IF($E$5="TF",TF_R,""),IF($E$5="UNL",UNL_R,""))</f>
        <v>2:00</v>
      </c>
      <c r="H56" s="277"/>
      <c r="I56" s="277"/>
      <c r="J56" s="276"/>
      <c r="K56" s="793"/>
    </row>
    <row r="57" spans="1:13" ht="15" customHeight="1" x14ac:dyDescent="0.25">
      <c r="A57" s="288" t="s">
        <v>1198</v>
      </c>
      <c r="B57" s="36"/>
      <c r="C57" s="287"/>
      <c r="D57" s="280"/>
      <c r="E57" s="293"/>
      <c r="F57" s="271" t="str" cm="1">
        <f t="array" aca="1" ref="F57" ca="1">IF(D57="Core", INDIRECT($K$3), IF(D57="Core_Rotational",INDIRECT($K$3), IF(D57="Core_Pillar", INDIRECT($K$3),IF(D57="Explosive_Cardio", INDIRECT($K$2), IF(D57="Explosive", INDIRECT($K$2),INDIRECT($K$4))))))</f>
        <v>3x7</v>
      </c>
      <c r="G57" s="827"/>
      <c r="H57" s="271"/>
      <c r="I57" s="271"/>
      <c r="J57" s="292"/>
      <c r="K57" s="793"/>
    </row>
    <row r="58" spans="1:13" ht="15" customHeight="1" x14ac:dyDescent="0.25">
      <c r="A58" s="283"/>
      <c r="B58" s="282"/>
      <c r="C58" s="281"/>
      <c r="D58" s="364"/>
      <c r="E58" s="291"/>
      <c r="F58" s="373" t="str" cm="1">
        <f t="array" aca="1" ref="F58" ca="1">IF(D58="Core", INDIRECT($K$3), IF(D58="Core_Rotational",INDIRECT($K$3), IF(D58="Core_Pillar", INDIRECT($K$3),IF(D58="Explosive_Cardio", INDIRECT($K$2), IF(D58="Explosive", INDIRECT($K$2),INDIRECT($K$4))))))</f>
        <v>3x7</v>
      </c>
      <c r="G58" s="828" t="str">
        <f ca="1">CONCATENATE(IF($E$5="FDN",FDN_R,""),IF($E$5="END",END_R,""),IF($E$5="SPD",SPD_R,""),IF($E$5="HYP",HYP_R,""),IF($E$5="PWR",PWR_R,""),IF($E$5="STC",STC_R,""),IF($E$5="STR",STR_R,""),IF($E$5="MAX",MAX_R,""),IF($E$5="TF",TF_R,""),IF($E$5="UNL",UNL_R,""))</f>
        <v>2:00</v>
      </c>
      <c r="H58" s="290"/>
      <c r="I58" s="290"/>
      <c r="J58" s="289"/>
      <c r="K58" s="793"/>
    </row>
    <row r="59" spans="1:13" ht="15" customHeight="1" x14ac:dyDescent="0.25">
      <c r="A59" s="288"/>
      <c r="B59" s="36"/>
      <c r="C59" s="287"/>
      <c r="D59" s="363"/>
      <c r="E59" s="286"/>
      <c r="F59" s="374" t="str" cm="1">
        <f t="array" aca="1" ref="F59" ca="1">IF(D59="Core", INDIRECT($K$3), IF(D59="Core_Rotational",INDIRECT($K$3), IF(D59="Core_Pillar", INDIRECT($K$3),IF(D59="Explosive_Cardio", INDIRECT($K$2), IF(D59="Explosive", INDIRECT($K$2),INDIRECT($K$4))))))</f>
        <v>3x7</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3x7</v>
      </c>
      <c r="G60" s="826" t="str">
        <f ca="1">CONCATENATE(IF($E$5="FDN",FDN_R,""),IF($E$5="END",END_R,""),IF($E$5="SPD",SPD_R,""),IF($E$5="HYP",HYP_R,""),IF($E$5="PWR",PWR_R,""),IF($E$5="STC",STC_R,""),IF($E$5="STR",STR_R,""),IF($E$5="MAX",MAX_R,""),IF($E$5="TF",TF_R,""),IF($E$5="UNL",UNL_R,""))</f>
        <v>2:00</v>
      </c>
      <c r="H60" s="277"/>
      <c r="I60" s="277"/>
      <c r="J60" s="276"/>
      <c r="K60" s="793"/>
    </row>
    <row r="61" spans="1:13" ht="15" customHeight="1" thickBot="1" x14ac:dyDescent="0.3">
      <c r="A61" s="275"/>
      <c r="B61" s="274"/>
      <c r="C61" s="273">
        <f>SUM(C55:C60)</f>
        <v>8.4</v>
      </c>
      <c r="D61" s="366"/>
      <c r="E61" s="272"/>
      <c r="F61" s="270" t="str" cm="1">
        <f t="array" aca="1" ref="F61" ca="1">IF(D61="Core", INDIRECT($K$3), IF(D61="Core_Rotational",INDIRECT($K$3), IF(D61="Core_Pillar", INDIRECT($K$3),IF(D61="Explosive_Cardio", INDIRECT($K$2), IF(D61="Explosive", INDIRECT($K$2),INDIRECT($K$4))))))</f>
        <v>3x7</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164" priority="1" operator="equal">
      <formula>0</formula>
    </cfRule>
    <cfRule type="cellIs" dxfId="163" priority="2" operator="equal">
      <formula>"SPD"</formula>
    </cfRule>
    <cfRule type="cellIs" dxfId="162" priority="3" operator="equal">
      <formula>"PWR"</formula>
    </cfRule>
    <cfRule type="cellIs" dxfId="161" priority="4" operator="equal">
      <formula>"HYP"</formula>
    </cfRule>
    <cfRule type="cellIs" dxfId="160" priority="5" operator="equal">
      <formula>"STR"</formula>
    </cfRule>
    <cfRule type="cellIs" dxfId="159" priority="6" operator="equal">
      <formula>"STC"</formula>
    </cfRule>
    <cfRule type="cellIs" dxfId="158" priority="7" operator="equal">
      <formula>"MAX"</formula>
    </cfRule>
    <cfRule type="cellIs" dxfId="157" priority="8" operator="equal">
      <formula>"SPE"</formula>
    </cfRule>
    <cfRule type="cellIs" dxfId="156" priority="9" operator="equal">
      <formula>"END"</formula>
    </cfRule>
    <cfRule type="cellIs" dxfId="155" priority="10" operator="equal">
      <formula>"UNL"</formula>
    </cfRule>
    <cfRule type="cellIs" dxfId="154" priority="11" operator="equal">
      <formula>"FDN"</formula>
    </cfRule>
  </conditionalFormatting>
  <dataValidations count="2">
    <dataValidation type="list" allowBlank="1" showInputMessage="1" showErrorMessage="1" sqref="D8:D13 D16:D21 D24:D29 D32:D37 D40:D45 D48:D53 D56:D61" xr:uid="{7231AC24-3F29-40C5-A0D2-C1399A81A805}">
      <formula1>ExerciseCategories</formula1>
    </dataValidation>
    <dataValidation type="list" allowBlank="1" showErrorMessage="1" sqref="E24:E29 E32:E37 E16:E21 E56:E61 E40:E45 E48:E53 E8:E13" xr:uid="{82FECE6D-DEAA-4D8B-85DA-16F9F0B04098}">
      <formula1>INDIRECT(D8)</formula1>
    </dataValidation>
  </dataValidations>
  <hyperlinks>
    <hyperlink ref="K1" location="'Reference Page'!A1" display="Home" xr:uid="{FC179E07-7562-4CD7-AAF1-473E8EE49A78}"/>
  </hyperlinks>
  <printOptions horizontalCentered="1" verticalCentered="1"/>
  <pageMargins left="0.3" right="0.3" top="0.5" bottom="0.25" header="0.3" footer="0.3"/>
  <pageSetup scale="87"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50">
    <tabColor rgb="FFABFFAB"/>
    <pageSetUpPr fitToPage="1"/>
  </sheetPr>
  <dimension ref="A1:AO202"/>
  <sheetViews>
    <sheetView showGridLines="0" workbookViewId="0">
      <pane ySplit="5" topLeftCell="A28" activePane="bottomLeft" state="frozen"/>
      <selection activeCell="A6" sqref="A6:AA61"/>
      <selection pane="bottomLeft" activeCell="F10" sqref="F10"/>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465</v>
      </c>
      <c r="B2" s="781"/>
      <c r="C2" s="781"/>
      <c r="D2" s="781"/>
      <c r="E2" s="781"/>
      <c r="F2" s="781"/>
      <c r="G2" s="781"/>
      <c r="H2" s="781"/>
      <c r="I2" s="781"/>
      <c r="J2" s="782"/>
      <c r="K2" s="379" t="str">
        <f ca="1">CONCATENATE(E5,"1_3E")</f>
        <v>STC1_3E</v>
      </c>
    </row>
    <row r="3" spans="1:41" x14ac:dyDescent="0.25">
      <c r="A3" s="318" cm="1">
        <f t="array" aca="1" ref="A3" ca="1">INDIRECT(K5)</f>
        <v>44836</v>
      </c>
      <c r="B3" s="317" t="s">
        <v>330</v>
      </c>
      <c r="C3" s="316">
        <f ca="1">+A3+6</f>
        <v>44842</v>
      </c>
      <c r="D3" s="787" t="s">
        <v>852</v>
      </c>
      <c r="E3" s="788"/>
      <c r="F3" s="788"/>
      <c r="G3" s="788"/>
      <c r="H3" s="788"/>
      <c r="I3" s="788"/>
      <c r="J3" s="789"/>
      <c r="K3" s="379" t="str">
        <f ca="1">CONCATENATE(E5,"1_3C")</f>
        <v>STC1_3C</v>
      </c>
    </row>
    <row r="4" spans="1:41" x14ac:dyDescent="0.25">
      <c r="A4" s="849" t="str">
        <f>'Reference Page'!$H$35</f>
        <v>FALL</v>
      </c>
      <c r="B4" s="850"/>
      <c r="C4" s="850"/>
      <c r="D4" s="850"/>
      <c r="E4" s="850"/>
      <c r="F4" s="850"/>
      <c r="G4" s="850"/>
      <c r="H4" s="850"/>
      <c r="I4" s="850"/>
      <c r="J4" s="851"/>
      <c r="K4" s="379" t="str">
        <f ca="1">CONCATENATE(E5,"1_3O")</f>
        <v>STC1_3O</v>
      </c>
    </row>
    <row r="5" spans="1:41" ht="16.5" thickBot="1" x14ac:dyDescent="0.35">
      <c r="A5" s="852" t="str">
        <f>'Reference Page'!$F$41</f>
        <v>Fall Block 2</v>
      </c>
      <c r="B5" s="853"/>
      <c r="C5" s="853"/>
      <c r="D5" s="367" t="s">
        <v>1428</v>
      </c>
      <c r="E5" s="844" t="str" cm="1">
        <f t="array" aca="1" ref="E5" ca="1">INDIRECT(L5)</f>
        <v>STC</v>
      </c>
      <c r="F5" s="845"/>
      <c r="G5" s="845"/>
      <c r="H5" s="845"/>
      <c r="I5" s="845"/>
      <c r="J5" s="845"/>
      <c r="K5" s="379" t="str">
        <f>_xlfn.CONCAT("'Reference Page'!A",RIGHT(A2,(LEN(A2)-FIND(" ",A2)))+2)</f>
        <v>'Reference Page'!A42</v>
      </c>
      <c r="L5" s="70" t="str">
        <f>_xlfn.CONCAT("'Reference Page'!G",RIGHT(A2,(LEN(A2)-FIND(" ",A2)))+2)</f>
        <v>'Reference Page'!G42</v>
      </c>
    </row>
    <row r="6" spans="1:41" ht="15.75" thickBot="1" x14ac:dyDescent="0.3">
      <c r="A6" s="315" t="s">
        <v>640</v>
      </c>
      <c r="B6" s="314"/>
      <c r="C6" s="306">
        <f ca="1">A3</f>
        <v>44836</v>
      </c>
      <c r="D6" s="301" t="s">
        <v>1429</v>
      </c>
      <c r="E6" s="302" t="s">
        <v>70</v>
      </c>
      <c r="F6" s="301" t="s">
        <v>1430</v>
      </c>
      <c r="G6" s="301" t="s">
        <v>380</v>
      </c>
      <c r="H6" s="841" t="s">
        <v>1431</v>
      </c>
      <c r="I6" s="841"/>
      <c r="J6" s="842"/>
      <c r="K6" s="375" t="s">
        <v>654</v>
      </c>
      <c r="L6" s="300"/>
      <c r="M6" s="300"/>
    </row>
    <row r="7" spans="1:41" s="313" customFormat="1" ht="15" customHeight="1" thickTop="1" x14ac:dyDescent="0.25">
      <c r="A7" s="299" t="s">
        <v>1432</v>
      </c>
      <c r="B7" s="41"/>
      <c r="C7" s="297" t="str">
        <f>"("&amp;LEFT(K6,1)&amp;")"</f>
        <v>(L)</v>
      </c>
      <c r="D7" s="296" t="s">
        <v>1433</v>
      </c>
      <c r="E7" s="295"/>
      <c r="F7" s="294"/>
      <c r="G7" s="294"/>
      <c r="H7" s="824"/>
      <c r="I7" s="824"/>
      <c r="J7" s="825"/>
      <c r="K7" s="793" t="s">
        <v>1737</v>
      </c>
      <c r="L7"/>
      <c r="M7"/>
      <c r="N7"/>
      <c r="O7"/>
      <c r="P7"/>
      <c r="Q7"/>
      <c r="R7"/>
      <c r="S7"/>
      <c r="T7"/>
      <c r="U7"/>
      <c r="V7"/>
      <c r="W7"/>
      <c r="X7"/>
      <c r="Y7"/>
      <c r="Z7"/>
      <c r="AA7"/>
      <c r="AB7"/>
      <c r="AC7"/>
      <c r="AD7"/>
      <c r="AE7"/>
      <c r="AF7"/>
      <c r="AG7"/>
      <c r="AH7"/>
      <c r="AI7"/>
      <c r="AJ7"/>
      <c r="AK7"/>
      <c r="AL7"/>
      <c r="AM7"/>
      <c r="AN7"/>
      <c r="AO7"/>
    </row>
    <row r="8" spans="1:41" ht="15" customHeight="1" x14ac:dyDescent="0.25">
      <c r="A8" s="282" t="s">
        <v>1734</v>
      </c>
      <c r="B8" s="282"/>
      <c r="C8" s="281"/>
      <c r="D8" s="280"/>
      <c r="E8" s="279"/>
      <c r="F8" s="278" t="str" cm="1">
        <f t="array" aca="1" ref="F8" ca="1">IF(D8="Core", INDIRECT($K$3), IF(D8="Core_Rotational",INDIRECT($K$3), IF(D8="Core_Pillar", INDIRECT($K$3),IF(D8="Explosive_Cardio", INDIRECT($K$2), IF(D8="Explosive", INDIRECT($K$2),INDIRECT($K$4))))))</f>
        <v>3x6</v>
      </c>
      <c r="G8" s="826" t="str">
        <f ca="1">CONCATENATE(IF($E$5="FDN",FDN_R,""),IF($E$5="END",END_R,""),IF($E$5="SPD",SPD_R,""),IF($E$5="HYP",HYP_R,""),IF($E$5="PWR",PWR_R,""),IF($E$5="STC",STC_R,""),IF($E$5="STR",STR_R,""),IF($E$5="MAX",MAX_R,""),IF($E$5="TF",TF_R,""),IF($E$5="UNL",UNL_R,""))</f>
        <v>2:00</v>
      </c>
      <c r="H8" s="277"/>
      <c r="I8" s="277"/>
      <c r="J8" s="277"/>
      <c r="K8" s="793"/>
    </row>
    <row r="9" spans="1:41" ht="15" customHeight="1" x14ac:dyDescent="0.25">
      <c r="A9" s="43" t="s">
        <v>1735</v>
      </c>
      <c r="B9" s="36"/>
      <c r="C9" s="287">
        <v>13.1</v>
      </c>
      <c r="D9" s="280"/>
      <c r="E9" s="293"/>
      <c r="F9" s="271" t="str" cm="1">
        <f t="array" aca="1" ref="F9" ca="1">IF(D9="Core", INDIRECT($K$3), IF(D9="Core_Rotational",INDIRECT($K$3), IF(D9="Core_Pillar", INDIRECT($K$3),IF(D9="Explosive_Cardio", INDIRECT($K$2), IF(D9="Explosive", INDIRECT($K$2),INDIRECT($K$4))))))</f>
        <v>3x6</v>
      </c>
      <c r="G9" s="827"/>
      <c r="H9" s="271"/>
      <c r="I9" s="271"/>
      <c r="J9" s="271"/>
      <c r="K9" s="793"/>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3x6</v>
      </c>
      <c r="G10" s="828" t="str">
        <f ca="1">CONCATENATE(IF($E$5="FDN",FDN_R,""),IF($E$5="END",END_R,""),IF($E$5="SPD",SPD_R,""),IF($E$5="HYP",HYP_R,""),IF($E$5="PWR",PWR_R,""),IF($E$5="STC",STC_R,""),IF($E$5="STR",STR_R,""),IF($E$5="MAX",MAX_R,""),IF($E$5="TF",TF_R,""),IF($E$5="UNL",UNL_R,""))</f>
        <v>2:00</v>
      </c>
      <c r="H10" s="290"/>
      <c r="I10" s="290"/>
      <c r="J10" s="290"/>
      <c r="K10" s="793"/>
    </row>
    <row r="11" spans="1:41" ht="15" customHeight="1" x14ac:dyDescent="0.25">
      <c r="A11" s="43" t="s">
        <v>1736</v>
      </c>
      <c r="B11" s="36"/>
      <c r="C11" s="287">
        <v>1</v>
      </c>
      <c r="D11" s="363"/>
      <c r="E11" s="286"/>
      <c r="F11" s="271" t="str" cm="1">
        <f t="array" aca="1" ref="F11" ca="1">IF(D11="Core", INDIRECT($K$3), IF(D11="Core_Rotational",INDIRECT($K$3), IF(D11="Core_Pillar", INDIRECT($K$3),IF(D11="Explosive_Cardio", INDIRECT($K$2), IF(D11="Explosive", INDIRECT($K$2),INDIRECT($K$4))))))</f>
        <v>3x6</v>
      </c>
      <c r="G11" s="829"/>
      <c r="H11" s="285"/>
      <c r="I11" s="285"/>
      <c r="J11" s="285"/>
      <c r="K11" s="793"/>
    </row>
    <row r="12" spans="1:41" ht="15" customHeight="1" x14ac:dyDescent="0.25">
      <c r="A12" s="282" t="s">
        <v>1086</v>
      </c>
      <c r="B12" s="282"/>
      <c r="C12" s="281"/>
      <c r="D12" s="280"/>
      <c r="E12" s="279"/>
      <c r="F12" s="278" t="str" cm="1">
        <f t="array" aca="1" ref="F12" ca="1">IF(D12="Core", INDIRECT($K$3), IF(D12="Core_Rotational",INDIRECT($K$3), IF(D12="Core_Pillar", INDIRECT($K$3),IF(D12="Explosive_Cardio", INDIRECT($K$2), IF(D12="Explosive", INDIRECT($K$2),INDIRECT($K$4))))))</f>
        <v>3x6</v>
      </c>
      <c r="G12" s="826" t="str">
        <f ca="1">CONCATENATE(IF($E$5="FDN",FDN_R,""),IF($E$5="END",END_R,""),IF($E$5="SPD",SPD_R,""),IF($E$5="HYP",HYP_R,""),IF($E$5="PWR",PWR_R,""),IF($E$5="STC",STC_R,""),IF($E$5="STR",STR_R,""),IF($E$5="MAX",MAX_R,""),IF($E$5="TF",TF_R,""),IF($E$5="UNL",UNL_R,""))</f>
        <v>2:00</v>
      </c>
      <c r="H12" s="277"/>
      <c r="I12" s="277"/>
      <c r="J12" s="277"/>
      <c r="K12" s="793"/>
    </row>
    <row r="13" spans="1:41" ht="15" customHeight="1" thickBot="1" x14ac:dyDescent="0.3">
      <c r="A13" s="43"/>
      <c r="B13" s="312"/>
      <c r="C13" s="311">
        <f>SUM(C7:C12)</f>
        <v>14.1</v>
      </c>
      <c r="D13" s="280"/>
      <c r="E13" s="310"/>
      <c r="F13" s="271" t="str" cm="1">
        <f t="array" aca="1" ref="F13" ca="1">IF(D13="Core", INDIRECT($K$3), IF(D13="Core_Rotational",INDIRECT($K$3), IF(D13="Core_Pillar", INDIRECT($K$3),IF(D13="Explosive_Cardio", INDIRECT($K$2), IF(D13="Explosive", INDIRECT($K$2),INDIRECT($K$4))))))</f>
        <v>3x6</v>
      </c>
      <c r="G13" s="827"/>
      <c r="H13" s="271"/>
      <c r="I13" s="271"/>
      <c r="J13" s="271"/>
    </row>
    <row r="14" spans="1:41" ht="15" customHeight="1" thickBot="1" x14ac:dyDescent="0.3">
      <c r="A14" s="307" t="s">
        <v>641</v>
      </c>
      <c r="B14" s="304"/>
      <c r="C14" s="306">
        <f ca="1">+C6+1</f>
        <v>44837</v>
      </c>
      <c r="D14" s="301" t="s">
        <v>1429</v>
      </c>
      <c r="E14" s="309" t="s">
        <v>70</v>
      </c>
      <c r="F14" s="308" t="s">
        <v>1430</v>
      </c>
      <c r="G14" s="301" t="s">
        <v>380</v>
      </c>
      <c r="H14" s="822" t="s">
        <v>1431</v>
      </c>
      <c r="I14" s="822"/>
      <c r="J14" s="823"/>
      <c r="K14" s="375" t="s">
        <v>345</v>
      </c>
      <c r="L14" s="300"/>
      <c r="M14" s="300"/>
    </row>
    <row r="15" spans="1:41" ht="15" customHeight="1" thickTop="1" x14ac:dyDescent="0.25">
      <c r="A15" s="299" t="s">
        <v>1432</v>
      </c>
      <c r="B15" s="298"/>
      <c r="C15" s="297" t="str">
        <f>"("&amp;LEFT(K14,1)&amp;")"</f>
        <v>(O)</v>
      </c>
      <c r="D15" s="296" t="s">
        <v>1433</v>
      </c>
      <c r="E15" s="295" t="s">
        <v>962</v>
      </c>
      <c r="F15" s="294"/>
      <c r="G15" s="294"/>
      <c r="H15" s="824"/>
      <c r="I15" s="824"/>
      <c r="J15" s="825"/>
      <c r="K15" s="793" t="s">
        <v>1741</v>
      </c>
    </row>
    <row r="16" spans="1:41" ht="15" customHeight="1" x14ac:dyDescent="0.25">
      <c r="A16" s="282" t="s">
        <v>1086</v>
      </c>
      <c r="B16" s="282"/>
      <c r="C16" s="281"/>
      <c r="D16" s="280" t="s">
        <v>128</v>
      </c>
      <c r="E16" s="279" t="s">
        <v>140</v>
      </c>
      <c r="F16" s="523" t="s">
        <v>1653</v>
      </c>
      <c r="G16" s="854" t="str">
        <f ca="1">CONCATENATE(IF($E$5="FDN",FDN_R,""),IF($E$5="END",END_R,""),IF($E$5="SPD",SPD_R,""),IF($E$5="HYP",HYP_R,""),IF($E$5="PWR",PWR_R,""),IF($E$5="STC",STC_R,""),IF($E$5="STR",STR_R,""),IF($E$5="MAX",MAX_R,""),IF($E$5="TF",TF_R,""),IF($E$5="UNL",UNL_R,""))</f>
        <v>2:00</v>
      </c>
      <c r="H16" s="277">
        <v>135</v>
      </c>
      <c r="I16" s="277">
        <v>135</v>
      </c>
      <c r="J16" s="277">
        <v>135</v>
      </c>
      <c r="K16" s="793"/>
    </row>
    <row r="17" spans="1:13" ht="15" customHeight="1" x14ac:dyDescent="0.25">
      <c r="A17" s="43"/>
      <c r="B17" s="36"/>
      <c r="C17" s="287"/>
      <c r="D17" s="280"/>
      <c r="E17" s="293"/>
      <c r="F17" s="524"/>
      <c r="G17" s="855"/>
      <c r="H17" s="271">
        <v>135</v>
      </c>
      <c r="I17" s="271"/>
      <c r="J17" s="271"/>
      <c r="K17" s="793"/>
    </row>
    <row r="18" spans="1:13" ht="15" customHeight="1" x14ac:dyDescent="0.25">
      <c r="A18" s="282"/>
      <c r="B18" s="282"/>
      <c r="C18" s="281"/>
      <c r="D18" s="364" t="s">
        <v>129</v>
      </c>
      <c r="E18" s="291" t="s">
        <v>161</v>
      </c>
      <c r="F18" s="525" t="s">
        <v>9</v>
      </c>
      <c r="G18" s="856" t="str">
        <f ca="1">CONCATENATE(IF($E$5="FDN",FDN_R,""),IF($E$5="END",END_R,""),IF($E$5="SPD",SPD_R,""),IF($E$5="HYP",HYP_R,""),IF($E$5="PWR",PWR_R,""),IF($E$5="STC",STC_R,""),IF($E$5="STR",STR_R,""),IF($E$5="MAX",MAX_R,""),IF($E$5="TF",TF_R,""),IF($E$5="UNL",UNL_R,""))</f>
        <v>2:00</v>
      </c>
      <c r="H18" s="290">
        <v>25</v>
      </c>
      <c r="I18" s="290">
        <v>25</v>
      </c>
      <c r="J18" s="290">
        <v>25</v>
      </c>
      <c r="K18" s="793"/>
    </row>
    <row r="19" spans="1:13" ht="15" customHeight="1" x14ac:dyDescent="0.25">
      <c r="A19" s="43"/>
      <c r="B19" s="36"/>
      <c r="C19" s="287"/>
      <c r="D19" s="363" t="s">
        <v>128</v>
      </c>
      <c r="E19" s="286" t="s">
        <v>238</v>
      </c>
      <c r="F19" s="526" t="s">
        <v>9</v>
      </c>
      <c r="G19" s="857"/>
      <c r="H19" s="285">
        <v>30</v>
      </c>
      <c r="I19" s="285">
        <v>30</v>
      </c>
      <c r="J19" s="285">
        <v>30</v>
      </c>
      <c r="K19" s="793"/>
    </row>
    <row r="20" spans="1:13" ht="15" customHeight="1" x14ac:dyDescent="0.25">
      <c r="A20" s="282"/>
      <c r="B20" s="282"/>
      <c r="C20" s="281"/>
      <c r="D20" s="280" t="s">
        <v>136</v>
      </c>
      <c r="E20" s="279" t="s">
        <v>146</v>
      </c>
      <c r="F20" s="523" t="s">
        <v>16</v>
      </c>
      <c r="G20" s="854" t="str">
        <f ca="1">CONCATENATE(IF($E$5="FDN",FDN_R,""),IF($E$5="END",END_R,""),IF($E$5="SPD",SPD_R,""),IF($E$5="HYP",HYP_R,""),IF($E$5="PWR",PWR_R,""),IF($E$5="STC",STC_R,""),IF($E$5="STR",STR_R,""),IF($E$5="MAX",MAX_R,""),IF($E$5="TF",TF_R,""),IF($E$5="UNL",UNL_R,""))</f>
        <v>2:00</v>
      </c>
      <c r="H20" s="277">
        <v>5</v>
      </c>
      <c r="I20" s="277">
        <v>5</v>
      </c>
      <c r="J20" s="277"/>
      <c r="K20" s="793"/>
    </row>
    <row r="21" spans="1:13" ht="15" customHeight="1" thickBot="1" x14ac:dyDescent="0.3">
      <c r="A21" s="43"/>
      <c r="B21" s="45"/>
      <c r="C21" s="273">
        <f>SUM(C15:C20)</f>
        <v>0</v>
      </c>
      <c r="D21" s="280"/>
      <c r="E21" s="293"/>
      <c r="F21" s="524"/>
      <c r="G21" s="855"/>
      <c r="H21" s="271"/>
      <c r="I21" s="271"/>
      <c r="J21" s="271"/>
    </row>
    <row r="22" spans="1:13" ht="15" customHeight="1" thickBot="1" x14ac:dyDescent="0.3">
      <c r="A22" s="307" t="s">
        <v>642</v>
      </c>
      <c r="B22" s="304"/>
      <c r="C22" s="306">
        <f ca="1">+C14+1</f>
        <v>44838</v>
      </c>
      <c r="D22" s="301" t="s">
        <v>1429</v>
      </c>
      <c r="E22" s="302" t="s">
        <v>70</v>
      </c>
      <c r="F22" s="301" t="s">
        <v>1430</v>
      </c>
      <c r="G22" s="301" t="s">
        <v>380</v>
      </c>
      <c r="H22" s="822" t="s">
        <v>1431</v>
      </c>
      <c r="I22" s="822"/>
      <c r="J22" s="823"/>
      <c r="K22" s="375" t="s">
        <v>648</v>
      </c>
      <c r="L22" s="300"/>
      <c r="M22" s="300"/>
    </row>
    <row r="23" spans="1:13" ht="15" customHeight="1" thickTop="1" x14ac:dyDescent="0.25">
      <c r="A23" s="299" t="s">
        <v>1432</v>
      </c>
      <c r="B23" s="298"/>
      <c r="C23" s="297" t="str">
        <f>"("&amp;LEFT(K22,1)&amp;")"</f>
        <v>(E)</v>
      </c>
      <c r="D23" s="296" t="s">
        <v>1433</v>
      </c>
      <c r="E23" s="295"/>
      <c r="F23" s="294"/>
      <c r="G23" s="294"/>
      <c r="H23" s="824"/>
      <c r="I23" s="824"/>
      <c r="J23" s="825"/>
      <c r="K23" s="793" t="s">
        <v>1744</v>
      </c>
    </row>
    <row r="24" spans="1:13" ht="15" customHeight="1" x14ac:dyDescent="0.25">
      <c r="A24" s="282" t="s">
        <v>1689</v>
      </c>
      <c r="B24" s="282"/>
      <c r="C24" s="281"/>
      <c r="D24" s="280"/>
      <c r="E24" s="279"/>
      <c r="F24" s="278" t="str" cm="1">
        <f t="array" aca="1" ref="F24" ca="1">IF(D24="Core", INDIRECT($K$3), IF(D24="Core_Rotational",INDIRECT($K$3), IF(D24="Core_Pillar", INDIRECT($K$3),IF(D24="Explosive_Cardio", INDIRECT($K$2), IF(D24="Explosive", INDIRECT($K$2),INDIRECT($K$4))))))</f>
        <v>3x6</v>
      </c>
      <c r="G24" s="826" t="str">
        <f ca="1">CONCATENATE(IF($E$5="FDN",FDN_R,""),IF($E$5="END",END_R,""),IF($E$5="SPD",SPD_R,""),IF($E$5="HYP",HYP_R,""),IF($E$5="PWR",PWR_R,""),IF($E$5="STC",STC_R,""),IF($E$5="STR",STR_R,""),IF($E$5="MAX",MAX_R,""),IF($E$5="TF",TF_R,""),IF($E$5="UNL",UNL_R,""))</f>
        <v>2:00</v>
      </c>
      <c r="H24" s="277"/>
      <c r="I24" s="277"/>
      <c r="J24" s="277"/>
      <c r="K24" s="793"/>
    </row>
    <row r="25" spans="1:13" ht="15" customHeight="1" x14ac:dyDescent="0.25">
      <c r="A25" s="43" t="s">
        <v>1641</v>
      </c>
      <c r="B25" s="36"/>
      <c r="C25" s="287">
        <v>8.1999999999999993</v>
      </c>
      <c r="D25" s="280"/>
      <c r="E25" s="293"/>
      <c r="F25" s="271" t="str" cm="1">
        <f t="array" aca="1" ref="F25" ca="1">IF(D25="Core", INDIRECT($K$3), IF(D25="Core_Rotational",INDIRECT($K$3), IF(D25="Core_Pillar", INDIRECT($K$3),IF(D25="Explosive_Cardio", INDIRECT($K$2), IF(D25="Explosive", INDIRECT($K$2),INDIRECT($K$4))))))</f>
        <v>3x6</v>
      </c>
      <c r="G25" s="827"/>
      <c r="H25" s="271"/>
      <c r="I25" s="271"/>
      <c r="J25" s="271"/>
      <c r="K25" s="793"/>
    </row>
    <row r="26" spans="1:13" ht="15" customHeight="1" x14ac:dyDescent="0.25">
      <c r="A26" s="282" t="s">
        <v>1743</v>
      </c>
      <c r="B26" s="282"/>
      <c r="C26" s="281"/>
      <c r="D26" s="364"/>
      <c r="E26" s="291"/>
      <c r="F26" s="278" t="str" cm="1">
        <f t="array" aca="1" ref="F26" ca="1">IF(D26="Core", INDIRECT($K$3), IF(D26="Core_Rotational",INDIRECT($K$3), IF(D26="Core_Pillar", INDIRECT($K$3),IF(D26="Explosive_Cardio", INDIRECT($K$2), IF(D26="Explosive", INDIRECT($K$2),INDIRECT($K$4))))))</f>
        <v>3x6</v>
      </c>
      <c r="G26" s="828" t="str">
        <f ca="1">CONCATENATE(IF($E$5="FDN",FDN_R,""),IF($E$5="END",END_R,""),IF($E$5="SPD",SPD_R,""),IF($E$5="HYP",HYP_R,""),IF($E$5="PWR",PWR_R,""),IF($E$5="STC",STC_R,""),IF($E$5="STR",STR_R,""),IF($E$5="MAX",MAX_R,""),IF($E$5="TF",TF_R,""),IF($E$5="UNL",UNL_R,""))</f>
        <v>2:00</v>
      </c>
      <c r="H26" s="290"/>
      <c r="I26" s="290"/>
      <c r="J26" s="290"/>
      <c r="K26" s="793"/>
    </row>
    <row r="27" spans="1:13" ht="15" customHeight="1" x14ac:dyDescent="0.25">
      <c r="A27" s="43" t="s">
        <v>1086</v>
      </c>
      <c r="B27" s="36"/>
      <c r="C27" s="287"/>
      <c r="D27" s="363"/>
      <c r="E27" s="286"/>
      <c r="F27" s="271" t="str" cm="1">
        <f t="array" aca="1" ref="F27" ca="1">IF(D27="Core", INDIRECT($K$3), IF(D27="Core_Rotational",INDIRECT($K$3), IF(D27="Core_Pillar", INDIRECT($K$3),IF(D27="Explosive_Cardio", INDIRECT($K$2), IF(D27="Explosive", INDIRECT($K$2),INDIRECT($K$4))))))</f>
        <v>3x6</v>
      </c>
      <c r="G27" s="829"/>
      <c r="H27" s="285"/>
      <c r="I27" s="285"/>
      <c r="J27" s="285"/>
      <c r="K27" s="793"/>
    </row>
    <row r="28" spans="1:13" ht="15" customHeight="1" x14ac:dyDescent="0.25">
      <c r="A28" s="282"/>
      <c r="B28" s="282"/>
      <c r="C28" s="281"/>
      <c r="D28" s="280"/>
      <c r="E28" s="279"/>
      <c r="F28" s="278" t="str" cm="1">
        <f t="array" aca="1" ref="F28" ca="1">IF(D28="Core", INDIRECT($K$3), IF(D28="Core_Rotational",INDIRECT($K$3), IF(D28="Core_Pillar", INDIRECT($K$3),IF(D28="Explosive_Cardio", INDIRECT($K$2), IF(D28="Explosive", INDIRECT($K$2),INDIRECT($K$4))))))</f>
        <v>3x6</v>
      </c>
      <c r="G28" s="826" t="str">
        <f ca="1">CONCATENATE(IF($E$5="FDN",FDN_R,""),IF($E$5="END",END_R,""),IF($E$5="SPD",SPD_R,""),IF($E$5="HYP",HYP_R,""),IF($E$5="PWR",PWR_R,""),IF($E$5="STC",STC_R,""),IF($E$5="STR",STR_R,""),IF($E$5="MAX",MAX_R,""),IF($E$5="TF",TF_R,""),IF($E$5="UNL",UNL_R,""))</f>
        <v>2:00</v>
      </c>
      <c r="H28" s="277"/>
      <c r="I28" s="277"/>
      <c r="J28" s="277"/>
      <c r="K28" s="793"/>
    </row>
    <row r="29" spans="1:13" ht="15" customHeight="1" thickBot="1" x14ac:dyDescent="0.3">
      <c r="A29" s="43"/>
      <c r="B29" s="45"/>
      <c r="C29" s="273">
        <f>SUM(C23:C28)</f>
        <v>8.1999999999999993</v>
      </c>
      <c r="D29" s="280"/>
      <c r="E29" s="293"/>
      <c r="F29" s="271" t="str" cm="1">
        <f t="array" aca="1" ref="F29" ca="1">IF(D29="Core", INDIRECT($K$3), IF(D29="Core_Rotational",INDIRECT($K$3), IF(D29="Core_Pillar", INDIRECT($K$3),IF(D29="Explosive_Cardio", INDIRECT($K$2), IF(D29="Explosive", INDIRECT($K$2),INDIRECT($K$4))))))</f>
        <v>3x6</v>
      </c>
      <c r="G29" s="827"/>
      <c r="H29" s="271"/>
      <c r="I29" s="271"/>
      <c r="J29" s="271"/>
    </row>
    <row r="30" spans="1:13" ht="15" customHeight="1" thickBot="1" x14ac:dyDescent="0.3">
      <c r="A30" s="307" t="s">
        <v>643</v>
      </c>
      <c r="B30" s="304"/>
      <c r="C30" s="306">
        <f ca="1">+C22+1</f>
        <v>44839</v>
      </c>
      <c r="D30" s="301" t="s">
        <v>1429</v>
      </c>
      <c r="E30" s="302" t="s">
        <v>70</v>
      </c>
      <c r="F30" s="301" t="s">
        <v>1430</v>
      </c>
      <c r="G30" s="301" t="s">
        <v>380</v>
      </c>
      <c r="H30" s="822" t="s">
        <v>1431</v>
      </c>
      <c r="I30" s="822"/>
      <c r="J30" s="823"/>
      <c r="K30" s="375" t="s">
        <v>648</v>
      </c>
      <c r="L30" s="300"/>
      <c r="M30" s="300"/>
    </row>
    <row r="31" spans="1:13" ht="15" customHeight="1" thickTop="1" x14ac:dyDescent="0.25">
      <c r="A31" s="299" t="s">
        <v>1432</v>
      </c>
      <c r="B31" s="298"/>
      <c r="C31" s="297" t="str">
        <f>"("&amp;LEFT(K30,1)&amp;")"</f>
        <v>(E)</v>
      </c>
      <c r="D31" s="296" t="s">
        <v>1433</v>
      </c>
      <c r="E31" s="295"/>
      <c r="F31" s="294"/>
      <c r="G31" s="294"/>
      <c r="H31" s="824"/>
      <c r="I31" s="824"/>
      <c r="J31" s="825"/>
      <c r="K31" s="793" t="s">
        <v>1746</v>
      </c>
    </row>
    <row r="32" spans="1:13" ht="15" customHeight="1" x14ac:dyDescent="0.25">
      <c r="A32" s="282" t="s">
        <v>1745</v>
      </c>
      <c r="B32" s="282"/>
      <c r="C32" s="281"/>
      <c r="D32" s="280"/>
      <c r="E32" s="279"/>
      <c r="F32" s="278" t="str" cm="1">
        <f t="array" aca="1" ref="F32" ca="1">IF(D32="Core", INDIRECT($K$3), IF(D32="Core_Rotational",INDIRECT($K$3), IF(D32="Core_Pillar", INDIRECT($K$3),IF(D32="Explosive_Cardio", INDIRECT($K$2), IF(D32="Explosive", INDIRECT($K$2),INDIRECT($K$4))))))</f>
        <v>3x6</v>
      </c>
      <c r="G32" s="826" t="str">
        <f ca="1">CONCATENATE(IF($E$5="FDN",FDN_R,""),IF($E$5="END",END_R,""),IF($E$5="SPD",SPD_R,""),IF($E$5="HYP",HYP_R,""),IF($E$5="PWR",PWR_R,""),IF($E$5="STC",STC_R,""),IF($E$5="STR",STR_R,""),IF($E$5="MAX",MAX_R,""),IF($E$5="TF",TF_R,""),IF($E$5="UNL",UNL_R,""))</f>
        <v>2:00</v>
      </c>
      <c r="H32" s="277"/>
      <c r="I32" s="277"/>
      <c r="J32" s="277"/>
      <c r="K32" s="793"/>
    </row>
    <row r="33" spans="1:13" ht="15" customHeight="1" x14ac:dyDescent="0.25">
      <c r="A33" s="43" t="s">
        <v>1641</v>
      </c>
      <c r="B33" s="36"/>
      <c r="C33" s="287">
        <v>8</v>
      </c>
      <c r="D33" s="280"/>
      <c r="E33" s="293"/>
      <c r="F33" s="271" t="str" cm="1">
        <f t="array" aca="1" ref="F33" ca="1">IF(D33="Core", INDIRECT($K$3), IF(D33="Core_Rotational",INDIRECT($K$3), IF(D33="Core_Pillar", INDIRECT($K$3),IF(D33="Explosive_Cardio", INDIRECT($K$2), IF(D33="Explosive", INDIRECT($K$2),INDIRECT($K$4))))))</f>
        <v>3x6</v>
      </c>
      <c r="G33" s="827"/>
      <c r="H33" s="271"/>
      <c r="I33" s="271"/>
      <c r="J33" s="271"/>
      <c r="K33" s="793"/>
    </row>
    <row r="34" spans="1:13" ht="15" customHeight="1" x14ac:dyDescent="0.25">
      <c r="A34" s="282" t="s">
        <v>1086</v>
      </c>
      <c r="B34" s="282"/>
      <c r="C34" s="281"/>
      <c r="D34" s="364"/>
      <c r="E34" s="291"/>
      <c r="F34" s="278" t="str" cm="1">
        <f t="array" aca="1" ref="F34" ca="1">IF(D34="Core", INDIRECT($K$3), IF(D34="Core_Rotational",INDIRECT($K$3), IF(D34="Core_Pillar", INDIRECT($K$3),IF(D34="Explosive_Cardio", INDIRECT($K$2), IF(D34="Explosive", INDIRECT($K$2),INDIRECT($K$4))))))</f>
        <v>3x6</v>
      </c>
      <c r="G34" s="828" t="str">
        <f ca="1">CONCATENATE(IF($E$5="FDN",FDN_R,""),IF($E$5="END",END_R,""),IF($E$5="SPD",SPD_R,""),IF($E$5="HYP",HYP_R,""),IF($E$5="PWR",PWR_R,""),IF($E$5="STC",STC_R,""),IF($E$5="STR",STR_R,""),IF($E$5="MAX",MAX_R,""),IF($E$5="TF",TF_R,""),IF($E$5="UNL",UNL_R,""))</f>
        <v>2:00</v>
      </c>
      <c r="H34" s="290"/>
      <c r="I34" s="290"/>
      <c r="J34" s="290"/>
      <c r="K34" s="793"/>
    </row>
    <row r="35" spans="1:13" ht="15" customHeight="1" x14ac:dyDescent="0.25">
      <c r="A35" s="43"/>
      <c r="B35" s="36"/>
      <c r="C35" s="287"/>
      <c r="D35" s="363"/>
      <c r="E35" s="286"/>
      <c r="F35" s="271" t="str" cm="1">
        <f t="array" aca="1" ref="F35" ca="1">IF(D35="Core", INDIRECT($K$3), IF(D35="Core_Rotational",INDIRECT($K$3), IF(D35="Core_Pillar", INDIRECT($K$3),IF(D35="Explosive_Cardio", INDIRECT($K$2), IF(D35="Explosive", INDIRECT($K$2),INDIRECT($K$4))))))</f>
        <v>3x6</v>
      </c>
      <c r="G35" s="829"/>
      <c r="H35" s="285"/>
      <c r="I35" s="285"/>
      <c r="J35" s="285"/>
      <c r="K35" s="793"/>
    </row>
    <row r="36" spans="1:13" ht="15" customHeight="1" x14ac:dyDescent="0.25">
      <c r="A36" s="282"/>
      <c r="B36" s="282"/>
      <c r="C36" s="281"/>
      <c r="D36" s="280"/>
      <c r="E36" s="279"/>
      <c r="F36" s="278" t="str" cm="1">
        <f t="array" aca="1" ref="F36" ca="1">IF(D36="Core", INDIRECT($K$3), IF(D36="Core_Rotational",INDIRECT($K$3), IF(D36="Core_Pillar", INDIRECT($K$3),IF(D36="Explosive_Cardio", INDIRECT($K$2), IF(D36="Explosive", INDIRECT($K$2),INDIRECT($K$4))))))</f>
        <v>3x6</v>
      </c>
      <c r="G36" s="826" t="str">
        <f ca="1">CONCATENATE(IF($E$5="FDN",FDN_R,""),IF($E$5="END",END_R,""),IF($E$5="SPD",SPD_R,""),IF($E$5="HYP",HYP_R,""),IF($E$5="PWR",PWR_R,""),IF($E$5="STC",STC_R,""),IF($E$5="STR",STR_R,""),IF($E$5="MAX",MAX_R,""),IF($E$5="TF",TF_R,""),IF($E$5="UNL",UNL_R,""))</f>
        <v>2:00</v>
      </c>
      <c r="H36" s="277"/>
      <c r="I36" s="277"/>
      <c r="J36" s="277"/>
      <c r="K36" s="793"/>
    </row>
    <row r="37" spans="1:13" ht="15" customHeight="1" thickBot="1" x14ac:dyDescent="0.3">
      <c r="A37" s="43"/>
      <c r="B37" s="45"/>
      <c r="C37" s="273">
        <f>SUM(C31:C36)</f>
        <v>8</v>
      </c>
      <c r="D37" s="280"/>
      <c r="E37" s="293"/>
      <c r="F37" s="271" t="str" cm="1">
        <f t="array" aca="1" ref="F37" ca="1">IF(D37="Core", INDIRECT($K$3), IF(D37="Core_Rotational",INDIRECT($K$3), IF(D37="Core_Pillar", INDIRECT($K$3),IF(D37="Explosive_Cardio", INDIRECT($K$2), IF(D37="Explosive", INDIRECT($K$2),INDIRECT($K$4))))))</f>
        <v>3x6</v>
      </c>
      <c r="G37" s="827"/>
      <c r="H37" s="271"/>
      <c r="I37" s="271"/>
      <c r="J37" s="271"/>
    </row>
    <row r="38" spans="1:13" ht="15" customHeight="1" thickBot="1" x14ac:dyDescent="0.3">
      <c r="A38" s="307" t="s">
        <v>644</v>
      </c>
      <c r="B38" s="304"/>
      <c r="C38" s="306">
        <f ca="1">+C30+1</f>
        <v>44840</v>
      </c>
      <c r="D38" s="301" t="s">
        <v>1429</v>
      </c>
      <c r="E38" s="302" t="s">
        <v>70</v>
      </c>
      <c r="F38" s="301" t="s">
        <v>1430</v>
      </c>
      <c r="G38" s="301" t="s">
        <v>380</v>
      </c>
      <c r="H38" s="822" t="s">
        <v>1431</v>
      </c>
      <c r="I38" s="822"/>
      <c r="J38" s="823"/>
      <c r="K38" s="375" t="s">
        <v>891</v>
      </c>
      <c r="L38" s="300"/>
      <c r="M38" s="300"/>
    </row>
    <row r="39" spans="1:13" ht="15" customHeight="1" thickTop="1" x14ac:dyDescent="0.25">
      <c r="A39" s="299" t="s">
        <v>1432</v>
      </c>
      <c r="B39" s="298"/>
      <c r="C39" s="297" t="str">
        <f>"("&amp;LEFT(K38,1)&amp;")"</f>
        <v>(V)</v>
      </c>
      <c r="D39" s="296" t="s">
        <v>1433</v>
      </c>
      <c r="E39" s="295"/>
      <c r="F39" s="294"/>
      <c r="G39" s="294"/>
      <c r="H39" s="824"/>
      <c r="I39" s="824"/>
      <c r="J39" s="825"/>
      <c r="K39" s="793" t="s">
        <v>1750</v>
      </c>
    </row>
    <row r="40" spans="1:13" ht="15" customHeight="1" x14ac:dyDescent="0.25">
      <c r="A40" s="282" t="s">
        <v>1745</v>
      </c>
      <c r="B40" s="282"/>
      <c r="C40" s="281"/>
      <c r="D40" s="280"/>
      <c r="E40" s="279"/>
      <c r="F40" s="278" t="str" cm="1">
        <f t="array" aca="1" ref="F40" ca="1">IF(D40="Core", INDIRECT($K$3), IF(D40="Core_Rotational",INDIRECT($K$3), IF(D40="Core_Pillar", INDIRECT($K$3),IF(D40="Explosive_Cardio", INDIRECT($K$2), IF(D40="Explosive", INDIRECT($K$2),INDIRECT($K$4))))))</f>
        <v>3x6</v>
      </c>
      <c r="G40" s="826" t="str">
        <f ca="1">CONCATENATE(IF($E$5="FDN",FDN_R,""),IF($E$5="END",END_R,""),IF($E$5="SPD",SPD_R,""),IF($E$5="HYP",HYP_R,""),IF($E$5="PWR",PWR_R,""),IF($E$5="STC",STC_R,""),IF($E$5="STR",STR_R,""),IF($E$5="MAX",MAX_R,""),IF($E$5="TF",TF_R,""),IF($E$5="UNL",UNL_R,""))</f>
        <v>2:00</v>
      </c>
      <c r="H40" s="277"/>
      <c r="I40" s="277"/>
      <c r="J40" s="277"/>
      <c r="K40" s="793"/>
    </row>
    <row r="41" spans="1:13" ht="15" customHeight="1" x14ac:dyDescent="0.25">
      <c r="A41" s="43" t="s">
        <v>1747</v>
      </c>
      <c r="B41" s="36"/>
      <c r="C41" s="287">
        <v>2</v>
      </c>
      <c r="D41" s="280"/>
      <c r="E41" s="293"/>
      <c r="F41" s="271" t="str" cm="1">
        <f t="array" aca="1" ref="F41" ca="1">IF(D41="Core", INDIRECT($K$3), IF(D41="Core_Rotational",INDIRECT($K$3), IF(D41="Core_Pillar", INDIRECT($K$3),IF(D41="Explosive_Cardio", INDIRECT($K$2), IF(D41="Explosive", INDIRECT($K$2),INDIRECT($K$4))))))</f>
        <v>3x6</v>
      </c>
      <c r="G41" s="827"/>
      <c r="H41" s="271"/>
      <c r="I41" s="271"/>
      <c r="J41" s="271"/>
      <c r="K41" s="793"/>
    </row>
    <row r="42" spans="1:13" ht="15" customHeight="1" x14ac:dyDescent="0.25">
      <c r="A42" s="282" t="s">
        <v>1748</v>
      </c>
      <c r="B42" s="282"/>
      <c r="C42" s="382">
        <v>6.75</v>
      </c>
      <c r="D42" s="364"/>
      <c r="E42" s="291"/>
      <c r="F42" s="278" t="str" cm="1">
        <f t="array" aca="1" ref="F42" ca="1">IF(D42="Core", INDIRECT($K$3), IF(D42="Core_Rotational",INDIRECT($K$3), IF(D42="Core_Pillar", INDIRECT($K$3),IF(D42="Explosive_Cardio", INDIRECT($K$2), IF(D42="Explosive", INDIRECT($K$2),INDIRECT($K$4))))))</f>
        <v>3x6</v>
      </c>
      <c r="G42" s="828" t="str">
        <f ca="1">CONCATENATE(IF($E$5="FDN",FDN_R,""),IF($E$5="END",END_R,""),IF($E$5="SPD",SPD_R,""),IF($E$5="HYP",HYP_R,""),IF($E$5="PWR",PWR_R,""),IF($E$5="STC",STC_R,""),IF($E$5="STR",STR_R,""),IF($E$5="MAX",MAX_R,""),IF($E$5="TF",TF_R,""),IF($E$5="UNL",UNL_R,""))</f>
        <v>2:00</v>
      </c>
      <c r="H42" s="290"/>
      <c r="I42" s="290"/>
      <c r="J42" s="290"/>
      <c r="K42" s="793"/>
    </row>
    <row r="43" spans="1:13" ht="15" customHeight="1" x14ac:dyDescent="0.25">
      <c r="A43" s="43" t="s">
        <v>1749</v>
      </c>
      <c r="B43" s="36"/>
      <c r="C43" s="386">
        <v>1.25</v>
      </c>
      <c r="D43" s="363"/>
      <c r="E43" s="286"/>
      <c r="F43" s="271" t="str" cm="1">
        <f t="array" aca="1" ref="F43" ca="1">IF(D43="Core", INDIRECT($K$3), IF(D43="Core_Rotational",INDIRECT($K$3), IF(D43="Core_Pillar", INDIRECT($K$3),IF(D43="Explosive_Cardio", INDIRECT($K$2), IF(D43="Explosive", INDIRECT($K$2),INDIRECT($K$4))))))</f>
        <v>3x6</v>
      </c>
      <c r="G43" s="829"/>
      <c r="H43" s="285"/>
      <c r="I43" s="285"/>
      <c r="J43" s="285"/>
      <c r="K43" s="793"/>
    </row>
    <row r="44" spans="1:13" ht="15" customHeight="1" x14ac:dyDescent="0.25">
      <c r="A44" s="282" t="s">
        <v>1086</v>
      </c>
      <c r="B44" s="282"/>
      <c r="C44" s="281"/>
      <c r="D44" s="280"/>
      <c r="E44" s="279"/>
      <c r="F44" s="278" t="str" cm="1">
        <f t="array" aca="1" ref="F44" ca="1">IF(D44="Core", INDIRECT($K$3), IF(D44="Core_Rotational",INDIRECT($K$3), IF(D44="Core_Pillar", INDIRECT($K$3),IF(D44="Explosive_Cardio", INDIRECT($K$2), IF(D44="Explosive", INDIRECT($K$2),INDIRECT($K$4))))))</f>
        <v>3x6</v>
      </c>
      <c r="G44" s="826" t="str">
        <f ca="1">CONCATENATE(IF($E$5="FDN",FDN_R,""),IF($E$5="END",END_R,""),IF($E$5="SPD",SPD_R,""),IF($E$5="HYP",HYP_R,""),IF($E$5="PWR",PWR_R,""),IF($E$5="STC",STC_R,""),IF($E$5="STR",STR_R,""),IF($E$5="MAX",MAX_R,""),IF($E$5="TF",TF_R,""),IF($E$5="UNL",UNL_R,""))</f>
        <v>2:00</v>
      </c>
      <c r="H44" s="277"/>
      <c r="I44" s="277"/>
      <c r="J44" s="277"/>
      <c r="K44" s="793"/>
    </row>
    <row r="45" spans="1:13" ht="15" customHeight="1" thickBot="1" x14ac:dyDescent="0.3">
      <c r="A45" s="43"/>
      <c r="B45" s="45"/>
      <c r="C45" s="273">
        <f>SUM(C39:C44)</f>
        <v>10</v>
      </c>
      <c r="D45" s="280"/>
      <c r="E45" s="293"/>
      <c r="F45" s="271" t="str" cm="1">
        <f t="array" aca="1" ref="F45" ca="1">IF(D45="Core", INDIRECT($K$3), IF(D45="Core_Rotational",INDIRECT($K$3), IF(D45="Core_Pillar", INDIRECT($K$3),IF(D45="Explosive_Cardio", INDIRECT($K$2), IF(D45="Explosive", INDIRECT($K$2),INDIRECT($K$4))))))</f>
        <v>3x6</v>
      </c>
      <c r="G45" s="827"/>
      <c r="H45" s="271"/>
      <c r="I45" s="271"/>
      <c r="J45" s="271"/>
    </row>
    <row r="46" spans="1:13" ht="15" customHeight="1" thickBot="1" x14ac:dyDescent="0.3">
      <c r="A46" s="307" t="s">
        <v>645</v>
      </c>
      <c r="B46" s="304"/>
      <c r="C46" s="306">
        <f ca="1">+C38+1</f>
        <v>44841</v>
      </c>
      <c r="D46" s="301" t="s">
        <v>1429</v>
      </c>
      <c r="E46" s="302" t="s">
        <v>70</v>
      </c>
      <c r="F46" s="301" t="s">
        <v>1430</v>
      </c>
      <c r="G46" s="301" t="s">
        <v>380</v>
      </c>
      <c r="H46" s="822" t="s">
        <v>1431</v>
      </c>
      <c r="I46" s="822"/>
      <c r="J46" s="823"/>
      <c r="K46" s="375" t="s">
        <v>648</v>
      </c>
      <c r="L46" s="300"/>
      <c r="M46" s="300"/>
    </row>
    <row r="47" spans="1:13" ht="15" customHeight="1" thickTop="1" x14ac:dyDescent="0.25">
      <c r="A47" s="299" t="s">
        <v>1432</v>
      </c>
      <c r="B47" s="298"/>
      <c r="C47" s="297" t="str">
        <f>"("&amp;LEFT(K46,1)&amp;")"</f>
        <v>(E)</v>
      </c>
      <c r="D47" s="296" t="s">
        <v>1433</v>
      </c>
      <c r="E47" s="295"/>
      <c r="F47" s="294"/>
      <c r="G47" s="294"/>
      <c r="H47" s="824"/>
      <c r="I47" s="824"/>
      <c r="J47" s="825"/>
      <c r="K47" s="793" t="s">
        <v>1752</v>
      </c>
    </row>
    <row r="48" spans="1:13" ht="15" customHeight="1" x14ac:dyDescent="0.25">
      <c r="A48" s="282" t="s">
        <v>1561</v>
      </c>
      <c r="B48" s="282"/>
      <c r="C48" s="281"/>
      <c r="D48" s="280"/>
      <c r="E48" s="279"/>
      <c r="F48" s="278" t="str" cm="1">
        <f t="array" aca="1" ref="F48" ca="1">IF(D48="Core", INDIRECT($K$3), IF(D48="Core_Rotational",INDIRECT($K$3), IF(D48="Core_Pillar", INDIRECT($K$3),IF(D48="Explosive_Cardio", INDIRECT($K$2), IF(D48="Explosive", INDIRECT($K$2),INDIRECT($K$4))))))</f>
        <v>3x6</v>
      </c>
      <c r="G48" s="826" t="str">
        <f ca="1">CONCATENATE(IF($E$5="FDN",FDN_R,""),IF($E$5="END",END_R,""),IF($E$5="SPD",SPD_R,""),IF($E$5="HYP",HYP_R,""),IF($E$5="PWR",PWR_R,""),IF($E$5="STC",STC_R,""),IF($E$5="STR",STR_R,""),IF($E$5="MAX",MAX_R,""),IF($E$5="TF",TF_R,""),IF($E$5="UNL",UNL_R,""))</f>
        <v>2:00</v>
      </c>
      <c r="H48" s="277"/>
      <c r="I48" s="277"/>
      <c r="J48" s="277"/>
      <c r="K48" s="793"/>
    </row>
    <row r="49" spans="1:13" ht="15" customHeight="1" x14ac:dyDescent="0.25">
      <c r="A49" s="43" t="s">
        <v>1751</v>
      </c>
      <c r="B49" s="36"/>
      <c r="C49" s="287">
        <v>10</v>
      </c>
      <c r="D49" s="280"/>
      <c r="E49" s="293"/>
      <c r="F49" s="271" t="str" cm="1">
        <f t="array" aca="1" ref="F49" ca="1">IF(D49="Core", INDIRECT($K$3), IF(D49="Core_Rotational",INDIRECT($K$3), IF(D49="Core_Pillar", INDIRECT($K$3),IF(D49="Explosive_Cardio", INDIRECT($K$2), IF(D49="Explosive", INDIRECT($K$2),INDIRECT($K$4))))))</f>
        <v>3x6</v>
      </c>
      <c r="G49" s="827"/>
      <c r="H49" s="271"/>
      <c r="I49" s="271"/>
      <c r="J49" s="271"/>
      <c r="K49" s="793"/>
    </row>
    <row r="50" spans="1:13" ht="15" customHeight="1" x14ac:dyDescent="0.25">
      <c r="A50" s="282"/>
      <c r="B50" s="282"/>
      <c r="C50" s="281"/>
      <c r="D50" s="364"/>
      <c r="E50" s="291"/>
      <c r="F50" s="278" t="str" cm="1">
        <f t="array" aca="1" ref="F50" ca="1">IF(D50="Core", INDIRECT($K$3), IF(D50="Core_Rotational",INDIRECT($K$3), IF(D50="Core_Pillar", INDIRECT($K$3),IF(D50="Explosive_Cardio", INDIRECT($K$2), IF(D50="Explosive", INDIRECT($K$2),INDIRECT($K$4))))))</f>
        <v>3x6</v>
      </c>
      <c r="G50" s="828" t="str">
        <f ca="1">CONCATENATE(IF($E$5="FDN",FDN_R,""),IF($E$5="END",END_R,""),IF($E$5="SPD",SPD_R,""),IF($E$5="HYP",HYP_R,""),IF($E$5="PWR",PWR_R,""),IF($E$5="STC",STC_R,""),IF($E$5="STR",STR_R,""),IF($E$5="MAX",MAX_R,""),IF($E$5="TF",TF_R,""),IF($E$5="UNL",UNL_R,""))</f>
        <v>2:00</v>
      </c>
      <c r="H50" s="290"/>
      <c r="I50" s="290"/>
      <c r="J50" s="290"/>
      <c r="K50" s="793"/>
    </row>
    <row r="51" spans="1:13" ht="15" customHeight="1" x14ac:dyDescent="0.25">
      <c r="A51" s="43" t="s">
        <v>1059</v>
      </c>
      <c r="B51" s="36"/>
      <c r="C51" s="287"/>
      <c r="D51" s="363"/>
      <c r="E51" s="286"/>
      <c r="F51" s="271" t="str" cm="1">
        <f t="array" aca="1" ref="F51" ca="1">IF(D51="Core", INDIRECT($K$3), IF(D51="Core_Rotational",INDIRECT($K$3), IF(D51="Core_Pillar", INDIRECT($K$3),IF(D51="Explosive_Cardio", INDIRECT($K$2), IF(D51="Explosive", INDIRECT($K$2),INDIRECT($K$4))))))</f>
        <v>3x6</v>
      </c>
      <c r="G51" s="829"/>
      <c r="H51" s="285"/>
      <c r="I51" s="285"/>
      <c r="J51" s="285"/>
      <c r="K51" s="793"/>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3x6</v>
      </c>
      <c r="G52" s="826" t="str">
        <f ca="1">CONCATENATE(IF($E$5="FDN",FDN_R,""),IF($E$5="END",END_R,""),IF($E$5="SPD",SPD_R,""),IF($E$5="HYP",HYP_R,""),IF($E$5="PWR",PWR_R,""),IF($E$5="STC",STC_R,""),IF($E$5="STR",STR_R,""),IF($E$5="MAX",MAX_R,""),IF($E$5="TF",TF_R,""),IF($E$5="UNL",UNL_R,""))</f>
        <v>2:00</v>
      </c>
      <c r="H52" s="277"/>
      <c r="I52" s="277"/>
      <c r="J52" s="277"/>
      <c r="K52" s="793"/>
    </row>
    <row r="53" spans="1:13" ht="15" customHeight="1" thickBot="1" x14ac:dyDescent="0.3">
      <c r="A53" s="43"/>
      <c r="B53" s="45"/>
      <c r="C53" s="273">
        <f>SUM(C47:C52)</f>
        <v>10</v>
      </c>
      <c r="D53" s="280"/>
      <c r="E53" s="293"/>
      <c r="F53" s="271" t="str" cm="1">
        <f t="array" aca="1" ref="F53" ca="1">IF(D53="Core", INDIRECT($K$3), IF(D53="Core_Rotational",INDIRECT($K$3), IF(D53="Core_Pillar", INDIRECT($K$3),IF(D53="Explosive_Cardio", INDIRECT($K$2), IF(D53="Explosive", INDIRECT($K$2),INDIRECT($K$4))))))</f>
        <v>3x6</v>
      </c>
      <c r="G53" s="827"/>
      <c r="H53" s="271"/>
      <c r="I53" s="271"/>
      <c r="J53" s="271"/>
    </row>
    <row r="54" spans="1:13" ht="15" customHeight="1" thickBot="1" x14ac:dyDescent="0.3">
      <c r="A54" s="305" t="s">
        <v>646</v>
      </c>
      <c r="B54" s="304"/>
      <c r="C54" s="303">
        <f ca="1">+C46+1</f>
        <v>44842</v>
      </c>
      <c r="D54" s="301" t="s">
        <v>1429</v>
      </c>
      <c r="E54" s="302" t="s">
        <v>70</v>
      </c>
      <c r="F54" s="301" t="s">
        <v>1430</v>
      </c>
      <c r="G54" s="301" t="s">
        <v>380</v>
      </c>
      <c r="H54" s="822" t="s">
        <v>1431</v>
      </c>
      <c r="I54" s="822"/>
      <c r="J54" s="823"/>
      <c r="K54" s="375" t="s">
        <v>654</v>
      </c>
      <c r="L54" s="300"/>
      <c r="M54" s="300"/>
    </row>
    <row r="55" spans="1:13" ht="15" customHeight="1" thickTop="1" x14ac:dyDescent="0.25">
      <c r="A55" s="299" t="s">
        <v>1432</v>
      </c>
      <c r="B55" s="298"/>
      <c r="C55" s="297" t="str">
        <f>"("&amp;LEFT(K54,1)&amp;")"</f>
        <v>(L)</v>
      </c>
      <c r="D55" s="296" t="s">
        <v>1433</v>
      </c>
      <c r="E55" s="295"/>
      <c r="F55" s="294"/>
      <c r="G55" s="294"/>
      <c r="H55" s="824"/>
      <c r="I55" s="824"/>
      <c r="J55" s="825"/>
      <c r="K55" s="793" t="s">
        <v>1761</v>
      </c>
    </row>
    <row r="56" spans="1:13" ht="15" customHeight="1" x14ac:dyDescent="0.25">
      <c r="A56" s="283" t="s">
        <v>1689</v>
      </c>
      <c r="B56" s="282"/>
      <c r="C56" s="281"/>
      <c r="D56" s="280"/>
      <c r="E56" s="279"/>
      <c r="F56" s="278" t="str" cm="1">
        <f t="array" aca="1" ref="F56" ca="1">IF(D56="Core", INDIRECT($K$3), IF(D56="Core_Rotational",INDIRECT($K$3), IF(D56="Core_Pillar", INDIRECT($K$3),IF(D56="Explosive_Cardio", INDIRECT($K$2), IF(D56="Explosive", INDIRECT($K$2),INDIRECT($K$4))))))</f>
        <v>3x6</v>
      </c>
      <c r="G56" s="826" t="str">
        <f ca="1">CONCATENATE(IF($E$5="FDN",FDN_R,""),IF($E$5="END",END_R,""),IF($E$5="SPD",SPD_R,""),IF($E$5="HYP",HYP_R,""),IF($E$5="PWR",PWR_R,""),IF($E$5="STC",STC_R,""),IF($E$5="STR",STR_R,""),IF($E$5="MAX",MAX_R,""),IF($E$5="TF",TF_R,""),IF($E$5="UNL",UNL_R,""))</f>
        <v>2:00</v>
      </c>
      <c r="H56" s="277"/>
      <c r="I56" s="277"/>
      <c r="J56" s="276"/>
      <c r="K56" s="793"/>
    </row>
    <row r="57" spans="1:13" ht="15" customHeight="1" x14ac:dyDescent="0.25">
      <c r="A57" s="288" t="s">
        <v>1759</v>
      </c>
      <c r="B57" s="36"/>
      <c r="C57" s="287">
        <v>13.5</v>
      </c>
      <c r="D57" s="280"/>
      <c r="E57" s="293"/>
      <c r="F57" s="271" t="str" cm="1">
        <f t="array" aca="1" ref="F57" ca="1">IF(D57="Core", INDIRECT($K$3), IF(D57="Core_Rotational",INDIRECT($K$3), IF(D57="Core_Pillar", INDIRECT($K$3),IF(D57="Explosive_Cardio", INDIRECT($K$2), IF(D57="Explosive", INDIRECT($K$2),INDIRECT($K$4))))))</f>
        <v>3x6</v>
      </c>
      <c r="G57" s="827"/>
      <c r="H57" s="271"/>
      <c r="I57" s="271"/>
      <c r="J57" s="292"/>
      <c r="K57" s="793"/>
    </row>
    <row r="58" spans="1:13" ht="15" customHeight="1" x14ac:dyDescent="0.25">
      <c r="A58" s="283" t="s">
        <v>1760</v>
      </c>
      <c r="B58" s="282"/>
      <c r="C58" s="281"/>
      <c r="D58" s="364"/>
      <c r="E58" s="291"/>
      <c r="F58" s="278" t="str" cm="1">
        <f t="array" aca="1" ref="F58" ca="1">IF(D58="Core", INDIRECT($K$3), IF(D58="Core_Rotational",INDIRECT($K$3), IF(D58="Core_Pillar", INDIRECT($K$3),IF(D58="Explosive_Cardio", INDIRECT($K$2), IF(D58="Explosive", INDIRECT($K$2),INDIRECT($K$4))))))</f>
        <v>3x6</v>
      </c>
      <c r="G58" s="828" t="str">
        <f ca="1">CONCATENATE(IF($E$5="FDN",FDN_R,""),IF($E$5="END",END_R,""),IF($E$5="SPD",SPD_R,""),IF($E$5="HYP",HYP_R,""),IF($E$5="PWR",PWR_R,""),IF($E$5="STC",STC_R,""),IF($E$5="STR",STR_R,""),IF($E$5="MAX",MAX_R,""),IF($E$5="TF",TF_R,""),IF($E$5="UNL",UNL_R,""))</f>
        <v>2:00</v>
      </c>
      <c r="H58" s="290"/>
      <c r="I58" s="290"/>
      <c r="J58" s="289"/>
      <c r="K58" s="793"/>
    </row>
    <row r="59" spans="1:13" ht="15" customHeight="1" x14ac:dyDescent="0.25">
      <c r="A59" s="288" t="s">
        <v>1086</v>
      </c>
      <c r="B59" s="36"/>
      <c r="C59" s="287"/>
      <c r="D59" s="363"/>
      <c r="E59" s="286"/>
      <c r="F59" s="271" t="str" cm="1">
        <f t="array" aca="1" ref="F59" ca="1">IF(D59="Core", INDIRECT($K$3), IF(D59="Core_Rotational",INDIRECT($K$3), IF(D59="Core_Pillar", INDIRECT($K$3),IF(D59="Explosive_Cardio", INDIRECT($K$2), IF(D59="Explosive", INDIRECT($K$2),INDIRECT($K$4))))))</f>
        <v>3x6</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3x6</v>
      </c>
      <c r="G60" s="826" t="str">
        <f ca="1">CONCATENATE(IF($E$5="FDN",FDN_R,""),IF($E$5="END",END_R,""),IF($E$5="SPD",SPD_R,""),IF($E$5="HYP",HYP_R,""),IF($E$5="PWR",PWR_R,""),IF($E$5="STC",STC_R,""),IF($E$5="STR",STR_R,""),IF($E$5="MAX",MAX_R,""),IF($E$5="TF",TF_R,""),IF($E$5="UNL",UNL_R,""))</f>
        <v>2:00</v>
      </c>
      <c r="H60" s="277"/>
      <c r="I60" s="277"/>
      <c r="J60" s="276"/>
      <c r="K60" s="793"/>
    </row>
    <row r="61" spans="1:13" ht="15" customHeight="1" thickBot="1" x14ac:dyDescent="0.3">
      <c r="A61" s="275"/>
      <c r="B61" s="274"/>
      <c r="C61" s="273">
        <f>SUM(C55:C60)</f>
        <v>13.5</v>
      </c>
      <c r="D61" s="366"/>
      <c r="E61" s="272"/>
      <c r="F61" s="270" t="str" cm="1">
        <f t="array" aca="1" ref="F61" ca="1">IF(D61="Core", INDIRECT($K$3), IF(D61="Core_Rotational",INDIRECT($K$3), IF(D61="Core_Pillar", INDIRECT($K$3),IF(D61="Explosive_Cardio", INDIRECT($K$2), IF(D61="Explosive", INDIRECT($K$2),INDIRECT($K$4))))))</f>
        <v>3x6</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153" priority="1" operator="equal">
      <formula>0</formula>
    </cfRule>
    <cfRule type="cellIs" dxfId="152" priority="2" operator="equal">
      <formula>"SPD"</formula>
    </cfRule>
    <cfRule type="cellIs" dxfId="151" priority="3" operator="equal">
      <formula>"PWR"</formula>
    </cfRule>
    <cfRule type="cellIs" dxfId="150" priority="4" operator="equal">
      <formula>"HYP"</formula>
    </cfRule>
    <cfRule type="cellIs" dxfId="149" priority="5" operator="equal">
      <formula>"STR"</formula>
    </cfRule>
    <cfRule type="cellIs" dxfId="148" priority="6" operator="equal">
      <formula>"STC"</formula>
    </cfRule>
    <cfRule type="cellIs" dxfId="147" priority="7" operator="equal">
      <formula>"MAX"</formula>
    </cfRule>
    <cfRule type="cellIs" dxfId="146" priority="8" operator="equal">
      <formula>"SPE"</formula>
    </cfRule>
    <cfRule type="cellIs" dxfId="145" priority="9" operator="equal">
      <formula>"END"</formula>
    </cfRule>
    <cfRule type="cellIs" dxfId="144" priority="10" operator="equal">
      <formula>"UNL"</formula>
    </cfRule>
    <cfRule type="cellIs" dxfId="143" priority="11" operator="equal">
      <formula>"FDN"</formula>
    </cfRule>
  </conditionalFormatting>
  <dataValidations count="2">
    <dataValidation type="list" allowBlank="1" showInputMessage="1" showErrorMessage="1" sqref="D8:D13 D56:D61 D24:D29 D32:D37 D40:D45 D48:D53 D16:D21" xr:uid="{5E6119FE-F131-465A-864A-087B12758C5C}">
      <formula1>ExerciseCategories</formula1>
    </dataValidation>
    <dataValidation type="list" allowBlank="1" showErrorMessage="1" sqref="E24:E29 E32:E37 E8:E13 E56:E61 E40:E45 E48:E53 E16:E21" xr:uid="{9B3C6280-9D8D-4A7F-BF24-D226AF719DAC}">
      <formula1>INDIRECT(D8)</formula1>
    </dataValidation>
  </dataValidations>
  <hyperlinks>
    <hyperlink ref="K1" location="'Reference Page'!A1" display="Home" xr:uid="{636F79F1-BE11-4361-A339-53A56D65DD15}"/>
  </hyperlinks>
  <printOptions horizontalCentered="1" verticalCentered="1"/>
  <pageMargins left="0.3" right="0.3" top="0.5" bottom="0.25" header="0.3" footer="0.3"/>
  <pageSetup scale="87"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51">
    <tabColor rgb="FFABFFAB"/>
    <pageSetUpPr fitToPage="1"/>
  </sheetPr>
  <dimension ref="A1:AO202"/>
  <sheetViews>
    <sheetView showGridLines="0" zoomScale="99" workbookViewId="0">
      <pane ySplit="5" topLeftCell="A6" activePane="bottomLeft" state="frozen"/>
      <selection activeCell="A6" sqref="A6:AA61"/>
      <selection pane="bottomLeft" activeCell="K55" sqref="K55:K60"/>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466</v>
      </c>
      <c r="B2" s="781"/>
      <c r="C2" s="781"/>
      <c r="D2" s="781"/>
      <c r="E2" s="781"/>
      <c r="F2" s="781"/>
      <c r="G2" s="781"/>
      <c r="H2" s="781"/>
      <c r="I2" s="781"/>
      <c r="J2" s="782"/>
      <c r="K2" s="379" t="str">
        <f ca="1">CONCATENATE(E5,"1_3E")</f>
        <v>STC1_3E</v>
      </c>
    </row>
    <row r="3" spans="1:41" x14ac:dyDescent="0.25">
      <c r="A3" s="318" cm="1">
        <f t="array" aca="1" ref="A3" ca="1">INDIRECT(K5)</f>
        <v>44843</v>
      </c>
      <c r="B3" s="317" t="s">
        <v>330</v>
      </c>
      <c r="C3" s="316">
        <f ca="1">+A3+6</f>
        <v>44849</v>
      </c>
      <c r="D3" s="787" t="s">
        <v>852</v>
      </c>
      <c r="E3" s="788"/>
      <c r="F3" s="788"/>
      <c r="G3" s="788"/>
      <c r="H3" s="788"/>
      <c r="I3" s="788"/>
      <c r="J3" s="789"/>
      <c r="K3" s="379" t="str">
        <f ca="1">CONCATENATE(E5,"1_3C")</f>
        <v>STC1_3C</v>
      </c>
    </row>
    <row r="4" spans="1:41" x14ac:dyDescent="0.25">
      <c r="A4" s="849" t="str">
        <f>'Reference Page'!$H$35</f>
        <v>FALL</v>
      </c>
      <c r="B4" s="850"/>
      <c r="C4" s="850"/>
      <c r="D4" s="850"/>
      <c r="E4" s="850"/>
      <c r="F4" s="850"/>
      <c r="G4" s="850"/>
      <c r="H4" s="850"/>
      <c r="I4" s="850"/>
      <c r="J4" s="851"/>
      <c r="K4" s="379" t="str">
        <f ca="1">CONCATENATE(E5,"1_3O")</f>
        <v>STC1_3O</v>
      </c>
    </row>
    <row r="5" spans="1:41" ht="16.5" thickBot="1" x14ac:dyDescent="0.35">
      <c r="A5" s="852" t="str">
        <f>'Reference Page'!$F$41</f>
        <v>Fall Block 2</v>
      </c>
      <c r="B5" s="853"/>
      <c r="C5" s="853"/>
      <c r="D5" s="367" t="s">
        <v>1428</v>
      </c>
      <c r="E5" s="844" t="str" cm="1">
        <f t="array" aca="1" ref="E5" ca="1">INDIRECT(L5)</f>
        <v>STC</v>
      </c>
      <c r="F5" s="845"/>
      <c r="G5" s="845"/>
      <c r="H5" s="845"/>
      <c r="I5" s="845"/>
      <c r="J5" s="845"/>
      <c r="K5" s="379" t="str">
        <f>_xlfn.CONCAT("'Reference Page'!A",RIGHT(A2,(LEN(A2)-FIND(" ",A2)))+2)</f>
        <v>'Reference Page'!A43</v>
      </c>
      <c r="L5" s="70" t="str">
        <f>_xlfn.CONCAT("'Reference Page'!G",RIGHT(A2,(LEN(A2)-FIND(" ",A2)))+2)</f>
        <v>'Reference Page'!G43</v>
      </c>
    </row>
    <row r="6" spans="1:41" ht="15.75" thickBot="1" x14ac:dyDescent="0.3">
      <c r="A6" s="315" t="s">
        <v>640</v>
      </c>
      <c r="B6" s="314"/>
      <c r="C6" s="306">
        <f ca="1">A3</f>
        <v>44843</v>
      </c>
      <c r="D6" s="301" t="s">
        <v>1429</v>
      </c>
      <c r="E6" s="302" t="s">
        <v>70</v>
      </c>
      <c r="F6" s="301" t="s">
        <v>1430</v>
      </c>
      <c r="G6" s="301" t="s">
        <v>380</v>
      </c>
      <c r="H6" s="841" t="s">
        <v>1431</v>
      </c>
      <c r="I6" s="841"/>
      <c r="J6" s="842"/>
      <c r="K6" s="375" t="s">
        <v>648</v>
      </c>
      <c r="L6" s="300"/>
      <c r="M6" s="300"/>
    </row>
    <row r="7" spans="1:41" s="313" customFormat="1" ht="15" customHeight="1" thickTop="1" x14ac:dyDescent="0.25">
      <c r="A7" s="299" t="s">
        <v>1432</v>
      </c>
      <c r="B7" s="41"/>
      <c r="C7" s="297" t="str">
        <f>"("&amp;LEFT(K6,1)&amp;")"</f>
        <v>(E)</v>
      </c>
      <c r="D7" s="296" t="s">
        <v>1433</v>
      </c>
      <c r="E7" s="295"/>
      <c r="F7" s="294"/>
      <c r="G7" s="294"/>
      <c r="H7" s="824"/>
      <c r="I7" s="824"/>
      <c r="J7" s="825"/>
      <c r="K7" s="793" t="s">
        <v>1757</v>
      </c>
      <c r="L7"/>
      <c r="M7"/>
      <c r="N7"/>
      <c r="O7"/>
      <c r="P7"/>
      <c r="Q7"/>
      <c r="R7"/>
      <c r="S7"/>
      <c r="T7"/>
      <c r="U7"/>
      <c r="V7"/>
      <c r="W7"/>
      <c r="X7"/>
      <c r="Y7"/>
      <c r="Z7"/>
      <c r="AA7"/>
      <c r="AB7"/>
      <c r="AC7"/>
      <c r="AD7"/>
      <c r="AE7"/>
      <c r="AF7"/>
      <c r="AG7"/>
      <c r="AH7"/>
      <c r="AI7"/>
      <c r="AJ7"/>
      <c r="AK7"/>
      <c r="AL7"/>
      <c r="AM7"/>
      <c r="AN7"/>
      <c r="AO7"/>
    </row>
    <row r="8" spans="1:41" ht="15" customHeight="1" x14ac:dyDescent="0.25">
      <c r="A8" s="282" t="s">
        <v>1756</v>
      </c>
      <c r="B8" s="282"/>
      <c r="C8" s="281">
        <v>4</v>
      </c>
      <c r="D8" s="280"/>
      <c r="E8" s="279"/>
      <c r="F8" s="278" t="str" cm="1">
        <f t="array" aca="1" ref="F8" ca="1">IF(D8="Core", INDIRECT($K$3), IF(D8="Core_Rotational",INDIRECT($K$3), IF(D8="Core_Pillar", INDIRECT($K$3),IF(D8="Explosive_Cardio", INDIRECT($K$2), IF(D8="Explosive", INDIRECT($K$2),INDIRECT($K$4))))))</f>
        <v>3x6</v>
      </c>
      <c r="G8" s="826" t="str">
        <f ca="1">CONCATENATE(IF($E$5="FDN",FDN_R,""),IF($E$5="END",END_R,""),IF($E$5="SPD",SPD_R,""),IF($E$5="HYP",HYP_R,""),IF($E$5="PWR",PWR_R,""),IF($E$5="STC",STC_R,""),IF($E$5="STR",STR_R,""),IF($E$5="MAX",MAX_R,""),IF($E$5="TF",TF_R,""),IF($E$5="UNL",UNL_R,""))</f>
        <v>2:00</v>
      </c>
      <c r="H8" s="277"/>
      <c r="I8" s="277"/>
      <c r="J8" s="277"/>
      <c r="K8" s="793"/>
    </row>
    <row r="9" spans="1:41" ht="15" customHeight="1" x14ac:dyDescent="0.25">
      <c r="A9" s="43"/>
      <c r="B9" s="36"/>
      <c r="C9" s="287"/>
      <c r="D9" s="280"/>
      <c r="E9" s="293"/>
      <c r="F9" s="271" t="str" cm="1">
        <f t="array" aca="1" ref="F9" ca="1">IF(D9="Core", INDIRECT($K$3), IF(D9="Core_Rotational",INDIRECT($K$3), IF(D9="Core_Pillar", INDIRECT($K$3),IF(D9="Explosive_Cardio", INDIRECT($K$2), IF(D9="Explosive", INDIRECT($K$2),INDIRECT($K$4))))))</f>
        <v>3x6</v>
      </c>
      <c r="G9" s="827"/>
      <c r="H9" s="271"/>
      <c r="I9" s="271"/>
      <c r="J9" s="271"/>
      <c r="K9" s="793"/>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3x6</v>
      </c>
      <c r="G10" s="828" t="str">
        <f ca="1">CONCATENATE(IF($E$5="FDN",FDN_R,""),IF($E$5="END",END_R,""),IF($E$5="SPD",SPD_R,""),IF($E$5="HYP",HYP_R,""),IF($E$5="PWR",PWR_R,""),IF($E$5="STC",STC_R,""),IF($E$5="STR",STR_R,""),IF($E$5="MAX",MAX_R,""),IF($E$5="TF",TF_R,""),IF($E$5="UNL",UNL_R,""))</f>
        <v>2:00</v>
      </c>
      <c r="H10" s="290"/>
      <c r="I10" s="290"/>
      <c r="J10" s="290"/>
      <c r="K10" s="793"/>
    </row>
    <row r="11" spans="1:41" ht="15" customHeight="1" x14ac:dyDescent="0.25">
      <c r="A11" s="43" t="s">
        <v>648</v>
      </c>
      <c r="B11" s="36"/>
      <c r="C11" s="287">
        <v>3.1</v>
      </c>
      <c r="D11" s="363"/>
      <c r="E11" s="286"/>
      <c r="F11" s="271" t="str" cm="1">
        <f t="array" aca="1" ref="F11" ca="1">IF(D11="Core", INDIRECT($K$3), IF(D11="Core_Rotational",INDIRECT($K$3), IF(D11="Core_Pillar", INDIRECT($K$3),IF(D11="Explosive_Cardio", INDIRECT($K$2), IF(D11="Explosive", INDIRECT($K$2),INDIRECT($K$4))))))</f>
        <v>3x6</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3x6</v>
      </c>
      <c r="G12" s="826" t="str">
        <f ca="1">CONCATENATE(IF($E$5="FDN",FDN_R,""),IF($E$5="END",END_R,""),IF($E$5="SPD",SPD_R,""),IF($E$5="HYP",HYP_R,""),IF($E$5="PWR",PWR_R,""),IF($E$5="STC",STC_R,""),IF($E$5="STR",STR_R,""),IF($E$5="MAX",MAX_R,""),IF($E$5="TF",TF_R,""),IF($E$5="UNL",UNL_R,""))</f>
        <v>2:00</v>
      </c>
      <c r="H12" s="277"/>
      <c r="I12" s="277"/>
      <c r="J12" s="277"/>
      <c r="K12" s="793"/>
    </row>
    <row r="13" spans="1:41" ht="15" customHeight="1" thickBot="1" x14ac:dyDescent="0.3">
      <c r="A13" s="43"/>
      <c r="B13" s="312"/>
      <c r="C13" s="311">
        <f>SUM(C7:C12)</f>
        <v>7.1</v>
      </c>
      <c r="D13" s="280"/>
      <c r="E13" s="310"/>
      <c r="F13" s="271" t="str" cm="1">
        <f t="array" aca="1" ref="F13" ca="1">IF(D13="Core", INDIRECT($K$3), IF(D13="Core_Rotational",INDIRECT($K$3), IF(D13="Core_Pillar", INDIRECT($K$3),IF(D13="Explosive_Cardio", INDIRECT($K$2), IF(D13="Explosive", INDIRECT($K$2),INDIRECT($K$4))))))</f>
        <v>3x6</v>
      </c>
      <c r="G13" s="827"/>
      <c r="H13" s="271"/>
      <c r="I13" s="271"/>
      <c r="J13" s="271"/>
    </row>
    <row r="14" spans="1:41" ht="15" customHeight="1" thickBot="1" x14ac:dyDescent="0.3">
      <c r="A14" s="307" t="s">
        <v>641</v>
      </c>
      <c r="B14" s="304"/>
      <c r="C14" s="306">
        <f ca="1">+C6+1</f>
        <v>44844</v>
      </c>
      <c r="D14" s="301" t="s">
        <v>1429</v>
      </c>
      <c r="E14" s="309" t="s">
        <v>70</v>
      </c>
      <c r="F14" s="308" t="s">
        <v>1430</v>
      </c>
      <c r="G14" s="301" t="s">
        <v>380</v>
      </c>
      <c r="H14" s="822" t="s">
        <v>1431</v>
      </c>
      <c r="I14" s="822"/>
      <c r="J14" s="823"/>
      <c r="K14" s="375" t="s">
        <v>661</v>
      </c>
      <c r="L14" s="300"/>
      <c r="M14" s="300"/>
    </row>
    <row r="15" spans="1:41" ht="15" customHeight="1" thickTop="1" x14ac:dyDescent="0.25">
      <c r="A15" s="299" t="s">
        <v>1432</v>
      </c>
      <c r="B15" s="298"/>
      <c r="C15" s="297" t="str">
        <f>"("&amp;LEFT(K14,1)&amp;")"</f>
        <v>(T)</v>
      </c>
      <c r="D15" s="296" t="s">
        <v>1433</v>
      </c>
      <c r="E15" s="295"/>
      <c r="F15" s="294"/>
      <c r="G15" s="294"/>
      <c r="H15" s="824"/>
      <c r="I15" s="824"/>
      <c r="J15" s="825"/>
      <c r="K15" s="793" t="s">
        <v>1758</v>
      </c>
    </row>
    <row r="16" spans="1:41" ht="15" customHeight="1" x14ac:dyDescent="0.25">
      <c r="A16" s="282" t="s">
        <v>1753</v>
      </c>
      <c r="B16" s="282"/>
      <c r="C16" s="281">
        <v>2.1</v>
      </c>
      <c r="D16" s="280"/>
      <c r="E16" s="279"/>
      <c r="F16" s="278" t="str" cm="1">
        <f t="array" aca="1" ref="F16" ca="1">IF(D16="Core", INDIRECT($K$3), IF(D16="Core_Rotational",INDIRECT($K$3), IF(D16="Core_Pillar", INDIRECT($K$3),IF(D16="Explosive_Cardio", INDIRECT($K$2), IF(D16="Explosive", INDIRECT($K$2),INDIRECT($K$4))))))</f>
        <v>3x6</v>
      </c>
      <c r="G16" s="826" t="str">
        <f ca="1">CONCATENATE(IF($E$5="FDN",FDN_R,""),IF($E$5="END",END_R,""),IF($E$5="SPD",SPD_R,""),IF($E$5="HYP",HYP_R,""),IF($E$5="PWR",PWR_R,""),IF($E$5="STC",STC_R,""),IF($E$5="STR",STR_R,""),IF($E$5="MAX",MAX_R,""),IF($E$5="TF",TF_R,""),IF($E$5="UNL",UNL_R,""))</f>
        <v>2:00</v>
      </c>
      <c r="H16" s="277"/>
      <c r="I16" s="277"/>
      <c r="J16" s="277"/>
      <c r="K16" s="793"/>
    </row>
    <row r="17" spans="1:13" ht="15" customHeight="1" x14ac:dyDescent="0.25">
      <c r="A17" s="43" t="s">
        <v>1754</v>
      </c>
      <c r="B17" s="36"/>
      <c r="C17" s="287">
        <v>8</v>
      </c>
      <c r="D17" s="280"/>
      <c r="E17" s="293"/>
      <c r="F17" s="271" t="str" cm="1">
        <f t="array" aca="1" ref="F17" ca="1">IF(D17="Core", INDIRECT($K$3), IF(D17="Core_Rotational",INDIRECT($K$3), IF(D17="Core_Pillar", INDIRECT($K$3),IF(D17="Explosive_Cardio", INDIRECT($K$2), IF(D17="Explosive", INDIRECT($K$2),INDIRECT($K$4))))))</f>
        <v>3x6</v>
      </c>
      <c r="G17" s="827"/>
      <c r="H17" s="271"/>
      <c r="I17" s="271"/>
      <c r="J17" s="271"/>
      <c r="K17" s="793"/>
    </row>
    <row r="18" spans="1:13" ht="15" customHeight="1" x14ac:dyDescent="0.25">
      <c r="A18" s="282" t="s">
        <v>1755</v>
      </c>
      <c r="B18" s="282"/>
      <c r="C18" s="281">
        <v>1.2</v>
      </c>
      <c r="D18" s="364"/>
      <c r="E18" s="291"/>
      <c r="F18" s="278" t="str" cm="1">
        <f t="array" aca="1" ref="F18" ca="1">IF(D18="Core", INDIRECT($K$3), IF(D18="Core_Rotational",INDIRECT($K$3), IF(D18="Core_Pillar", INDIRECT($K$3),IF(D18="Explosive_Cardio", INDIRECT($K$2), IF(D18="Explosive", INDIRECT($K$2),INDIRECT($K$4))))))</f>
        <v>3x6</v>
      </c>
      <c r="G18" s="828" t="str">
        <f ca="1">CONCATENATE(IF($E$5="FDN",FDN_R,""),IF($E$5="END",END_R,""),IF($E$5="SPD",SPD_R,""),IF($E$5="HYP",HYP_R,""),IF($E$5="PWR",PWR_R,""),IF($E$5="STC",STC_R,""),IF($E$5="STR",STR_R,""),IF($E$5="MAX",MAX_R,""),IF($E$5="TF",TF_R,""),IF($E$5="UNL",UNL_R,""))</f>
        <v>2:00</v>
      </c>
      <c r="H18" s="290"/>
      <c r="I18" s="290"/>
      <c r="J18" s="290"/>
      <c r="K18" s="793"/>
    </row>
    <row r="19" spans="1:13" ht="15" customHeight="1" x14ac:dyDescent="0.25">
      <c r="A19" s="43"/>
      <c r="B19" s="36"/>
      <c r="C19" s="287"/>
      <c r="D19" s="363"/>
      <c r="E19" s="286"/>
      <c r="F19" s="271" t="str" cm="1">
        <f t="array" aca="1" ref="F19" ca="1">IF(D19="Core", INDIRECT($K$3), IF(D19="Core_Rotational",INDIRECT($K$3), IF(D19="Core_Pillar", INDIRECT($K$3),IF(D19="Explosive_Cardio", INDIRECT($K$2), IF(D19="Explosive", INDIRECT($K$2),INDIRECT($K$4))))))</f>
        <v>3x6</v>
      </c>
      <c r="G19" s="829"/>
      <c r="H19" s="285"/>
      <c r="I19" s="285"/>
      <c r="J19" s="285"/>
      <c r="K19" s="793"/>
    </row>
    <row r="20" spans="1:13" ht="15" customHeight="1" x14ac:dyDescent="0.25">
      <c r="A20" s="282"/>
      <c r="B20" s="282"/>
      <c r="C20" s="281"/>
      <c r="D20" s="280"/>
      <c r="E20" s="279"/>
      <c r="F20" s="278" t="str" cm="1">
        <f t="array" aca="1" ref="F20" ca="1">IF(D20="Core", INDIRECT($K$3), IF(D20="Core_Rotational",INDIRECT($K$3), IF(D20="Core_Pillar", INDIRECT($K$3),IF(D20="Explosive_Cardio", INDIRECT($K$2), IF(D20="Explosive", INDIRECT($K$2),INDIRECT($K$4))))))</f>
        <v>3x6</v>
      </c>
      <c r="G20" s="826" t="str">
        <f ca="1">CONCATENATE(IF($E$5="FDN",FDN_R,""),IF($E$5="END",END_R,""),IF($E$5="SPD",SPD_R,""),IF($E$5="HYP",HYP_R,""),IF($E$5="PWR",PWR_R,""),IF($E$5="STC",STC_R,""),IF($E$5="STR",STR_R,""),IF($E$5="MAX",MAX_R,""),IF($E$5="TF",TF_R,""),IF($E$5="UNL",UNL_R,""))</f>
        <v>2:00</v>
      </c>
      <c r="H20" s="277"/>
      <c r="I20" s="277"/>
      <c r="J20" s="277"/>
      <c r="K20" s="793"/>
    </row>
    <row r="21" spans="1:13" ht="15" customHeight="1" thickBot="1" x14ac:dyDescent="0.3">
      <c r="A21" s="43"/>
      <c r="B21" s="45"/>
      <c r="C21" s="273">
        <f>SUM(C15:C20)</f>
        <v>11.299999999999999</v>
      </c>
      <c r="D21" s="280"/>
      <c r="E21" s="293"/>
      <c r="F21" s="271" t="str" cm="1">
        <f t="array" aca="1" ref="F21" ca="1">IF(D21="Core", INDIRECT($K$3), IF(D21="Core_Rotational",INDIRECT($K$3), IF(D21="Core_Pillar", INDIRECT($K$3),IF(D21="Explosive_Cardio", INDIRECT($K$2), IF(D21="Explosive", INDIRECT($K$2),INDIRECT($K$4))))))</f>
        <v>3x6</v>
      </c>
      <c r="G21" s="827"/>
      <c r="H21" s="271"/>
      <c r="I21" s="271"/>
      <c r="J21" s="271"/>
    </row>
    <row r="22" spans="1:13" ht="15" customHeight="1" thickBot="1" x14ac:dyDescent="0.3">
      <c r="A22" s="307" t="s">
        <v>642</v>
      </c>
      <c r="B22" s="304"/>
      <c r="C22" s="306">
        <f ca="1">+C14+1</f>
        <v>44845</v>
      </c>
      <c r="D22" s="301" t="s">
        <v>1429</v>
      </c>
      <c r="E22" s="302" t="s">
        <v>70</v>
      </c>
      <c r="F22" s="301" t="s">
        <v>1430</v>
      </c>
      <c r="G22" s="301" t="s">
        <v>380</v>
      </c>
      <c r="H22" s="822" t="s">
        <v>1431</v>
      </c>
      <c r="I22" s="822"/>
      <c r="J22" s="823"/>
      <c r="K22" s="375" t="s">
        <v>648</v>
      </c>
      <c r="L22" s="300"/>
      <c r="M22" s="300"/>
    </row>
    <row r="23" spans="1:13" ht="15" customHeight="1" thickTop="1" x14ac:dyDescent="0.25">
      <c r="A23" s="299" t="s">
        <v>1432</v>
      </c>
      <c r="B23" s="298"/>
      <c r="C23" s="297" t="str">
        <f>"("&amp;LEFT(K22,1)&amp;")"</f>
        <v>(E)</v>
      </c>
      <c r="D23" s="296" t="s">
        <v>1433</v>
      </c>
      <c r="E23" s="295"/>
      <c r="F23" s="294"/>
      <c r="G23" s="294"/>
      <c r="H23" s="824"/>
      <c r="I23" s="824"/>
      <c r="J23" s="825"/>
      <c r="K23" s="793" t="s">
        <v>1771</v>
      </c>
    </row>
    <row r="24" spans="1:13" ht="15" customHeight="1" x14ac:dyDescent="0.25">
      <c r="A24" s="282" t="s">
        <v>1689</v>
      </c>
      <c r="B24" s="282"/>
      <c r="C24" s="281"/>
      <c r="D24" s="280"/>
      <c r="E24" s="279"/>
      <c r="F24" s="278" t="str" cm="1">
        <f t="array" aca="1" ref="F24" ca="1">IF(D24="Core", INDIRECT($K$3), IF(D24="Core_Rotational",INDIRECT($K$3), IF(D24="Core_Pillar", INDIRECT($K$3),IF(D24="Explosive_Cardio", INDIRECT($K$2), IF(D24="Explosive", INDIRECT($K$2),INDIRECT($K$4))))))</f>
        <v>3x6</v>
      </c>
      <c r="G24" s="826" t="str">
        <f ca="1">CONCATENATE(IF($E$5="FDN",FDN_R,""),IF($E$5="END",END_R,""),IF($E$5="SPD",SPD_R,""),IF($E$5="HYP",HYP_R,""),IF($E$5="PWR",PWR_R,""),IF($E$5="STC",STC_R,""),IF($E$5="STR",STR_R,""),IF($E$5="MAX",MAX_R,""),IF($E$5="TF",TF_R,""),IF($E$5="UNL",UNL_R,""))</f>
        <v>2:00</v>
      </c>
      <c r="H24" s="277"/>
      <c r="I24" s="277"/>
      <c r="J24" s="277"/>
      <c r="K24" s="793"/>
    </row>
    <row r="25" spans="1:13" ht="15" customHeight="1" x14ac:dyDescent="0.25">
      <c r="A25" s="43"/>
      <c r="B25" s="36"/>
      <c r="C25" s="287">
        <v>10</v>
      </c>
      <c r="D25" s="280"/>
      <c r="E25" s="293"/>
      <c r="F25" s="271" t="str" cm="1">
        <f t="array" aca="1" ref="F25" ca="1">IF(D25="Core", INDIRECT($K$3), IF(D25="Core_Rotational",INDIRECT($K$3), IF(D25="Core_Pillar", INDIRECT($K$3),IF(D25="Explosive_Cardio", INDIRECT($K$2), IF(D25="Explosive", INDIRECT($K$2),INDIRECT($K$4))))))</f>
        <v>3x6</v>
      </c>
      <c r="G25" s="827"/>
      <c r="H25" s="271"/>
      <c r="I25" s="271"/>
      <c r="J25" s="271"/>
      <c r="K25" s="793"/>
    </row>
    <row r="26" spans="1:13" ht="15" customHeight="1" x14ac:dyDescent="0.25">
      <c r="A26" s="282"/>
      <c r="B26" s="282"/>
      <c r="C26" s="281"/>
      <c r="D26" s="364"/>
      <c r="E26" s="291"/>
      <c r="F26" s="278" t="str" cm="1">
        <f t="array" aca="1" ref="F26" ca="1">IF(D26="Core", INDIRECT($K$3), IF(D26="Core_Rotational",INDIRECT($K$3), IF(D26="Core_Pillar", INDIRECT($K$3),IF(D26="Explosive_Cardio", INDIRECT($K$2), IF(D26="Explosive", INDIRECT($K$2),INDIRECT($K$4))))))</f>
        <v>3x6</v>
      </c>
      <c r="G26" s="828" t="str">
        <f ca="1">CONCATENATE(IF($E$5="FDN",FDN_R,""),IF($E$5="END",END_R,""),IF($E$5="SPD",SPD_R,""),IF($E$5="HYP",HYP_R,""),IF($E$5="PWR",PWR_R,""),IF($E$5="STC",STC_R,""),IF($E$5="STR",STR_R,""),IF($E$5="MAX",MAX_R,""),IF($E$5="TF",TF_R,""),IF($E$5="UNL",UNL_R,""))</f>
        <v>2:00</v>
      </c>
      <c r="H26" s="290"/>
      <c r="I26" s="290"/>
      <c r="J26" s="290"/>
      <c r="K26" s="793"/>
    </row>
    <row r="27" spans="1:13" ht="15" customHeight="1" x14ac:dyDescent="0.25">
      <c r="A27" s="43"/>
      <c r="B27" s="36"/>
      <c r="C27" s="287"/>
      <c r="D27" s="363"/>
      <c r="E27" s="286"/>
      <c r="F27" s="271" t="str" cm="1">
        <f t="array" aca="1" ref="F27" ca="1">IF(D27="Core", INDIRECT($K$3), IF(D27="Core_Rotational",INDIRECT($K$3), IF(D27="Core_Pillar", INDIRECT($K$3),IF(D27="Explosive_Cardio", INDIRECT($K$2), IF(D27="Explosive", INDIRECT($K$2),INDIRECT($K$4))))))</f>
        <v>3x6</v>
      </c>
      <c r="G27" s="829"/>
      <c r="H27" s="285"/>
      <c r="I27" s="285"/>
      <c r="J27" s="285"/>
      <c r="K27" s="793"/>
    </row>
    <row r="28" spans="1:13" ht="15" customHeight="1" x14ac:dyDescent="0.25">
      <c r="A28" s="282"/>
      <c r="B28" s="282"/>
      <c r="C28" s="281"/>
      <c r="D28" s="280"/>
      <c r="E28" s="279"/>
      <c r="F28" s="278" t="str" cm="1">
        <f t="array" aca="1" ref="F28" ca="1">IF(D28="Core", INDIRECT($K$3), IF(D28="Core_Rotational",INDIRECT($K$3), IF(D28="Core_Pillar", INDIRECT($K$3),IF(D28="Explosive_Cardio", INDIRECT($K$2), IF(D28="Explosive", INDIRECT($K$2),INDIRECT($K$4))))))</f>
        <v>3x6</v>
      </c>
      <c r="G28" s="826" t="str">
        <f ca="1">CONCATENATE(IF($E$5="FDN",FDN_R,""),IF($E$5="END",END_R,""),IF($E$5="SPD",SPD_R,""),IF($E$5="HYP",HYP_R,""),IF($E$5="PWR",PWR_R,""),IF($E$5="STC",STC_R,""),IF($E$5="STR",STR_R,""),IF($E$5="MAX",MAX_R,""),IF($E$5="TF",TF_R,""),IF($E$5="UNL",UNL_R,""))</f>
        <v>2:00</v>
      </c>
      <c r="H28" s="277"/>
      <c r="I28" s="277"/>
      <c r="J28" s="277"/>
      <c r="K28" s="793"/>
    </row>
    <row r="29" spans="1:13" ht="15" customHeight="1" thickBot="1" x14ac:dyDescent="0.3">
      <c r="A29" s="43"/>
      <c r="B29" s="45"/>
      <c r="C29" s="273">
        <f>SUM(C23:C28)</f>
        <v>10</v>
      </c>
      <c r="D29" s="280"/>
      <c r="E29" s="293"/>
      <c r="F29" s="271" t="str" cm="1">
        <f t="array" aca="1" ref="F29" ca="1">IF(D29="Core", INDIRECT($K$3), IF(D29="Core_Rotational",INDIRECT($K$3), IF(D29="Core_Pillar", INDIRECT($K$3),IF(D29="Explosive_Cardio", INDIRECT($K$2), IF(D29="Explosive", INDIRECT($K$2),INDIRECT($K$4))))))</f>
        <v>3x6</v>
      </c>
      <c r="G29" s="827"/>
      <c r="H29" s="271"/>
      <c r="I29" s="271"/>
      <c r="J29" s="271"/>
    </row>
    <row r="30" spans="1:13" ht="15" customHeight="1" thickBot="1" x14ac:dyDescent="0.3">
      <c r="A30" s="307" t="s">
        <v>643</v>
      </c>
      <c r="B30" s="304"/>
      <c r="C30" s="306">
        <f ca="1">+C22+1</f>
        <v>44846</v>
      </c>
      <c r="D30" s="301" t="s">
        <v>1429</v>
      </c>
      <c r="E30" s="302" t="s">
        <v>70</v>
      </c>
      <c r="F30" s="301" t="s">
        <v>1430</v>
      </c>
      <c r="G30" s="301" t="s">
        <v>380</v>
      </c>
      <c r="H30" s="822" t="s">
        <v>1431</v>
      </c>
      <c r="I30" s="822"/>
      <c r="J30" s="823"/>
      <c r="K30" s="375" t="s">
        <v>1279</v>
      </c>
      <c r="L30" s="300"/>
      <c r="M30" s="300"/>
    </row>
    <row r="31" spans="1:13" ht="15" customHeight="1" thickTop="1" x14ac:dyDescent="0.25">
      <c r="A31" s="299" t="s">
        <v>1432</v>
      </c>
      <c r="B31" s="298"/>
      <c r="C31" s="297" t="str">
        <f>"("&amp;LEFT(K30,1)&amp;")"</f>
        <v>(P)</v>
      </c>
      <c r="D31" s="296" t="s">
        <v>1433</v>
      </c>
      <c r="E31" s="295"/>
      <c r="F31" s="294"/>
      <c r="G31" s="294"/>
      <c r="H31" s="824"/>
      <c r="I31" s="824"/>
      <c r="J31" s="825"/>
      <c r="K31" s="793" t="s">
        <v>1770</v>
      </c>
    </row>
    <row r="32" spans="1:13" ht="15" customHeight="1" x14ac:dyDescent="0.25">
      <c r="A32" s="282" t="s">
        <v>1666</v>
      </c>
      <c r="B32" s="282"/>
      <c r="C32" s="281"/>
      <c r="D32" s="280"/>
      <c r="E32" s="279"/>
      <c r="F32" s="278" t="str" cm="1">
        <f t="array" aca="1" ref="F32" ca="1">IF(D32="Core", INDIRECT($K$3), IF(D32="Core_Rotational",INDIRECT($K$3), IF(D32="Core_Pillar", INDIRECT($K$3),IF(D32="Explosive_Cardio", INDIRECT($K$2), IF(D32="Explosive", INDIRECT($K$2),INDIRECT($K$4))))))</f>
        <v>3x6</v>
      </c>
      <c r="G32" s="826" t="str">
        <f ca="1">CONCATENATE(IF($E$5="FDN",FDN_R,""),IF($E$5="END",END_R,""),IF($E$5="SPD",SPD_R,""),IF($E$5="HYP",HYP_R,""),IF($E$5="PWR",PWR_R,""),IF($E$5="STC",STC_R,""),IF($E$5="STR",STR_R,""),IF($E$5="MAX",MAX_R,""),IF($E$5="TF",TF_R,""),IF($E$5="UNL",UNL_R,""))</f>
        <v>2:00</v>
      </c>
      <c r="H32" s="277"/>
      <c r="I32" s="277"/>
      <c r="J32" s="277"/>
      <c r="K32" s="793"/>
    </row>
    <row r="33" spans="1:13" ht="15" customHeight="1" x14ac:dyDescent="0.25">
      <c r="A33" s="43" t="s">
        <v>1762</v>
      </c>
      <c r="B33" s="36"/>
      <c r="C33" s="287">
        <v>10.3</v>
      </c>
      <c r="D33" s="280"/>
      <c r="E33" s="293"/>
      <c r="F33" s="271" t="str" cm="1">
        <f t="array" aca="1" ref="F33" ca="1">IF(D33="Core", INDIRECT($K$3), IF(D33="Core_Rotational",INDIRECT($K$3), IF(D33="Core_Pillar", INDIRECT($K$3),IF(D33="Explosive_Cardio", INDIRECT($K$2), IF(D33="Explosive", INDIRECT($K$2),INDIRECT($K$4))))))</f>
        <v>3x6</v>
      </c>
      <c r="G33" s="827"/>
      <c r="H33" s="271"/>
      <c r="I33" s="271"/>
      <c r="J33" s="271"/>
      <c r="K33" s="793"/>
    </row>
    <row r="34" spans="1:13" ht="15" customHeight="1" x14ac:dyDescent="0.25">
      <c r="A34" s="282" t="s">
        <v>1755</v>
      </c>
      <c r="B34" s="282"/>
      <c r="C34" s="281"/>
      <c r="D34" s="364"/>
      <c r="E34" s="291"/>
      <c r="F34" s="278" t="str" cm="1">
        <f t="array" aca="1" ref="F34" ca="1">IF(D34="Core", INDIRECT($K$3), IF(D34="Core_Rotational",INDIRECT($K$3), IF(D34="Core_Pillar", INDIRECT($K$3),IF(D34="Explosive_Cardio", INDIRECT($K$2), IF(D34="Explosive", INDIRECT($K$2),INDIRECT($K$4))))))</f>
        <v>3x6</v>
      </c>
      <c r="G34" s="828" t="str">
        <f ca="1">CONCATENATE(IF($E$5="FDN",FDN_R,""),IF($E$5="END",END_R,""),IF($E$5="SPD",SPD_R,""),IF($E$5="HYP",HYP_R,""),IF($E$5="PWR",PWR_R,""),IF($E$5="STC",STC_R,""),IF($E$5="STR",STR_R,""),IF($E$5="MAX",MAX_R,""),IF($E$5="TF",TF_R,""),IF($E$5="UNL",UNL_R,""))</f>
        <v>2:00</v>
      </c>
      <c r="H34" s="290"/>
      <c r="I34" s="290"/>
      <c r="J34" s="290"/>
      <c r="K34" s="793"/>
    </row>
    <row r="35" spans="1:13" ht="15" customHeight="1" x14ac:dyDescent="0.25">
      <c r="A35" s="43"/>
      <c r="B35" s="36"/>
      <c r="C35" s="287"/>
      <c r="D35" s="363"/>
      <c r="E35" s="286"/>
      <c r="F35" s="271" t="str" cm="1">
        <f t="array" aca="1" ref="F35" ca="1">IF(D35="Core", INDIRECT($K$3), IF(D35="Core_Rotational",INDIRECT($K$3), IF(D35="Core_Pillar", INDIRECT($K$3),IF(D35="Explosive_Cardio", INDIRECT($K$2), IF(D35="Explosive", INDIRECT($K$2),INDIRECT($K$4))))))</f>
        <v>3x6</v>
      </c>
      <c r="G35" s="829"/>
      <c r="H35" s="285"/>
      <c r="I35" s="285"/>
      <c r="J35" s="285"/>
      <c r="K35" s="793"/>
    </row>
    <row r="36" spans="1:13" ht="15" customHeight="1" x14ac:dyDescent="0.25">
      <c r="A36" s="282"/>
      <c r="B36" s="282"/>
      <c r="C36" s="281"/>
      <c r="D36" s="280"/>
      <c r="E36" s="279"/>
      <c r="F36" s="278" t="str" cm="1">
        <f t="array" aca="1" ref="F36" ca="1">IF(D36="Core", INDIRECT($K$3), IF(D36="Core_Rotational",INDIRECT($K$3), IF(D36="Core_Pillar", INDIRECT($K$3),IF(D36="Explosive_Cardio", INDIRECT($K$2), IF(D36="Explosive", INDIRECT($K$2),INDIRECT($K$4))))))</f>
        <v>3x6</v>
      </c>
      <c r="G36" s="826" t="str">
        <f ca="1">CONCATENATE(IF($E$5="FDN",FDN_R,""),IF($E$5="END",END_R,""),IF($E$5="SPD",SPD_R,""),IF($E$5="HYP",HYP_R,""),IF($E$5="PWR",PWR_R,""),IF($E$5="STC",STC_R,""),IF($E$5="STR",STR_R,""),IF($E$5="MAX",MAX_R,""),IF($E$5="TF",TF_R,""),IF($E$5="UNL",UNL_R,""))</f>
        <v>2:00</v>
      </c>
      <c r="H36" s="277"/>
      <c r="I36" s="277"/>
      <c r="J36" s="277"/>
      <c r="K36" s="793"/>
    </row>
    <row r="37" spans="1:13" ht="15" customHeight="1" thickBot="1" x14ac:dyDescent="0.3">
      <c r="A37" s="43"/>
      <c r="B37" s="45"/>
      <c r="C37" s="273">
        <f>SUM(C31:C36)</f>
        <v>10.3</v>
      </c>
      <c r="D37" s="280"/>
      <c r="E37" s="293"/>
      <c r="F37" s="271" t="str" cm="1">
        <f t="array" aca="1" ref="F37" ca="1">IF(D37="Core", INDIRECT($K$3), IF(D37="Core_Rotational",INDIRECT($K$3), IF(D37="Core_Pillar", INDIRECT($K$3),IF(D37="Explosive_Cardio", INDIRECT($K$2), IF(D37="Explosive", INDIRECT($K$2),INDIRECT($K$4))))))</f>
        <v>3x6</v>
      </c>
      <c r="G37" s="827"/>
      <c r="H37" s="271"/>
      <c r="I37" s="271"/>
      <c r="J37" s="271"/>
    </row>
    <row r="38" spans="1:13" ht="15" customHeight="1" thickBot="1" x14ac:dyDescent="0.3">
      <c r="A38" s="307" t="s">
        <v>644</v>
      </c>
      <c r="B38" s="304"/>
      <c r="C38" s="306">
        <f ca="1">+C30+1</f>
        <v>44847</v>
      </c>
      <c r="D38" s="301" t="s">
        <v>1429</v>
      </c>
      <c r="E38" s="302" t="s">
        <v>70</v>
      </c>
      <c r="F38" s="301" t="s">
        <v>1430</v>
      </c>
      <c r="G38" s="301" t="s">
        <v>380</v>
      </c>
      <c r="H38" s="822" t="s">
        <v>1431</v>
      </c>
      <c r="I38" s="822"/>
      <c r="J38" s="823"/>
      <c r="K38" s="375" t="s">
        <v>648</v>
      </c>
      <c r="L38" s="300"/>
      <c r="M38" s="300"/>
    </row>
    <row r="39" spans="1:13" ht="15" customHeight="1" thickTop="1" x14ac:dyDescent="0.25">
      <c r="A39" s="299" t="s">
        <v>1432</v>
      </c>
      <c r="B39" s="298"/>
      <c r="C39" s="297" t="str">
        <f>"("&amp;LEFT(K38,1)&amp;")"</f>
        <v>(E)</v>
      </c>
      <c r="D39" s="296" t="s">
        <v>1433</v>
      </c>
      <c r="E39" s="295"/>
      <c r="F39" s="294"/>
      <c r="G39" s="294"/>
      <c r="H39" s="824"/>
      <c r="I39" s="824"/>
      <c r="J39" s="825"/>
      <c r="K39" s="793" t="s">
        <v>1769</v>
      </c>
    </row>
    <row r="40" spans="1:13" ht="15" customHeight="1" x14ac:dyDescent="0.25">
      <c r="A40" s="282" t="s">
        <v>1689</v>
      </c>
      <c r="B40" s="282"/>
      <c r="C40" s="281"/>
      <c r="D40" s="280"/>
      <c r="E40" s="279"/>
      <c r="F40" s="278" t="str" cm="1">
        <f t="array" aca="1" ref="F40" ca="1">IF(D40="Core", INDIRECT($K$3), IF(D40="Core_Rotational",INDIRECT($K$3), IF(D40="Core_Pillar", INDIRECT($K$3),IF(D40="Explosive_Cardio", INDIRECT($K$2), IF(D40="Explosive", INDIRECT($K$2),INDIRECT($K$4))))))</f>
        <v>3x6</v>
      </c>
      <c r="G40" s="826" t="str">
        <f ca="1">CONCATENATE(IF($E$5="FDN",FDN_R,""),IF($E$5="END",END_R,""),IF($E$5="SPD",SPD_R,""),IF($E$5="HYP",HYP_R,""),IF($E$5="PWR",PWR_R,""),IF($E$5="STC",STC_R,""),IF($E$5="STR",STR_R,""),IF($E$5="MAX",MAX_R,""),IF($E$5="TF",TF_R,""),IF($E$5="UNL",UNL_R,""))</f>
        <v>2:00</v>
      </c>
      <c r="H40" s="277"/>
      <c r="I40" s="277"/>
      <c r="J40" s="277"/>
      <c r="K40" s="793"/>
    </row>
    <row r="41" spans="1:13" ht="15" customHeight="1" x14ac:dyDescent="0.25">
      <c r="A41" s="43" t="s">
        <v>1763</v>
      </c>
      <c r="B41" s="36"/>
      <c r="C41" s="287">
        <v>7.1</v>
      </c>
      <c r="D41" s="280"/>
      <c r="E41" s="293"/>
      <c r="F41" s="271" t="str" cm="1">
        <f t="array" aca="1" ref="F41" ca="1">IF(D41="Core", INDIRECT($K$3), IF(D41="Core_Rotational",INDIRECT($K$3), IF(D41="Core_Pillar", INDIRECT($K$3),IF(D41="Explosive_Cardio", INDIRECT($K$2), IF(D41="Explosive", INDIRECT($K$2),INDIRECT($K$4))))))</f>
        <v>3x6</v>
      </c>
      <c r="G41" s="827"/>
      <c r="H41" s="271"/>
      <c r="I41" s="271"/>
      <c r="J41" s="271"/>
      <c r="K41" s="793"/>
    </row>
    <row r="42" spans="1:13" ht="15" customHeight="1" x14ac:dyDescent="0.25">
      <c r="A42" s="282" t="s">
        <v>1086</v>
      </c>
      <c r="B42" s="282"/>
      <c r="C42" s="281"/>
      <c r="D42" s="364"/>
      <c r="E42" s="291"/>
      <c r="F42" s="278" t="str" cm="1">
        <f t="array" aca="1" ref="F42" ca="1">IF(D42="Core", INDIRECT($K$3), IF(D42="Core_Rotational",INDIRECT($K$3), IF(D42="Core_Pillar", INDIRECT($K$3),IF(D42="Explosive_Cardio", INDIRECT($K$2), IF(D42="Explosive", INDIRECT($K$2),INDIRECT($K$4))))))</f>
        <v>3x6</v>
      </c>
      <c r="G42" s="828" t="str">
        <f ca="1">CONCATENATE(IF($E$5="FDN",FDN_R,""),IF($E$5="END",END_R,""),IF($E$5="SPD",SPD_R,""),IF($E$5="HYP",HYP_R,""),IF($E$5="PWR",PWR_R,""),IF($E$5="STC",STC_R,""),IF($E$5="STR",STR_R,""),IF($E$5="MAX",MAX_R,""),IF($E$5="TF",TF_R,""),IF($E$5="UNL",UNL_R,""))</f>
        <v>2:00</v>
      </c>
      <c r="H42" s="290"/>
      <c r="I42" s="290"/>
      <c r="J42" s="290"/>
      <c r="K42" s="793"/>
    </row>
    <row r="43" spans="1:13" ht="15" customHeight="1" x14ac:dyDescent="0.25">
      <c r="A43" s="43"/>
      <c r="B43" s="36"/>
      <c r="C43" s="287"/>
      <c r="D43" s="363"/>
      <c r="E43" s="286"/>
      <c r="F43" s="271" t="str" cm="1">
        <f t="array" aca="1" ref="F43" ca="1">IF(D43="Core", INDIRECT($K$3), IF(D43="Core_Rotational",INDIRECT($K$3), IF(D43="Core_Pillar", INDIRECT($K$3),IF(D43="Explosive_Cardio", INDIRECT($K$2), IF(D43="Explosive", INDIRECT($K$2),INDIRECT($K$4))))))</f>
        <v>3x6</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3x6</v>
      </c>
      <c r="G44" s="826" t="str">
        <f ca="1">CONCATENATE(IF($E$5="FDN",FDN_R,""),IF($E$5="END",END_R,""),IF($E$5="SPD",SPD_R,""),IF($E$5="HYP",HYP_R,""),IF($E$5="PWR",PWR_R,""),IF($E$5="STC",STC_R,""),IF($E$5="STR",STR_R,""),IF($E$5="MAX",MAX_R,""),IF($E$5="TF",TF_R,""),IF($E$5="UNL",UNL_R,""))</f>
        <v>2:00</v>
      </c>
      <c r="H44" s="277"/>
      <c r="I44" s="277"/>
      <c r="J44" s="277"/>
      <c r="K44" s="793"/>
    </row>
    <row r="45" spans="1:13" ht="15" customHeight="1" thickBot="1" x14ac:dyDescent="0.3">
      <c r="A45" s="43"/>
      <c r="B45" s="45"/>
      <c r="C45" s="273">
        <f>SUM(C39:C44)</f>
        <v>7.1</v>
      </c>
      <c r="D45" s="280"/>
      <c r="E45" s="293"/>
      <c r="F45" s="271" t="str" cm="1">
        <f t="array" aca="1" ref="F45" ca="1">IF(D45="Core", INDIRECT($K$3), IF(D45="Core_Rotational",INDIRECT($K$3), IF(D45="Core_Pillar", INDIRECT($K$3),IF(D45="Explosive_Cardio", INDIRECT($K$2), IF(D45="Explosive", INDIRECT($K$2),INDIRECT($K$4))))))</f>
        <v>3x6</v>
      </c>
      <c r="G45" s="827"/>
      <c r="H45" s="271"/>
      <c r="I45" s="271"/>
      <c r="J45" s="271"/>
    </row>
    <row r="46" spans="1:13" ht="15" customHeight="1" thickBot="1" x14ac:dyDescent="0.3">
      <c r="A46" s="307" t="s">
        <v>645</v>
      </c>
      <c r="B46" s="304"/>
      <c r="C46" s="306">
        <f ca="1">+C38+1</f>
        <v>44848</v>
      </c>
      <c r="D46" s="301" t="s">
        <v>1429</v>
      </c>
      <c r="E46" s="302" t="s">
        <v>70</v>
      </c>
      <c r="F46" s="301" t="s">
        <v>1430</v>
      </c>
      <c r="G46" s="301" t="s">
        <v>380</v>
      </c>
      <c r="H46" s="822" t="s">
        <v>1431</v>
      </c>
      <c r="I46" s="822"/>
      <c r="J46" s="823"/>
      <c r="K46" s="474" t="s">
        <v>409</v>
      </c>
      <c r="L46" s="215"/>
      <c r="M46" s="215"/>
    </row>
    <row r="47" spans="1:13" ht="15" customHeight="1" thickTop="1" x14ac:dyDescent="0.25">
      <c r="A47" s="299" t="s">
        <v>1432</v>
      </c>
      <c r="B47" s="298"/>
      <c r="C47" s="297" t="str">
        <f>"("&amp;LEFT(K46,1)&amp;")"</f>
        <v>(C)</v>
      </c>
      <c r="D47" s="296" t="s">
        <v>1433</v>
      </c>
      <c r="E47" s="295"/>
      <c r="F47" s="294"/>
      <c r="G47" s="294"/>
      <c r="H47" s="824"/>
      <c r="I47" s="824"/>
      <c r="J47" s="825"/>
      <c r="K47" s="793" t="s">
        <v>1768</v>
      </c>
    </row>
    <row r="48" spans="1:13" ht="15" customHeight="1" x14ac:dyDescent="0.25">
      <c r="A48" s="282" t="s">
        <v>1764</v>
      </c>
      <c r="B48" s="282"/>
      <c r="C48" s="281">
        <v>2</v>
      </c>
      <c r="D48" s="280"/>
      <c r="E48" s="279"/>
      <c r="F48" s="278" t="str" cm="1">
        <f t="array" aca="1" ref="F48" ca="1">IF(D48="Core", INDIRECT($K$3), IF(D48="Core_Rotational",INDIRECT($K$3), IF(D48="Core_Pillar", INDIRECT($K$3),IF(D48="Explosive_Cardio", INDIRECT($K$2), IF(D48="Explosive", INDIRECT($K$2),INDIRECT($K$4))))))</f>
        <v>3x6</v>
      </c>
      <c r="G48" s="826" t="str">
        <f ca="1">CONCATENATE(IF($E$5="FDN",FDN_R,""),IF($E$5="END",END_R,""),IF($E$5="SPD",SPD_R,""),IF($E$5="HYP",HYP_R,""),IF($E$5="PWR",PWR_R,""),IF($E$5="STC",STC_R,""),IF($E$5="STR",STR_R,""),IF($E$5="MAX",MAX_R,""),IF($E$5="TF",TF_R,""),IF($E$5="UNL",UNL_R,""))</f>
        <v>2:00</v>
      </c>
      <c r="H48" s="277"/>
      <c r="I48" s="277"/>
      <c r="J48" s="277"/>
      <c r="K48" s="793"/>
    </row>
    <row r="49" spans="1:13" ht="15" customHeight="1" x14ac:dyDescent="0.25">
      <c r="A49" s="43" t="s">
        <v>1765</v>
      </c>
      <c r="B49" s="36"/>
      <c r="C49" s="287">
        <v>5</v>
      </c>
      <c r="D49" s="280"/>
      <c r="E49" s="293"/>
      <c r="F49" s="271" t="str" cm="1">
        <f t="array" aca="1" ref="F49" ca="1">IF(D49="Core", INDIRECT($K$3), IF(D49="Core_Rotational",INDIRECT($K$3), IF(D49="Core_Pillar", INDIRECT($K$3),IF(D49="Explosive_Cardio", INDIRECT($K$2), IF(D49="Explosive", INDIRECT($K$2),INDIRECT($K$4))))))</f>
        <v>3x6</v>
      </c>
      <c r="G49" s="827"/>
      <c r="H49" s="271"/>
      <c r="I49" s="271"/>
      <c r="J49" s="271"/>
      <c r="K49" s="793"/>
    </row>
    <row r="50" spans="1:13" ht="15" customHeight="1" x14ac:dyDescent="0.25">
      <c r="A50" s="282" t="s">
        <v>920</v>
      </c>
      <c r="B50" s="282"/>
      <c r="C50" s="281">
        <v>3</v>
      </c>
      <c r="D50" s="364"/>
      <c r="E50" s="291"/>
      <c r="F50" s="278" t="str" cm="1">
        <f t="array" aca="1" ref="F50" ca="1">IF(D50="Core", INDIRECT($K$3), IF(D50="Core_Rotational",INDIRECT($K$3), IF(D50="Core_Pillar", INDIRECT($K$3),IF(D50="Explosive_Cardio", INDIRECT($K$2), IF(D50="Explosive", INDIRECT($K$2),INDIRECT($K$4))))))</f>
        <v>3x6</v>
      </c>
      <c r="G50" s="828" t="str">
        <f ca="1">CONCATENATE(IF($E$5="FDN",FDN_R,""),IF($E$5="END",END_R,""),IF($E$5="SPD",SPD_R,""),IF($E$5="HYP",HYP_R,""),IF($E$5="PWR",PWR_R,""),IF($E$5="STC",STC_R,""),IF($E$5="STR",STR_R,""),IF($E$5="MAX",MAX_R,""),IF($E$5="TF",TF_R,""),IF($E$5="UNL",UNL_R,""))</f>
        <v>2:00</v>
      </c>
      <c r="H50" s="290"/>
      <c r="I50" s="290"/>
      <c r="J50" s="290"/>
      <c r="K50" s="793"/>
    </row>
    <row r="51" spans="1:13" ht="15" customHeight="1" x14ac:dyDescent="0.25">
      <c r="A51" s="43"/>
      <c r="B51" s="36"/>
      <c r="C51" s="287"/>
      <c r="D51" s="363"/>
      <c r="E51" s="286"/>
      <c r="F51" s="271" t="str" cm="1">
        <f t="array" aca="1" ref="F51" ca="1">IF(D51="Core", INDIRECT($K$3), IF(D51="Core_Rotational",INDIRECT($K$3), IF(D51="Core_Pillar", INDIRECT($K$3),IF(D51="Explosive_Cardio", INDIRECT($K$2), IF(D51="Explosive", INDIRECT($K$2),INDIRECT($K$4))))))</f>
        <v>3x6</v>
      </c>
      <c r="G51" s="829"/>
      <c r="H51" s="285"/>
      <c r="I51" s="285"/>
      <c r="J51" s="285"/>
      <c r="K51" s="793"/>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3x6</v>
      </c>
      <c r="G52" s="826" t="str">
        <f ca="1">CONCATENATE(IF($E$5="FDN",FDN_R,""),IF($E$5="END",END_R,""),IF($E$5="SPD",SPD_R,""),IF($E$5="HYP",HYP_R,""),IF($E$5="PWR",PWR_R,""),IF($E$5="STC",STC_R,""),IF($E$5="STR",STR_R,""),IF($E$5="MAX",MAX_R,""),IF($E$5="TF",TF_R,""),IF($E$5="UNL",UNL_R,""))</f>
        <v>2:00</v>
      </c>
      <c r="H52" s="277"/>
      <c r="I52" s="277"/>
      <c r="J52" s="277"/>
      <c r="K52" s="793"/>
    </row>
    <row r="53" spans="1:13" ht="15" customHeight="1" thickBot="1" x14ac:dyDescent="0.3">
      <c r="A53" s="43"/>
      <c r="B53" s="45"/>
      <c r="C53" s="273">
        <f>SUM(C47:C52)</f>
        <v>10</v>
      </c>
      <c r="D53" s="280"/>
      <c r="E53" s="293"/>
      <c r="F53" s="271" t="str" cm="1">
        <f t="array" aca="1" ref="F53" ca="1">IF(D53="Core", INDIRECT($K$3), IF(D53="Core_Rotational",INDIRECT($K$3), IF(D53="Core_Pillar", INDIRECT($K$3),IF(D53="Explosive_Cardio", INDIRECT($K$2), IF(D53="Explosive", INDIRECT($K$2),INDIRECT($K$4))))))</f>
        <v>3x6</v>
      </c>
      <c r="G53" s="827"/>
      <c r="H53" s="271"/>
      <c r="I53" s="271"/>
      <c r="J53" s="271"/>
    </row>
    <row r="54" spans="1:13" ht="15" customHeight="1" thickBot="1" x14ac:dyDescent="0.3">
      <c r="A54" s="305" t="s">
        <v>646</v>
      </c>
      <c r="B54" s="304"/>
      <c r="C54" s="303">
        <f ca="1">+C46+1</f>
        <v>44849</v>
      </c>
      <c r="D54" s="301" t="s">
        <v>1429</v>
      </c>
      <c r="E54" s="302" t="s">
        <v>70</v>
      </c>
      <c r="F54" s="301" t="s">
        <v>1430</v>
      </c>
      <c r="G54" s="301" t="s">
        <v>380</v>
      </c>
      <c r="H54" s="822" t="s">
        <v>1431</v>
      </c>
      <c r="I54" s="822"/>
      <c r="J54" s="823"/>
      <c r="K54" s="375" t="s">
        <v>648</v>
      </c>
      <c r="L54" s="300"/>
      <c r="M54" s="300"/>
    </row>
    <row r="55" spans="1:13" ht="15" customHeight="1" thickTop="1" x14ac:dyDescent="0.25">
      <c r="A55" s="299" t="s">
        <v>1432</v>
      </c>
      <c r="B55" s="298"/>
      <c r="C55" s="297" t="str">
        <f>"("&amp;LEFT(K54,1)&amp;")"</f>
        <v>(E)</v>
      </c>
      <c r="D55" s="296" t="s">
        <v>1433</v>
      </c>
      <c r="E55" s="295"/>
      <c r="F55" s="294"/>
      <c r="G55" s="294"/>
      <c r="H55" s="824"/>
      <c r="I55" s="824"/>
      <c r="J55" s="825"/>
      <c r="K55" s="793" t="s">
        <v>1767</v>
      </c>
    </row>
    <row r="56" spans="1:13" ht="15" customHeight="1" x14ac:dyDescent="0.25">
      <c r="A56" s="283" t="s">
        <v>1561</v>
      </c>
      <c r="B56" s="282"/>
      <c r="C56" s="281"/>
      <c r="D56" s="280"/>
      <c r="E56" s="279"/>
      <c r="F56" s="278" t="str" cm="1">
        <f t="array" aca="1" ref="F56" ca="1">IF(D56="Core", INDIRECT($K$3), IF(D56="Core_Rotational",INDIRECT($K$3), IF(D56="Core_Pillar", INDIRECT($K$3),IF(D56="Explosive_Cardio", INDIRECT($K$2), IF(D56="Explosive", INDIRECT($K$2),INDIRECT($K$4))))))</f>
        <v>3x6</v>
      </c>
      <c r="G56" s="826" t="str">
        <f ca="1">CONCATENATE(IF($E$5="FDN",FDN_R,""),IF($E$5="END",END_R,""),IF($E$5="SPD",SPD_R,""),IF($E$5="HYP",HYP_R,""),IF($E$5="PWR",PWR_R,""),IF($E$5="STC",STC_R,""),IF($E$5="STR",STR_R,""),IF($E$5="MAX",MAX_R,""),IF($E$5="TF",TF_R,""),IF($E$5="UNL",UNL_R,""))</f>
        <v>2:00</v>
      </c>
      <c r="H56" s="277"/>
      <c r="I56" s="277"/>
      <c r="J56" s="276"/>
      <c r="K56" s="793"/>
    </row>
    <row r="57" spans="1:13" ht="15" customHeight="1" x14ac:dyDescent="0.25">
      <c r="A57" s="288" t="s">
        <v>1766</v>
      </c>
      <c r="B57" s="36"/>
      <c r="C57" s="287">
        <v>10.199999999999999</v>
      </c>
      <c r="D57" s="280"/>
      <c r="E57" s="293"/>
      <c r="F57" s="271" t="str" cm="1">
        <f t="array" aca="1" ref="F57" ca="1">IF(D57="Core", INDIRECT($K$3), IF(D57="Core_Rotational",INDIRECT($K$3), IF(D57="Core_Pillar", INDIRECT($K$3),IF(D57="Explosive_Cardio", INDIRECT($K$2), IF(D57="Explosive", INDIRECT($K$2),INDIRECT($K$4))))))</f>
        <v>3x6</v>
      </c>
      <c r="G57" s="827"/>
      <c r="H57" s="271"/>
      <c r="I57" s="271"/>
      <c r="J57" s="292"/>
      <c r="K57" s="793"/>
    </row>
    <row r="58" spans="1:13" ht="15" customHeight="1" x14ac:dyDescent="0.25">
      <c r="A58" s="283"/>
      <c r="B58" s="282"/>
      <c r="C58" s="281"/>
      <c r="D58" s="364"/>
      <c r="E58" s="291"/>
      <c r="F58" s="278" t="str" cm="1">
        <f t="array" aca="1" ref="F58" ca="1">IF(D58="Core", INDIRECT($K$3), IF(D58="Core_Rotational",INDIRECT($K$3), IF(D58="Core_Pillar", INDIRECT($K$3),IF(D58="Explosive_Cardio", INDIRECT($K$2), IF(D58="Explosive", INDIRECT($K$2),INDIRECT($K$4))))))</f>
        <v>3x6</v>
      </c>
      <c r="G58" s="828" t="str">
        <f ca="1">CONCATENATE(IF($E$5="FDN",FDN_R,""),IF($E$5="END",END_R,""),IF($E$5="SPD",SPD_R,""),IF($E$5="HYP",HYP_R,""),IF($E$5="PWR",PWR_R,""),IF($E$5="STC",STC_R,""),IF($E$5="STR",STR_R,""),IF($E$5="MAX",MAX_R,""),IF($E$5="TF",TF_R,""),IF($E$5="UNL",UNL_R,""))</f>
        <v>2:00</v>
      </c>
      <c r="H58" s="290"/>
      <c r="I58" s="290"/>
      <c r="J58" s="289"/>
      <c r="K58" s="793"/>
    </row>
    <row r="59" spans="1:13" ht="15" customHeight="1" x14ac:dyDescent="0.25">
      <c r="A59" s="288"/>
      <c r="B59" s="36"/>
      <c r="C59" s="287"/>
      <c r="D59" s="363"/>
      <c r="E59" s="286"/>
      <c r="F59" s="271" t="str" cm="1">
        <f t="array" aca="1" ref="F59" ca="1">IF(D59="Core", INDIRECT($K$3), IF(D59="Core_Rotational",INDIRECT($K$3), IF(D59="Core_Pillar", INDIRECT($K$3),IF(D59="Explosive_Cardio", INDIRECT($K$2), IF(D59="Explosive", INDIRECT($K$2),INDIRECT($K$4))))))</f>
        <v>3x6</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3x6</v>
      </c>
      <c r="G60" s="826" t="str">
        <f ca="1">CONCATENATE(IF($E$5="FDN",FDN_R,""),IF($E$5="END",END_R,""),IF($E$5="SPD",SPD_R,""),IF($E$5="HYP",HYP_R,""),IF($E$5="PWR",PWR_R,""),IF($E$5="STC",STC_R,""),IF($E$5="STR",STR_R,""),IF($E$5="MAX",MAX_R,""),IF($E$5="TF",TF_R,""),IF($E$5="UNL",UNL_R,""))</f>
        <v>2:00</v>
      </c>
      <c r="H60" s="277"/>
      <c r="I60" s="277"/>
      <c r="J60" s="276"/>
      <c r="K60" s="793"/>
    </row>
    <row r="61" spans="1:13" ht="15" customHeight="1" thickBot="1" x14ac:dyDescent="0.3">
      <c r="A61" s="275"/>
      <c r="B61" s="274"/>
      <c r="C61" s="273">
        <f>SUM(C55:C60)</f>
        <v>10.199999999999999</v>
      </c>
      <c r="D61" s="366"/>
      <c r="E61" s="272"/>
      <c r="F61" s="270" t="str" cm="1">
        <f t="array" aca="1" ref="F61" ca="1">IF(D61="Core", INDIRECT($K$3), IF(D61="Core_Rotational",INDIRECT($K$3), IF(D61="Core_Pillar", INDIRECT($K$3),IF(D61="Explosive_Cardio", INDIRECT($K$2), IF(D61="Explosive", INDIRECT($K$2),INDIRECT($K$4))))))</f>
        <v>3x6</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142" priority="1" operator="equal">
      <formula>0</formula>
    </cfRule>
    <cfRule type="cellIs" dxfId="141" priority="2" operator="equal">
      <formula>"SPD"</formula>
    </cfRule>
    <cfRule type="cellIs" dxfId="140" priority="3" operator="equal">
      <formula>"PWR"</formula>
    </cfRule>
    <cfRule type="cellIs" dxfId="139" priority="4" operator="equal">
      <formula>"HYP"</formula>
    </cfRule>
    <cfRule type="cellIs" dxfId="138" priority="5" operator="equal">
      <formula>"STR"</formula>
    </cfRule>
    <cfRule type="cellIs" dxfId="137" priority="6" operator="equal">
      <formula>"STC"</formula>
    </cfRule>
    <cfRule type="cellIs" dxfId="136" priority="7" operator="equal">
      <formula>"MAX"</formula>
    </cfRule>
    <cfRule type="cellIs" dxfId="135" priority="8" operator="equal">
      <formula>"SPE"</formula>
    </cfRule>
    <cfRule type="cellIs" dxfId="134" priority="9" operator="equal">
      <formula>"END"</formula>
    </cfRule>
    <cfRule type="cellIs" dxfId="133" priority="10" operator="equal">
      <formula>"UNL"</formula>
    </cfRule>
    <cfRule type="cellIs" dxfId="132" priority="11" operator="equal">
      <formula>"FDN"</formula>
    </cfRule>
  </conditionalFormatting>
  <dataValidations count="2">
    <dataValidation type="list" allowBlank="1" showInputMessage="1" showErrorMessage="1" sqref="D8:D13 D16:D21 D24:D29 D32:D37 D40:D45 D48:D53 D56:D61" xr:uid="{080119EB-D8A0-4A5A-B653-4B910AE94B84}">
      <formula1>ExerciseCategories</formula1>
    </dataValidation>
    <dataValidation type="list" allowBlank="1" showErrorMessage="1" sqref="E24:E29 E32:E37 E16:E21 E56:E61 E40:E45 E48:E53 E8:E13" xr:uid="{6F9B487C-ADD7-47D7-8AE2-AE5199DF1874}">
      <formula1>INDIRECT(D8)</formula1>
    </dataValidation>
  </dataValidations>
  <hyperlinks>
    <hyperlink ref="K1" location="'Reference Page'!A1" display="Home" xr:uid="{74BC9E7E-4D70-4969-81CB-3ED75428BF28}"/>
  </hyperlinks>
  <printOptions horizontalCentered="1" verticalCentered="1"/>
  <pageMargins left="0.3" right="0.3" top="0.5" bottom="0.25" header="0.3" footer="0.3"/>
  <pageSetup scale="87"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52">
    <tabColor rgb="FFABFFAB"/>
    <pageSetUpPr fitToPage="1"/>
  </sheetPr>
  <dimension ref="A1:AO202"/>
  <sheetViews>
    <sheetView showGridLines="0" workbookViewId="0">
      <pane ySplit="5" topLeftCell="A44" activePane="bottomLeft" state="frozen"/>
      <selection activeCell="A6" sqref="A6:AA61"/>
      <selection pane="bottomLeft" activeCell="A63" sqref="A63"/>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467</v>
      </c>
      <c r="B2" s="781"/>
      <c r="C2" s="781"/>
      <c r="D2" s="781"/>
      <c r="E2" s="781"/>
      <c r="F2" s="781"/>
      <c r="G2" s="781"/>
      <c r="H2" s="781"/>
      <c r="I2" s="781"/>
      <c r="J2" s="782"/>
      <c r="K2" s="379" t="str">
        <f ca="1">CONCATENATE(E5,"1_3E")</f>
        <v>STC1_3E</v>
      </c>
    </row>
    <row r="3" spans="1:41" x14ac:dyDescent="0.25">
      <c r="A3" s="318" cm="1">
        <f t="array" aca="1" ref="A3" ca="1">INDIRECT(K5)</f>
        <v>44850</v>
      </c>
      <c r="B3" s="317" t="s">
        <v>330</v>
      </c>
      <c r="C3" s="316">
        <f ca="1">+A3+6</f>
        <v>44856</v>
      </c>
      <c r="D3" s="787" t="s">
        <v>852</v>
      </c>
      <c r="E3" s="788"/>
      <c r="F3" s="788"/>
      <c r="G3" s="788"/>
      <c r="H3" s="788"/>
      <c r="I3" s="788"/>
      <c r="J3" s="789"/>
      <c r="K3" s="379" t="str">
        <f ca="1">CONCATENATE(E5,"1_3C")</f>
        <v>STC1_3C</v>
      </c>
    </row>
    <row r="4" spans="1:41" x14ac:dyDescent="0.25">
      <c r="A4" s="849" t="str">
        <f>'Reference Page'!$H$35</f>
        <v>FALL</v>
      </c>
      <c r="B4" s="850"/>
      <c r="C4" s="850"/>
      <c r="D4" s="850"/>
      <c r="E4" s="850"/>
      <c r="F4" s="850"/>
      <c r="G4" s="850"/>
      <c r="H4" s="850"/>
      <c r="I4" s="850"/>
      <c r="J4" s="851"/>
      <c r="K4" s="379" t="str">
        <f ca="1">CONCATENATE(E5,"1_3O")</f>
        <v>STC1_3O</v>
      </c>
    </row>
    <row r="5" spans="1:41" ht="16.5" thickBot="1" x14ac:dyDescent="0.35">
      <c r="A5" s="852" t="str">
        <f>'Reference Page'!$F$41</f>
        <v>Fall Block 2</v>
      </c>
      <c r="B5" s="853"/>
      <c r="C5" s="853"/>
      <c r="D5" s="367" t="s">
        <v>1428</v>
      </c>
      <c r="E5" s="844" t="str" cm="1">
        <f t="array" aca="1" ref="E5" ca="1">INDIRECT(L5)</f>
        <v>STC</v>
      </c>
      <c r="F5" s="845"/>
      <c r="G5" s="845"/>
      <c r="H5" s="845"/>
      <c r="I5" s="845"/>
      <c r="J5" s="845"/>
      <c r="K5" s="379" t="str">
        <f>_xlfn.CONCAT("'Reference Page'!A",RIGHT(A2,(LEN(A2)-FIND(" ",A2)))+2)</f>
        <v>'Reference Page'!A44</v>
      </c>
      <c r="L5" s="70" t="str">
        <f>_xlfn.CONCAT("'Reference Page'!G",RIGHT(A2,(LEN(A2)-FIND(" ",A2)))+2)</f>
        <v>'Reference Page'!G44</v>
      </c>
    </row>
    <row r="6" spans="1:41" ht="15.75" thickBot="1" x14ac:dyDescent="0.3">
      <c r="A6" s="315" t="s">
        <v>640</v>
      </c>
      <c r="B6" s="314"/>
      <c r="C6" s="306">
        <f ca="1">A3</f>
        <v>44850</v>
      </c>
      <c r="D6" s="301" t="s">
        <v>1429</v>
      </c>
      <c r="E6" s="302" t="s">
        <v>70</v>
      </c>
      <c r="F6" s="301" t="s">
        <v>1430</v>
      </c>
      <c r="G6" s="301" t="s">
        <v>380</v>
      </c>
      <c r="H6" s="841" t="s">
        <v>1431</v>
      </c>
      <c r="I6" s="841"/>
      <c r="J6" s="842"/>
      <c r="K6" s="375" t="s">
        <v>654</v>
      </c>
      <c r="L6" s="300"/>
      <c r="M6" s="300"/>
    </row>
    <row r="7" spans="1:41" s="313" customFormat="1" ht="15" customHeight="1" thickTop="1" x14ac:dyDescent="0.25">
      <c r="A7" s="299" t="s">
        <v>1432</v>
      </c>
      <c r="B7" s="41"/>
      <c r="C7" s="297" t="str">
        <f>"("&amp;LEFT(K6,1)&amp;")"</f>
        <v>(L)</v>
      </c>
      <c r="D7" s="296" t="s">
        <v>1433</v>
      </c>
      <c r="E7" s="295"/>
      <c r="F7" s="294"/>
      <c r="G7" s="294"/>
      <c r="H7" s="824"/>
      <c r="I7" s="824"/>
      <c r="J7" s="825"/>
      <c r="K7" s="793" t="s">
        <v>1773</v>
      </c>
      <c r="L7"/>
      <c r="M7"/>
      <c r="N7"/>
      <c r="O7"/>
      <c r="P7"/>
      <c r="Q7"/>
      <c r="R7"/>
      <c r="S7"/>
      <c r="T7"/>
      <c r="U7"/>
      <c r="V7"/>
      <c r="W7"/>
      <c r="X7"/>
      <c r="Y7"/>
      <c r="Z7"/>
      <c r="AA7"/>
      <c r="AB7"/>
      <c r="AC7"/>
      <c r="AD7"/>
      <c r="AE7"/>
      <c r="AF7"/>
      <c r="AG7"/>
      <c r="AH7"/>
      <c r="AI7"/>
      <c r="AJ7"/>
      <c r="AK7"/>
      <c r="AL7"/>
      <c r="AM7"/>
      <c r="AN7"/>
      <c r="AO7"/>
    </row>
    <row r="8" spans="1:41" ht="15" customHeight="1" x14ac:dyDescent="0.25">
      <c r="A8" s="282" t="s">
        <v>1561</v>
      </c>
      <c r="B8" s="282"/>
      <c r="C8" s="281"/>
      <c r="D8" s="280"/>
      <c r="E8" s="279"/>
      <c r="F8" s="278" t="str" cm="1">
        <f t="array" aca="1" ref="F8" ca="1">IF(D8="Core", INDIRECT($K$3), IF(D8="Core_Rotational",INDIRECT($K$3), IF(D8="Core_Pillar", INDIRECT($K$3),IF(D8="Explosive_Cardio", INDIRECT($K$2), IF(D8="Explosive", INDIRECT($K$2),INDIRECT($K$4))))))</f>
        <v>3x6</v>
      </c>
      <c r="G8" s="826" t="str">
        <f ca="1">CONCATENATE(IF($E$5="FDN",FDN_R,""),IF($E$5="END",END_R,""),IF($E$5="SPD",SPD_R,""),IF($E$5="HYP",HYP_R,""),IF($E$5="PWR",PWR_R,""),IF($E$5="STC",STC_R,""),IF($E$5="STR",STR_R,""),IF($E$5="MAX",MAX_R,""),IF($E$5="TF",TF_R,""),IF($E$5="UNL",UNL_R,""))</f>
        <v>2:00</v>
      </c>
      <c r="H8" s="277"/>
      <c r="I8" s="277"/>
      <c r="J8" s="277"/>
      <c r="K8" s="793"/>
    </row>
    <row r="9" spans="1:41" ht="15" customHeight="1" x14ac:dyDescent="0.25">
      <c r="A9" s="43" t="s">
        <v>1772</v>
      </c>
      <c r="B9" s="36"/>
      <c r="C9" s="287">
        <v>14.4</v>
      </c>
      <c r="D9" s="280"/>
      <c r="E9" s="293"/>
      <c r="F9" s="271" t="str" cm="1">
        <f t="array" aca="1" ref="F9" ca="1">IF(D9="Core", INDIRECT($K$3), IF(D9="Core_Rotational",INDIRECT($K$3), IF(D9="Core_Pillar", INDIRECT($K$3),IF(D9="Explosive_Cardio", INDIRECT($K$2), IF(D9="Explosive", INDIRECT($K$2),INDIRECT($K$4))))))</f>
        <v>3x6</v>
      </c>
      <c r="G9" s="827"/>
      <c r="H9" s="271"/>
      <c r="I9" s="271"/>
      <c r="J9" s="271"/>
      <c r="K9" s="793"/>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3x6</v>
      </c>
      <c r="G10" s="828" t="str">
        <f ca="1">CONCATENATE(IF($E$5="FDN",FDN_R,""),IF($E$5="END",END_R,""),IF($E$5="SPD",SPD_R,""),IF($E$5="HYP",HYP_R,""),IF($E$5="PWR",PWR_R,""),IF($E$5="STC",STC_R,""),IF($E$5="STR",STR_R,""),IF($E$5="MAX",MAX_R,""),IF($E$5="TF",TF_R,""),IF($E$5="UNL",UNL_R,""))</f>
        <v>2:00</v>
      </c>
      <c r="H10" s="290"/>
      <c r="I10" s="290"/>
      <c r="J10" s="290"/>
      <c r="K10" s="793"/>
    </row>
    <row r="11" spans="1:41" ht="15" customHeight="1" x14ac:dyDescent="0.25">
      <c r="A11" s="43" t="s">
        <v>1707</v>
      </c>
      <c r="B11" s="36"/>
      <c r="C11" s="287"/>
      <c r="D11" s="363"/>
      <c r="E11" s="286"/>
      <c r="F11" s="271" t="str" cm="1">
        <f t="array" aca="1" ref="F11" ca="1">IF(D11="Core", INDIRECT($K$3), IF(D11="Core_Rotational",INDIRECT($K$3), IF(D11="Core_Pillar", INDIRECT($K$3),IF(D11="Explosive_Cardio", INDIRECT($K$2), IF(D11="Explosive", INDIRECT($K$2),INDIRECT($K$4))))))</f>
        <v>3x6</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3x6</v>
      </c>
      <c r="G12" s="826" t="str">
        <f ca="1">CONCATENATE(IF($E$5="FDN",FDN_R,""),IF($E$5="END",END_R,""),IF($E$5="SPD",SPD_R,""),IF($E$5="HYP",HYP_R,""),IF($E$5="PWR",PWR_R,""),IF($E$5="STC",STC_R,""),IF($E$5="STR",STR_R,""),IF($E$5="MAX",MAX_R,""),IF($E$5="TF",TF_R,""),IF($E$5="UNL",UNL_R,""))</f>
        <v>2:00</v>
      </c>
      <c r="H12" s="277"/>
      <c r="I12" s="277"/>
      <c r="J12" s="277"/>
      <c r="K12" s="793"/>
    </row>
    <row r="13" spans="1:41" ht="15" customHeight="1" thickBot="1" x14ac:dyDescent="0.3">
      <c r="A13" s="43"/>
      <c r="B13" s="312"/>
      <c r="C13" s="311">
        <f>SUM(C7:C12)</f>
        <v>14.4</v>
      </c>
      <c r="D13" s="280"/>
      <c r="E13" s="310"/>
      <c r="F13" s="271" t="str" cm="1">
        <f t="array" aca="1" ref="F13" ca="1">IF(D13="Core", INDIRECT($K$3), IF(D13="Core_Rotational",INDIRECT($K$3), IF(D13="Core_Pillar", INDIRECT($K$3),IF(D13="Explosive_Cardio", INDIRECT($K$2), IF(D13="Explosive", INDIRECT($K$2),INDIRECT($K$4))))))</f>
        <v>3x6</v>
      </c>
      <c r="G13" s="827"/>
      <c r="H13" s="271"/>
      <c r="I13" s="271"/>
      <c r="J13" s="271"/>
    </row>
    <row r="14" spans="1:41" ht="15" customHeight="1" thickBot="1" x14ac:dyDescent="0.3">
      <c r="A14" s="307" t="s">
        <v>641</v>
      </c>
      <c r="B14" s="304"/>
      <c r="C14" s="306">
        <f ca="1">+C6+1</f>
        <v>44851</v>
      </c>
      <c r="D14" s="301" t="s">
        <v>1429</v>
      </c>
      <c r="E14" s="309" t="s">
        <v>70</v>
      </c>
      <c r="F14" s="308" t="s">
        <v>1430</v>
      </c>
      <c r="G14" s="301" t="s">
        <v>380</v>
      </c>
      <c r="H14" s="822" t="s">
        <v>1431</v>
      </c>
      <c r="I14" s="822"/>
      <c r="J14" s="823"/>
      <c r="K14" s="375" t="s">
        <v>648</v>
      </c>
      <c r="L14" s="300"/>
      <c r="M14" s="300"/>
    </row>
    <row r="15" spans="1:41" ht="15" customHeight="1" thickTop="1" x14ac:dyDescent="0.25">
      <c r="A15" s="299" t="s">
        <v>1432</v>
      </c>
      <c r="B15" s="298"/>
      <c r="C15" s="297" t="str">
        <f>"("&amp;LEFT(K14,1)&amp;")"</f>
        <v>(E)</v>
      </c>
      <c r="D15" s="296" t="s">
        <v>1433</v>
      </c>
      <c r="E15" s="295"/>
      <c r="F15" s="294"/>
      <c r="G15" s="294"/>
      <c r="H15" s="824"/>
      <c r="I15" s="824"/>
      <c r="J15" s="825"/>
      <c r="K15" s="793" t="s">
        <v>1774</v>
      </c>
    </row>
    <row r="16" spans="1:41" ht="15" customHeight="1" x14ac:dyDescent="0.25">
      <c r="A16" s="282" t="s">
        <v>1734</v>
      </c>
      <c r="B16" s="282"/>
      <c r="C16" s="281"/>
      <c r="D16" s="280"/>
      <c r="E16" s="279"/>
      <c r="F16" s="278" t="str" cm="1">
        <f t="array" aca="1" ref="F16" ca="1">IF(D16="Core", INDIRECT($K$3), IF(D16="Core_Rotational",INDIRECT($K$3), IF(D16="Core_Pillar", INDIRECT($K$3),IF(D16="Explosive_Cardio", INDIRECT($K$2), IF(D16="Explosive", INDIRECT($K$2),INDIRECT($K$4))))))</f>
        <v>3x6</v>
      </c>
      <c r="G16" s="826" t="str">
        <f ca="1">CONCATENATE(IF($E$5="FDN",FDN_R,""),IF($E$5="END",END_R,""),IF($E$5="SPD",SPD_R,""),IF($E$5="HYP",HYP_R,""),IF($E$5="PWR",PWR_R,""),IF($E$5="STC",STC_R,""),IF($E$5="STR",STR_R,""),IF($E$5="MAX",MAX_R,""),IF($E$5="TF",TF_R,""),IF($E$5="UNL",UNL_R,""))</f>
        <v>2:00</v>
      </c>
      <c r="H16" s="277"/>
      <c r="I16" s="277"/>
      <c r="J16" s="277"/>
      <c r="K16" s="793"/>
    </row>
    <row r="17" spans="1:13" ht="15" customHeight="1" x14ac:dyDescent="0.25">
      <c r="A17" s="43" t="s">
        <v>1688</v>
      </c>
      <c r="B17" s="36"/>
      <c r="C17" s="386">
        <v>9.15</v>
      </c>
      <c r="D17" s="280"/>
      <c r="E17" s="293"/>
      <c r="F17" s="271" t="str" cm="1">
        <f t="array" aca="1" ref="F17" ca="1">IF(D17="Core", INDIRECT($K$3), IF(D17="Core_Rotational",INDIRECT($K$3), IF(D17="Core_Pillar", INDIRECT($K$3),IF(D17="Explosive_Cardio", INDIRECT($K$2), IF(D17="Explosive", INDIRECT($K$2),INDIRECT($K$4))))))</f>
        <v>3x6</v>
      </c>
      <c r="G17" s="827"/>
      <c r="H17" s="271"/>
      <c r="I17" s="271"/>
      <c r="J17" s="271"/>
      <c r="K17" s="793"/>
    </row>
    <row r="18" spans="1:13" ht="15" customHeight="1" x14ac:dyDescent="0.25">
      <c r="A18" s="282" t="s">
        <v>1086</v>
      </c>
      <c r="B18" s="282"/>
      <c r="C18" s="281"/>
      <c r="D18" s="364"/>
      <c r="E18" s="291"/>
      <c r="F18" s="278" t="str" cm="1">
        <f t="array" aca="1" ref="F18" ca="1">IF(D18="Core", INDIRECT($K$3), IF(D18="Core_Rotational",INDIRECT($K$3), IF(D18="Core_Pillar", INDIRECT($K$3),IF(D18="Explosive_Cardio", INDIRECT($K$2), IF(D18="Explosive", INDIRECT($K$2),INDIRECT($K$4))))))</f>
        <v>3x6</v>
      </c>
      <c r="G18" s="828" t="str">
        <f ca="1">CONCATENATE(IF($E$5="FDN",FDN_R,""),IF($E$5="END",END_R,""),IF($E$5="SPD",SPD_R,""),IF($E$5="HYP",HYP_R,""),IF($E$5="PWR",PWR_R,""),IF($E$5="STC",STC_R,""),IF($E$5="STR",STR_R,""),IF($E$5="MAX",MAX_R,""),IF($E$5="TF",TF_R,""),IF($E$5="UNL",UNL_R,""))</f>
        <v>2:00</v>
      </c>
      <c r="H18" s="290"/>
      <c r="I18" s="290"/>
      <c r="J18" s="290"/>
      <c r="K18" s="793"/>
    </row>
    <row r="19" spans="1:13" ht="15" customHeight="1" x14ac:dyDescent="0.25">
      <c r="A19" s="43"/>
      <c r="B19" s="36"/>
      <c r="C19" s="287"/>
      <c r="D19" s="363"/>
      <c r="E19" s="286"/>
      <c r="F19" s="271" t="str" cm="1">
        <f t="array" aca="1" ref="F19" ca="1">IF(D19="Core", INDIRECT($K$3), IF(D19="Core_Rotational",INDIRECT($K$3), IF(D19="Core_Pillar", INDIRECT($K$3),IF(D19="Explosive_Cardio", INDIRECT($K$2), IF(D19="Explosive", INDIRECT($K$2),INDIRECT($K$4))))))</f>
        <v>3x6</v>
      </c>
      <c r="G19" s="829"/>
      <c r="H19" s="285"/>
      <c r="I19" s="285"/>
      <c r="J19" s="285"/>
      <c r="K19" s="793"/>
    </row>
    <row r="20" spans="1:13" ht="15" customHeight="1" x14ac:dyDescent="0.25">
      <c r="A20" s="282"/>
      <c r="B20" s="282"/>
      <c r="C20" s="281"/>
      <c r="D20" s="280"/>
      <c r="E20" s="279"/>
      <c r="F20" s="278" t="str" cm="1">
        <f t="array" aca="1" ref="F20" ca="1">IF(D20="Core", INDIRECT($K$3), IF(D20="Core_Rotational",INDIRECT($K$3), IF(D20="Core_Pillar", INDIRECT($K$3),IF(D20="Explosive_Cardio", INDIRECT($K$2), IF(D20="Explosive", INDIRECT($K$2),INDIRECT($K$4))))))</f>
        <v>3x6</v>
      </c>
      <c r="G20" s="826" t="str">
        <f ca="1">CONCATENATE(IF($E$5="FDN",FDN_R,""),IF($E$5="END",END_R,""),IF($E$5="SPD",SPD_R,""),IF($E$5="HYP",HYP_R,""),IF($E$5="PWR",PWR_R,""),IF($E$5="STC",STC_R,""),IF($E$5="STR",STR_R,""),IF($E$5="MAX",MAX_R,""),IF($E$5="TF",TF_R,""),IF($E$5="UNL",UNL_R,""))</f>
        <v>2:00</v>
      </c>
      <c r="H20" s="277"/>
      <c r="I20" s="277"/>
      <c r="J20" s="277"/>
      <c r="K20" s="793"/>
    </row>
    <row r="21" spans="1:13" ht="15" customHeight="1" thickBot="1" x14ac:dyDescent="0.3">
      <c r="A21" s="43"/>
      <c r="B21" s="45"/>
      <c r="C21" s="383">
        <f>SUM(C15:C20)</f>
        <v>9.15</v>
      </c>
      <c r="D21" s="280"/>
      <c r="E21" s="293"/>
      <c r="F21" s="271" t="str" cm="1">
        <f t="array" aca="1" ref="F21" ca="1">IF(D21="Core", INDIRECT($K$3), IF(D21="Core_Rotational",INDIRECT($K$3), IF(D21="Core_Pillar", INDIRECT($K$3),IF(D21="Explosive_Cardio", INDIRECT($K$2), IF(D21="Explosive", INDIRECT($K$2),INDIRECT($K$4))))))</f>
        <v>3x6</v>
      </c>
      <c r="G21" s="827"/>
      <c r="H21" s="271"/>
      <c r="I21" s="271"/>
      <c r="J21" s="271"/>
    </row>
    <row r="22" spans="1:13" ht="15" customHeight="1" thickBot="1" x14ac:dyDescent="0.3">
      <c r="A22" s="307" t="s">
        <v>642</v>
      </c>
      <c r="B22" s="304"/>
      <c r="C22" s="306">
        <f ca="1">+C14+1</f>
        <v>44852</v>
      </c>
      <c r="D22" s="301" t="s">
        <v>1429</v>
      </c>
      <c r="E22" s="302" t="s">
        <v>70</v>
      </c>
      <c r="F22" s="301" t="s">
        <v>1430</v>
      </c>
      <c r="G22" s="301" t="s">
        <v>380</v>
      </c>
      <c r="H22" s="822" t="s">
        <v>1431</v>
      </c>
      <c r="I22" s="822"/>
      <c r="J22" s="823"/>
      <c r="K22" s="375" t="s">
        <v>661</v>
      </c>
      <c r="L22" s="300"/>
      <c r="M22" s="300"/>
    </row>
    <row r="23" spans="1:13" ht="15" customHeight="1" thickTop="1" x14ac:dyDescent="0.25">
      <c r="A23" s="299" t="s">
        <v>1432</v>
      </c>
      <c r="B23" s="298"/>
      <c r="C23" s="297" t="str">
        <f>"("&amp;LEFT(K22,1)&amp;")"</f>
        <v>(T)</v>
      </c>
      <c r="D23" s="296" t="s">
        <v>1433</v>
      </c>
      <c r="E23" s="295"/>
      <c r="F23" s="294"/>
      <c r="G23" s="294"/>
      <c r="H23" s="824"/>
      <c r="I23" s="824"/>
      <c r="J23" s="825"/>
      <c r="K23" s="793" t="s">
        <v>1775</v>
      </c>
    </row>
    <row r="24" spans="1:13" ht="15" customHeight="1" x14ac:dyDescent="0.25">
      <c r="A24" s="282" t="s">
        <v>1777</v>
      </c>
      <c r="B24" s="282"/>
      <c r="C24" s="382">
        <v>2.0499999999999998</v>
      </c>
      <c r="D24" s="280"/>
      <c r="E24" s="279"/>
      <c r="F24" s="278" t="str" cm="1">
        <f t="array" aca="1" ref="F24" ca="1">IF(D24="Core", INDIRECT($K$3), IF(D24="Core_Rotational",INDIRECT($K$3), IF(D24="Core_Pillar", INDIRECT($K$3),IF(D24="Explosive_Cardio", INDIRECT($K$2), IF(D24="Explosive", INDIRECT($K$2),INDIRECT($K$4))))))</f>
        <v>3x6</v>
      </c>
      <c r="G24" s="826" t="str">
        <f ca="1">CONCATENATE(IF($E$5="FDN",FDN_R,""),IF($E$5="END",END_R,""),IF($E$5="SPD",SPD_R,""),IF($E$5="HYP",HYP_R,""),IF($E$5="PWR",PWR_R,""),IF($E$5="STC",STC_R,""),IF($E$5="STR",STR_R,""),IF($E$5="MAX",MAX_R,""),IF($E$5="TF",TF_R,""),IF($E$5="UNL",UNL_R,""))</f>
        <v>2:00</v>
      </c>
      <c r="H24" s="277"/>
      <c r="I24" s="277"/>
      <c r="J24" s="277"/>
      <c r="K24" s="793"/>
    </row>
    <row r="25" spans="1:13" ht="15" customHeight="1" x14ac:dyDescent="0.25">
      <c r="A25" s="43" t="s">
        <v>1776</v>
      </c>
      <c r="B25" s="36"/>
      <c r="C25" s="386">
        <v>8.75</v>
      </c>
      <c r="D25" s="280"/>
      <c r="E25" s="293"/>
      <c r="F25" s="271" t="str" cm="1">
        <f t="array" aca="1" ref="F25" ca="1">IF(D25="Core", INDIRECT($K$3), IF(D25="Core_Rotational",INDIRECT($K$3), IF(D25="Core_Pillar", INDIRECT($K$3),IF(D25="Explosive_Cardio", INDIRECT($K$2), IF(D25="Explosive", INDIRECT($K$2),INDIRECT($K$4))))))</f>
        <v>3x6</v>
      </c>
      <c r="G25" s="827"/>
      <c r="H25" s="271"/>
      <c r="I25" s="271"/>
      <c r="J25" s="271"/>
      <c r="K25" s="793"/>
    </row>
    <row r="26" spans="1:13" ht="15" customHeight="1" x14ac:dyDescent="0.25">
      <c r="A26" s="282"/>
      <c r="B26" s="282"/>
      <c r="C26" s="281"/>
      <c r="D26" s="364"/>
      <c r="E26" s="291"/>
      <c r="F26" s="278" t="str" cm="1">
        <f t="array" aca="1" ref="F26" ca="1">IF(D26="Core", INDIRECT($K$3), IF(D26="Core_Rotational",INDIRECT($K$3), IF(D26="Core_Pillar", INDIRECT($K$3),IF(D26="Explosive_Cardio", INDIRECT($K$2), IF(D26="Explosive", INDIRECT($K$2),INDIRECT($K$4))))))</f>
        <v>3x6</v>
      </c>
      <c r="G26" s="828" t="str">
        <f ca="1">CONCATENATE(IF($E$5="FDN",FDN_R,""),IF($E$5="END",END_R,""),IF($E$5="SPD",SPD_R,""),IF($E$5="HYP",HYP_R,""),IF($E$5="PWR",PWR_R,""),IF($E$5="STC",STC_R,""),IF($E$5="STR",STR_R,""),IF($E$5="MAX",MAX_R,""),IF($E$5="TF",TF_R,""),IF($E$5="UNL",UNL_R,""))</f>
        <v>2:00</v>
      </c>
      <c r="H26" s="290"/>
      <c r="I26" s="290"/>
      <c r="J26" s="290"/>
      <c r="K26" s="793"/>
    </row>
    <row r="27" spans="1:13" ht="15" customHeight="1" x14ac:dyDescent="0.25">
      <c r="A27" s="43" t="s">
        <v>920</v>
      </c>
      <c r="B27" s="36"/>
      <c r="C27" s="287">
        <v>1.2</v>
      </c>
      <c r="D27" s="363"/>
      <c r="E27" s="286"/>
      <c r="F27" s="271" t="str" cm="1">
        <f t="array" aca="1" ref="F27" ca="1">IF(D27="Core", INDIRECT($K$3), IF(D27="Core_Rotational",INDIRECT($K$3), IF(D27="Core_Pillar", INDIRECT($K$3),IF(D27="Explosive_Cardio", INDIRECT($K$2), IF(D27="Explosive", INDIRECT($K$2),INDIRECT($K$4))))))</f>
        <v>3x6</v>
      </c>
      <c r="G27" s="829"/>
      <c r="H27" s="285"/>
      <c r="I27" s="285"/>
      <c r="J27" s="285"/>
      <c r="K27" s="793"/>
    </row>
    <row r="28" spans="1:13" ht="15" customHeight="1" x14ac:dyDescent="0.25">
      <c r="A28" s="282" t="s">
        <v>1732</v>
      </c>
      <c r="B28" s="282"/>
      <c r="C28" s="281"/>
      <c r="D28" s="280"/>
      <c r="E28" s="279"/>
      <c r="F28" s="278" t="str" cm="1">
        <f t="array" aca="1" ref="F28" ca="1">IF(D28="Core", INDIRECT($K$3), IF(D28="Core_Rotational",INDIRECT($K$3), IF(D28="Core_Pillar", INDIRECT($K$3),IF(D28="Explosive_Cardio", INDIRECT($K$2), IF(D28="Explosive", INDIRECT($K$2),INDIRECT($K$4))))))</f>
        <v>3x6</v>
      </c>
      <c r="G28" s="826" t="str">
        <f ca="1">CONCATENATE(IF($E$5="FDN",FDN_R,""),IF($E$5="END",END_R,""),IF($E$5="SPD",SPD_R,""),IF($E$5="HYP",HYP_R,""),IF($E$5="PWR",PWR_R,""),IF($E$5="STC",STC_R,""),IF($E$5="STR",STR_R,""),IF($E$5="MAX",MAX_R,""),IF($E$5="TF",TF_R,""),IF($E$5="UNL",UNL_R,""))</f>
        <v>2:00</v>
      </c>
      <c r="H28" s="277"/>
      <c r="I28" s="277"/>
      <c r="J28" s="277"/>
      <c r="K28" s="793"/>
    </row>
    <row r="29" spans="1:13" ht="15" customHeight="1" thickBot="1" x14ac:dyDescent="0.3">
      <c r="A29" s="43"/>
      <c r="B29" s="45"/>
      <c r="C29" s="273">
        <f>SUM(C23:C28)</f>
        <v>12</v>
      </c>
      <c r="D29" s="280"/>
      <c r="E29" s="293"/>
      <c r="F29" s="271" t="str" cm="1">
        <f t="array" aca="1" ref="F29" ca="1">IF(D29="Core", INDIRECT($K$3), IF(D29="Core_Rotational",INDIRECT($K$3), IF(D29="Core_Pillar", INDIRECT($K$3),IF(D29="Explosive_Cardio", INDIRECT($K$2), IF(D29="Explosive", INDIRECT($K$2),INDIRECT($K$4))))))</f>
        <v>3x6</v>
      </c>
      <c r="G29" s="827"/>
      <c r="H29" s="271"/>
      <c r="I29" s="271"/>
      <c r="J29" s="271"/>
    </row>
    <row r="30" spans="1:13" ht="15" customHeight="1" thickBot="1" x14ac:dyDescent="0.3">
      <c r="A30" s="307" t="s">
        <v>643</v>
      </c>
      <c r="B30" s="304"/>
      <c r="C30" s="306">
        <f ca="1">+C22+1</f>
        <v>44853</v>
      </c>
      <c r="D30" s="301" t="s">
        <v>1429</v>
      </c>
      <c r="E30" s="302" t="s">
        <v>70</v>
      </c>
      <c r="F30" s="301" t="s">
        <v>1430</v>
      </c>
      <c r="G30" s="301" t="s">
        <v>380</v>
      </c>
      <c r="H30" s="822" t="s">
        <v>1431</v>
      </c>
      <c r="I30" s="822"/>
      <c r="J30" s="823"/>
      <c r="K30" s="375" t="s">
        <v>648</v>
      </c>
      <c r="L30" s="300"/>
      <c r="M30" s="300"/>
    </row>
    <row r="31" spans="1:13" ht="15" customHeight="1" thickTop="1" x14ac:dyDescent="0.25">
      <c r="A31" s="299" t="s">
        <v>1432</v>
      </c>
      <c r="B31" s="298"/>
      <c r="C31" s="297" t="str">
        <f>"("&amp;LEFT(K30,1)&amp;")"</f>
        <v>(E)</v>
      </c>
      <c r="D31" s="296" t="s">
        <v>1433</v>
      </c>
      <c r="E31" s="295"/>
      <c r="F31" s="294"/>
      <c r="G31" s="294"/>
      <c r="H31" s="824"/>
      <c r="I31" s="824"/>
      <c r="J31" s="825"/>
      <c r="K31" s="793" t="s">
        <v>1783</v>
      </c>
    </row>
    <row r="32" spans="1:13" ht="15" customHeight="1" x14ac:dyDescent="0.25">
      <c r="A32" s="282" t="s">
        <v>1689</v>
      </c>
      <c r="B32" s="282"/>
      <c r="C32" s="281"/>
      <c r="D32" s="280"/>
      <c r="E32" s="279"/>
      <c r="F32" s="278" t="str" cm="1">
        <f t="array" aca="1" ref="F32" ca="1">IF(D32="Core", INDIRECT($K$3), IF(D32="Core_Rotational",INDIRECT($K$3), IF(D32="Core_Pillar", INDIRECT($K$3),IF(D32="Explosive_Cardio", INDIRECT($K$2), IF(D32="Explosive", INDIRECT($K$2),INDIRECT($K$4))))))</f>
        <v>3x6</v>
      </c>
      <c r="G32" s="826" t="str">
        <f ca="1">CONCATENATE(IF($E$5="FDN",FDN_R,""),IF($E$5="END",END_R,""),IF($E$5="SPD",SPD_R,""),IF($E$5="HYP",HYP_R,""),IF($E$5="PWR",PWR_R,""),IF($E$5="STC",STC_R,""),IF($E$5="STR",STR_R,""),IF($E$5="MAX",MAX_R,""),IF($E$5="TF",TF_R,""),IF($E$5="UNL",UNL_R,""))</f>
        <v>2:00</v>
      </c>
      <c r="H32" s="277"/>
      <c r="I32" s="277"/>
      <c r="J32" s="277"/>
      <c r="K32" s="793"/>
    </row>
    <row r="33" spans="1:13" ht="15" customHeight="1" x14ac:dyDescent="0.25">
      <c r="A33" s="43" t="s">
        <v>1781</v>
      </c>
      <c r="B33" s="36"/>
      <c r="C33" s="287">
        <v>10</v>
      </c>
      <c r="D33" s="280"/>
      <c r="E33" s="293"/>
      <c r="F33" s="271" t="str" cm="1">
        <f t="array" aca="1" ref="F33" ca="1">IF(D33="Core", INDIRECT($K$3), IF(D33="Core_Rotational",INDIRECT($K$3), IF(D33="Core_Pillar", INDIRECT($K$3),IF(D33="Explosive_Cardio", INDIRECT($K$2), IF(D33="Explosive", INDIRECT($K$2),INDIRECT($K$4))))))</f>
        <v>3x6</v>
      </c>
      <c r="G33" s="827"/>
      <c r="H33" s="271"/>
      <c r="I33" s="271"/>
      <c r="J33" s="271"/>
      <c r="K33" s="793"/>
    </row>
    <row r="34" spans="1:13" ht="15" customHeight="1" x14ac:dyDescent="0.25">
      <c r="A34" s="282" t="s">
        <v>1086</v>
      </c>
      <c r="B34" s="282"/>
      <c r="C34" s="281"/>
      <c r="D34" s="364"/>
      <c r="E34" s="291"/>
      <c r="F34" s="278" t="str" cm="1">
        <f t="array" aca="1" ref="F34" ca="1">IF(D34="Core", INDIRECT($K$3), IF(D34="Core_Rotational",INDIRECT($K$3), IF(D34="Core_Pillar", INDIRECT($K$3),IF(D34="Explosive_Cardio", INDIRECT($K$2), IF(D34="Explosive", INDIRECT($K$2),INDIRECT($K$4))))))</f>
        <v>3x6</v>
      </c>
      <c r="G34" s="828" t="str">
        <f ca="1">CONCATENATE(IF($E$5="FDN",FDN_R,""),IF($E$5="END",END_R,""),IF($E$5="SPD",SPD_R,""),IF($E$5="HYP",HYP_R,""),IF($E$5="PWR",PWR_R,""),IF($E$5="STC",STC_R,""),IF($E$5="STR",STR_R,""),IF($E$5="MAX",MAX_R,""),IF($E$5="TF",TF_R,""),IF($E$5="UNL",UNL_R,""))</f>
        <v>2:00</v>
      </c>
      <c r="H34" s="290"/>
      <c r="I34" s="290"/>
      <c r="J34" s="290"/>
      <c r="K34" s="793"/>
    </row>
    <row r="35" spans="1:13" ht="15" customHeight="1" x14ac:dyDescent="0.25">
      <c r="A35" s="43"/>
      <c r="B35" s="36"/>
      <c r="C35" s="287"/>
      <c r="D35" s="363"/>
      <c r="E35" s="286"/>
      <c r="F35" s="271" t="str" cm="1">
        <f t="array" aca="1" ref="F35" ca="1">IF(D35="Core", INDIRECT($K$3), IF(D35="Core_Rotational",INDIRECT($K$3), IF(D35="Core_Pillar", INDIRECT($K$3),IF(D35="Explosive_Cardio", INDIRECT($K$2), IF(D35="Explosive", INDIRECT($K$2),INDIRECT($K$4))))))</f>
        <v>3x6</v>
      </c>
      <c r="G35" s="829"/>
      <c r="H35" s="285"/>
      <c r="I35" s="285"/>
      <c r="J35" s="285"/>
      <c r="K35" s="793"/>
    </row>
    <row r="36" spans="1:13" ht="15" customHeight="1" x14ac:dyDescent="0.25">
      <c r="A36" s="282"/>
      <c r="B36" s="282"/>
      <c r="C36" s="281"/>
      <c r="D36" s="280"/>
      <c r="E36" s="279"/>
      <c r="F36" s="278" t="str" cm="1">
        <f t="array" aca="1" ref="F36" ca="1">IF(D36="Core", INDIRECT($K$3), IF(D36="Core_Rotational",INDIRECT($K$3), IF(D36="Core_Pillar", INDIRECT($K$3),IF(D36="Explosive_Cardio", INDIRECT($K$2), IF(D36="Explosive", INDIRECT($K$2),INDIRECT($K$4))))))</f>
        <v>3x6</v>
      </c>
      <c r="G36" s="826" t="str">
        <f ca="1">CONCATENATE(IF($E$5="FDN",FDN_R,""),IF($E$5="END",END_R,""),IF($E$5="SPD",SPD_R,""),IF($E$5="HYP",HYP_R,""),IF($E$5="PWR",PWR_R,""),IF($E$5="STC",STC_R,""),IF($E$5="STR",STR_R,""),IF($E$5="MAX",MAX_R,""),IF($E$5="TF",TF_R,""),IF($E$5="UNL",UNL_R,""))</f>
        <v>2:00</v>
      </c>
      <c r="H36" s="277"/>
      <c r="I36" s="277"/>
      <c r="J36" s="277"/>
      <c r="K36" s="793"/>
    </row>
    <row r="37" spans="1:13" ht="15" customHeight="1" thickBot="1" x14ac:dyDescent="0.3">
      <c r="A37" s="43"/>
      <c r="B37" s="45"/>
      <c r="C37" s="273">
        <f>SUM(C31:C36)</f>
        <v>10</v>
      </c>
      <c r="D37" s="280"/>
      <c r="E37" s="293"/>
      <c r="F37" s="271" t="str" cm="1">
        <f t="array" aca="1" ref="F37" ca="1">IF(D37="Core", INDIRECT($K$3), IF(D37="Core_Rotational",INDIRECT($K$3), IF(D37="Core_Pillar", INDIRECT($K$3),IF(D37="Explosive_Cardio", INDIRECT($K$2), IF(D37="Explosive", INDIRECT($K$2),INDIRECT($K$4))))))</f>
        <v>3x6</v>
      </c>
      <c r="G37" s="827"/>
      <c r="H37" s="271"/>
      <c r="I37" s="271"/>
      <c r="J37" s="271"/>
    </row>
    <row r="38" spans="1:13" ht="15" customHeight="1" thickBot="1" x14ac:dyDescent="0.3">
      <c r="A38" s="307" t="s">
        <v>644</v>
      </c>
      <c r="B38" s="304"/>
      <c r="C38" s="306">
        <f ca="1">+C30+1</f>
        <v>44854</v>
      </c>
      <c r="D38" s="301" t="s">
        <v>1429</v>
      </c>
      <c r="E38" s="302" t="s">
        <v>70</v>
      </c>
      <c r="F38" s="301" t="s">
        <v>1430</v>
      </c>
      <c r="G38" s="301" t="s">
        <v>380</v>
      </c>
      <c r="H38" s="822" t="s">
        <v>1431</v>
      </c>
      <c r="I38" s="822"/>
      <c r="J38" s="823"/>
      <c r="K38" s="375" t="s">
        <v>648</v>
      </c>
      <c r="L38" s="300"/>
      <c r="M38" s="300"/>
    </row>
    <row r="39" spans="1:13" ht="15" customHeight="1" thickTop="1" x14ac:dyDescent="0.25">
      <c r="A39" s="299" t="s">
        <v>1432</v>
      </c>
      <c r="B39" s="298"/>
      <c r="C39" s="297" t="str">
        <f>"("&amp;LEFT(K38,1)&amp;")"</f>
        <v>(E)</v>
      </c>
      <c r="D39" s="296" t="s">
        <v>1433</v>
      </c>
      <c r="E39" s="295"/>
      <c r="F39" s="294"/>
      <c r="G39" s="294"/>
      <c r="H39" s="824"/>
      <c r="I39" s="824"/>
      <c r="J39" s="825"/>
      <c r="K39" s="793" t="s">
        <v>1782</v>
      </c>
    </row>
    <row r="40" spans="1:13" ht="15" customHeight="1" x14ac:dyDescent="0.25">
      <c r="A40" s="282" t="s">
        <v>1689</v>
      </c>
      <c r="B40" s="282"/>
      <c r="C40" s="281"/>
      <c r="D40" s="280"/>
      <c r="E40" s="279"/>
      <c r="F40" s="278" t="str" cm="1">
        <f t="array" aca="1" ref="F40" ca="1">IF(D40="Core", INDIRECT($K$3), IF(D40="Core_Rotational",INDIRECT($K$3), IF(D40="Core_Pillar", INDIRECT($K$3),IF(D40="Explosive_Cardio", INDIRECT($K$2), IF(D40="Explosive", INDIRECT($K$2),INDIRECT($K$4))))))</f>
        <v>3x6</v>
      </c>
      <c r="G40" s="826" t="str">
        <f ca="1">CONCATENATE(IF($E$5="FDN",FDN_R,""),IF($E$5="END",END_R,""),IF($E$5="SPD",SPD_R,""),IF($E$5="HYP",HYP_R,""),IF($E$5="PWR",PWR_R,""),IF($E$5="STC",STC_R,""),IF($E$5="STR",STR_R,""),IF($E$5="MAX",MAX_R,""),IF($E$5="TF",TF_R,""),IF($E$5="UNL",UNL_R,""))</f>
        <v>2:00</v>
      </c>
      <c r="H40" s="277"/>
      <c r="I40" s="277"/>
      <c r="J40" s="277"/>
      <c r="K40" s="793"/>
    </row>
    <row r="41" spans="1:13" ht="15" customHeight="1" x14ac:dyDescent="0.25">
      <c r="A41" s="43" t="s">
        <v>1533</v>
      </c>
      <c r="B41" s="36"/>
      <c r="C41" s="287">
        <v>9</v>
      </c>
      <c r="D41" s="280"/>
      <c r="E41" s="293"/>
      <c r="F41" s="271" t="str" cm="1">
        <f t="array" aca="1" ref="F41" ca="1">IF(D41="Core", INDIRECT($K$3), IF(D41="Core_Rotational",INDIRECT($K$3), IF(D41="Core_Pillar", INDIRECT($K$3),IF(D41="Explosive_Cardio", INDIRECT($K$2), IF(D41="Explosive", INDIRECT($K$2),INDIRECT($K$4))))))</f>
        <v>3x6</v>
      </c>
      <c r="G41" s="827"/>
      <c r="H41" s="271"/>
      <c r="I41" s="271"/>
      <c r="J41" s="271"/>
      <c r="K41" s="793"/>
    </row>
    <row r="42" spans="1:13" ht="15" customHeight="1" x14ac:dyDescent="0.25">
      <c r="A42" s="282" t="s">
        <v>1086</v>
      </c>
      <c r="B42" s="282"/>
      <c r="C42" s="281"/>
      <c r="D42" s="364"/>
      <c r="E42" s="291"/>
      <c r="F42" s="278" t="str" cm="1">
        <f t="array" aca="1" ref="F42" ca="1">IF(D42="Core", INDIRECT($K$3), IF(D42="Core_Rotational",INDIRECT($K$3), IF(D42="Core_Pillar", INDIRECT($K$3),IF(D42="Explosive_Cardio", INDIRECT($K$2), IF(D42="Explosive", INDIRECT($K$2),INDIRECT($K$4))))))</f>
        <v>3x6</v>
      </c>
      <c r="G42" s="828" t="str">
        <f ca="1">CONCATENATE(IF($E$5="FDN",FDN_R,""),IF($E$5="END",END_R,""),IF($E$5="SPD",SPD_R,""),IF($E$5="HYP",HYP_R,""),IF($E$5="PWR",PWR_R,""),IF($E$5="STC",STC_R,""),IF($E$5="STR",STR_R,""),IF($E$5="MAX",MAX_R,""),IF($E$5="TF",TF_R,""),IF($E$5="UNL",UNL_R,""))</f>
        <v>2:00</v>
      </c>
      <c r="H42" s="290"/>
      <c r="I42" s="290"/>
      <c r="J42" s="290"/>
      <c r="K42" s="793"/>
    </row>
    <row r="43" spans="1:13" ht="15" customHeight="1" x14ac:dyDescent="0.25">
      <c r="A43" s="43"/>
      <c r="B43" s="36"/>
      <c r="C43" s="287"/>
      <c r="D43" s="363"/>
      <c r="E43" s="286"/>
      <c r="F43" s="271" t="str" cm="1">
        <f t="array" aca="1" ref="F43" ca="1">IF(D43="Core", INDIRECT($K$3), IF(D43="Core_Rotational",INDIRECT($K$3), IF(D43="Core_Pillar", INDIRECT($K$3),IF(D43="Explosive_Cardio", INDIRECT($K$2), IF(D43="Explosive", INDIRECT($K$2),INDIRECT($K$4))))))</f>
        <v>3x6</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3x6</v>
      </c>
      <c r="G44" s="826" t="str">
        <f ca="1">CONCATENATE(IF($E$5="FDN",FDN_R,""),IF($E$5="END",END_R,""),IF($E$5="SPD",SPD_R,""),IF($E$5="HYP",HYP_R,""),IF($E$5="PWR",PWR_R,""),IF($E$5="STC",STC_R,""),IF($E$5="STR",STR_R,""),IF($E$5="MAX",MAX_R,""),IF($E$5="TF",TF_R,""),IF($E$5="UNL",UNL_R,""))</f>
        <v>2:00</v>
      </c>
      <c r="H44" s="277"/>
      <c r="I44" s="277"/>
      <c r="J44" s="277"/>
      <c r="K44" s="793"/>
    </row>
    <row r="45" spans="1:13" ht="15" customHeight="1" thickBot="1" x14ac:dyDescent="0.3">
      <c r="A45" s="43"/>
      <c r="B45" s="45"/>
      <c r="C45" s="273">
        <f>SUM(C39:C44)</f>
        <v>9</v>
      </c>
      <c r="D45" s="280"/>
      <c r="E45" s="293"/>
      <c r="F45" s="271" t="str" cm="1">
        <f t="array" aca="1" ref="F45" ca="1">IF(D45="Core", INDIRECT($K$3), IF(D45="Core_Rotational",INDIRECT($K$3), IF(D45="Core_Pillar", INDIRECT($K$3),IF(D45="Explosive_Cardio", INDIRECT($K$2), IF(D45="Explosive", INDIRECT($K$2),INDIRECT($K$4))))))</f>
        <v>3x6</v>
      </c>
      <c r="G45" s="827"/>
      <c r="H45" s="271"/>
      <c r="I45" s="271"/>
      <c r="J45" s="271"/>
    </row>
    <row r="46" spans="1:13" ht="15" customHeight="1" thickBot="1" x14ac:dyDescent="0.3">
      <c r="A46" s="307" t="s">
        <v>645</v>
      </c>
      <c r="B46" s="304"/>
      <c r="C46" s="306">
        <f ca="1">+C38+1</f>
        <v>44855</v>
      </c>
      <c r="D46" s="301" t="s">
        <v>1429</v>
      </c>
      <c r="E46" s="302" t="s">
        <v>70</v>
      </c>
      <c r="F46" s="301" t="s">
        <v>1430</v>
      </c>
      <c r="G46" s="301" t="s">
        <v>380</v>
      </c>
      <c r="H46" s="822" t="s">
        <v>1431</v>
      </c>
      <c r="I46" s="822"/>
      <c r="J46" s="823"/>
      <c r="K46" s="375" t="s">
        <v>1778</v>
      </c>
      <c r="L46" s="300"/>
      <c r="M46" s="300"/>
    </row>
    <row r="47" spans="1:13" ht="15" customHeight="1" thickTop="1" x14ac:dyDescent="0.25">
      <c r="A47" s="299" t="s">
        <v>1432</v>
      </c>
      <c r="B47" s="298"/>
      <c r="C47" s="297" t="str">
        <f>"("&amp;LEFT(K46,1)&amp;")"</f>
        <v>(F)</v>
      </c>
      <c r="D47" s="296" t="s">
        <v>1433</v>
      </c>
      <c r="E47" s="295"/>
      <c r="F47" s="294"/>
      <c r="G47" s="294"/>
      <c r="H47" s="824"/>
      <c r="I47" s="824"/>
      <c r="J47" s="825"/>
      <c r="K47" s="793" t="s">
        <v>1779</v>
      </c>
    </row>
    <row r="48" spans="1:13" ht="15" customHeight="1" x14ac:dyDescent="0.25">
      <c r="A48" s="282" t="s">
        <v>1666</v>
      </c>
      <c r="B48" s="282"/>
      <c r="C48" s="281">
        <v>2</v>
      </c>
      <c r="D48" s="280"/>
      <c r="E48" s="279"/>
      <c r="F48" s="278" t="str" cm="1">
        <f t="array" aca="1" ref="F48" ca="1">IF(D48="Core", INDIRECT($K$3), IF(D48="Core_Rotational",INDIRECT($K$3), IF(D48="Core_Pillar", INDIRECT($K$3),IF(D48="Explosive_Cardio", INDIRECT($K$2), IF(D48="Explosive", INDIRECT($K$2),INDIRECT($K$4))))))</f>
        <v>3x6</v>
      </c>
      <c r="G48" s="826" t="str">
        <f ca="1">CONCATENATE(IF($E$5="FDN",FDN_R,""),IF($E$5="END",END_R,""),IF($E$5="SPD",SPD_R,""),IF($E$5="HYP",HYP_R,""),IF($E$5="PWR",PWR_R,""),IF($E$5="STC",STC_R,""),IF($E$5="STR",STR_R,""),IF($E$5="MAX",MAX_R,""),IF($E$5="TF",TF_R,""),IF($E$5="UNL",UNL_R,""))</f>
        <v>2:00</v>
      </c>
      <c r="H48" s="277"/>
      <c r="I48" s="277"/>
      <c r="J48" s="277"/>
      <c r="K48" s="793"/>
    </row>
    <row r="49" spans="1:13" ht="15" customHeight="1" x14ac:dyDescent="0.25">
      <c r="A49" s="43" t="s">
        <v>1572</v>
      </c>
      <c r="B49" s="36"/>
      <c r="C49" s="287">
        <v>6.8</v>
      </c>
      <c r="D49" s="280"/>
      <c r="E49" s="293"/>
      <c r="F49" s="271" t="str" cm="1">
        <f t="array" aca="1" ref="F49" ca="1">IF(D49="Core", INDIRECT($K$3), IF(D49="Core_Rotational",INDIRECT($K$3), IF(D49="Core_Pillar", INDIRECT($K$3),IF(D49="Explosive_Cardio", INDIRECT($K$2), IF(D49="Explosive", INDIRECT($K$2),INDIRECT($K$4))))))</f>
        <v>3x6</v>
      </c>
      <c r="G49" s="827"/>
      <c r="H49" s="271"/>
      <c r="I49" s="271"/>
      <c r="J49" s="271"/>
      <c r="K49" s="793"/>
    </row>
    <row r="50" spans="1:13" ht="15" customHeight="1" x14ac:dyDescent="0.25">
      <c r="A50" s="282" t="s">
        <v>1780</v>
      </c>
      <c r="B50" s="282"/>
      <c r="C50" s="281"/>
      <c r="D50" s="364"/>
      <c r="E50" s="291"/>
      <c r="F50" s="278" t="str" cm="1">
        <f t="array" aca="1" ref="F50" ca="1">IF(D50="Core", INDIRECT($K$3), IF(D50="Core_Rotational",INDIRECT($K$3), IF(D50="Core_Pillar", INDIRECT($K$3),IF(D50="Explosive_Cardio", INDIRECT($K$2), IF(D50="Explosive", INDIRECT($K$2),INDIRECT($K$4))))))</f>
        <v>3x6</v>
      </c>
      <c r="G50" s="828" t="str">
        <f ca="1">CONCATENATE(IF($E$5="FDN",FDN_R,""),IF($E$5="END",END_R,""),IF($E$5="SPD",SPD_R,""),IF($E$5="HYP",HYP_R,""),IF($E$5="PWR",PWR_R,""),IF($E$5="STC",STC_R,""),IF($E$5="STR",STR_R,""),IF($E$5="MAX",MAX_R,""),IF($E$5="TF",TF_R,""),IF($E$5="UNL",UNL_R,""))</f>
        <v>2:00</v>
      </c>
      <c r="H50" s="290"/>
      <c r="I50" s="290"/>
      <c r="J50" s="290"/>
      <c r="K50" s="793"/>
    </row>
    <row r="51" spans="1:13" ht="15" customHeight="1" x14ac:dyDescent="0.25">
      <c r="A51" s="43" t="s">
        <v>1784</v>
      </c>
      <c r="B51" s="36"/>
      <c r="C51" s="287">
        <v>2.2000000000000002</v>
      </c>
      <c r="D51" s="363"/>
      <c r="E51" s="286"/>
      <c r="F51" s="271" t="str" cm="1">
        <f t="array" aca="1" ref="F51" ca="1">IF(D51="Core", INDIRECT($K$3), IF(D51="Core_Rotational",INDIRECT($K$3), IF(D51="Core_Pillar", INDIRECT($K$3),IF(D51="Explosive_Cardio", INDIRECT($K$2), IF(D51="Explosive", INDIRECT($K$2),INDIRECT($K$4))))))</f>
        <v>3x6</v>
      </c>
      <c r="G51" s="829"/>
      <c r="H51" s="285"/>
      <c r="I51" s="285"/>
      <c r="J51" s="285"/>
      <c r="K51" s="793"/>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3x6</v>
      </c>
      <c r="G52" s="826" t="str">
        <f ca="1">CONCATENATE(IF($E$5="FDN",FDN_R,""),IF($E$5="END",END_R,""),IF($E$5="SPD",SPD_R,""),IF($E$5="HYP",HYP_R,""),IF($E$5="PWR",PWR_R,""),IF($E$5="STC",STC_R,""),IF($E$5="STR",STR_R,""),IF($E$5="MAX",MAX_R,""),IF($E$5="TF",TF_R,""),IF($E$5="UNL",UNL_R,""))</f>
        <v>2:00</v>
      </c>
      <c r="H52" s="277"/>
      <c r="I52" s="277"/>
      <c r="J52" s="277"/>
      <c r="K52" s="793"/>
    </row>
    <row r="53" spans="1:13" ht="15" customHeight="1" thickBot="1" x14ac:dyDescent="0.3">
      <c r="A53" s="43"/>
      <c r="B53" s="45"/>
      <c r="C53" s="273">
        <f>SUM(C47:C52)</f>
        <v>11</v>
      </c>
      <c r="D53" s="280"/>
      <c r="E53" s="293"/>
      <c r="F53" s="271" t="str" cm="1">
        <f t="array" aca="1" ref="F53" ca="1">IF(D53="Core", INDIRECT($K$3), IF(D53="Core_Rotational",INDIRECT($K$3), IF(D53="Core_Pillar", INDIRECT($K$3),IF(D53="Explosive_Cardio", INDIRECT($K$2), IF(D53="Explosive", INDIRECT($K$2),INDIRECT($K$4))))))</f>
        <v>3x6</v>
      </c>
      <c r="G53" s="827"/>
      <c r="H53" s="271"/>
      <c r="I53" s="271"/>
      <c r="J53" s="271"/>
    </row>
    <row r="54" spans="1:13" ht="15" customHeight="1" thickBot="1" x14ac:dyDescent="0.3">
      <c r="A54" s="305" t="s">
        <v>646</v>
      </c>
      <c r="B54" s="304"/>
      <c r="C54" s="303">
        <f ca="1">+C46+1</f>
        <v>44856</v>
      </c>
      <c r="D54" s="301" t="s">
        <v>1429</v>
      </c>
      <c r="E54" s="302" t="s">
        <v>70</v>
      </c>
      <c r="F54" s="301" t="s">
        <v>1430</v>
      </c>
      <c r="G54" s="301" t="s">
        <v>380</v>
      </c>
      <c r="H54" s="822" t="s">
        <v>1431</v>
      </c>
      <c r="I54" s="822"/>
      <c r="J54" s="823"/>
      <c r="K54" s="375" t="s">
        <v>648</v>
      </c>
      <c r="L54" s="300"/>
      <c r="M54" s="300"/>
    </row>
    <row r="55" spans="1:13" ht="15" customHeight="1" thickTop="1" x14ac:dyDescent="0.25">
      <c r="A55" s="299" t="s">
        <v>1432</v>
      </c>
      <c r="B55" s="298"/>
      <c r="C55" s="297" t="str">
        <f>"("&amp;LEFT(K54,1)&amp;")"</f>
        <v>(E)</v>
      </c>
      <c r="D55" s="296" t="s">
        <v>1433</v>
      </c>
      <c r="E55" s="295"/>
      <c r="F55" s="294"/>
      <c r="G55" s="294"/>
      <c r="H55" s="824"/>
      <c r="I55" s="824"/>
      <c r="J55" s="825"/>
      <c r="K55" s="793" t="s">
        <v>1785</v>
      </c>
    </row>
    <row r="56" spans="1:13" ht="15" customHeight="1" x14ac:dyDescent="0.25">
      <c r="A56" s="283" t="s">
        <v>962</v>
      </c>
      <c r="B56" s="282"/>
      <c r="C56" s="281"/>
      <c r="D56" s="280"/>
      <c r="E56" s="279"/>
      <c r="F56" s="278" t="str" cm="1">
        <f t="array" aca="1" ref="F56" ca="1">IF(D56="Core", INDIRECT($K$3), IF(D56="Core_Rotational",INDIRECT($K$3), IF(D56="Core_Pillar", INDIRECT($K$3),IF(D56="Explosive_Cardio", INDIRECT($K$2), IF(D56="Explosive", INDIRECT($K$2),INDIRECT($K$4))))))</f>
        <v>3x6</v>
      </c>
      <c r="G56" s="826" t="str">
        <f ca="1">CONCATENATE(IF($E$5="FDN",FDN_R,""),IF($E$5="END",END_R,""),IF($E$5="SPD",SPD_R,""),IF($E$5="HYP",HYP_R,""),IF($E$5="PWR",PWR_R,""),IF($E$5="STC",STC_R,""),IF($E$5="STR",STR_R,""),IF($E$5="MAX",MAX_R,""),IF($E$5="TF",TF_R,""),IF($E$5="UNL",UNL_R,""))</f>
        <v>2:00</v>
      </c>
      <c r="H56" s="277"/>
      <c r="I56" s="277"/>
      <c r="J56" s="276"/>
      <c r="K56" s="793"/>
    </row>
    <row r="57" spans="1:13" ht="15" customHeight="1" x14ac:dyDescent="0.25">
      <c r="A57" s="288" t="s">
        <v>1454</v>
      </c>
      <c r="B57" s="36"/>
      <c r="C57" s="287">
        <v>8</v>
      </c>
      <c r="D57" s="280"/>
      <c r="E57" s="293"/>
      <c r="F57" s="271" t="str" cm="1">
        <f t="array" aca="1" ref="F57" ca="1">IF(D57="Core", INDIRECT($K$3), IF(D57="Core_Rotational",INDIRECT($K$3), IF(D57="Core_Pillar", INDIRECT($K$3),IF(D57="Explosive_Cardio", INDIRECT($K$2), IF(D57="Explosive", INDIRECT($K$2),INDIRECT($K$4))))))</f>
        <v>3x6</v>
      </c>
      <c r="G57" s="827"/>
      <c r="H57" s="271"/>
      <c r="I57" s="271"/>
      <c r="J57" s="292"/>
      <c r="K57" s="793"/>
    </row>
    <row r="58" spans="1:13" ht="15" customHeight="1" x14ac:dyDescent="0.25">
      <c r="A58" s="283"/>
      <c r="B58" s="282"/>
      <c r="C58" s="281"/>
      <c r="D58" s="364"/>
      <c r="E58" s="291"/>
      <c r="F58" s="278" t="str" cm="1">
        <f t="array" aca="1" ref="F58" ca="1">IF(D58="Core", INDIRECT($K$3), IF(D58="Core_Rotational",INDIRECT($K$3), IF(D58="Core_Pillar", INDIRECT($K$3),IF(D58="Explosive_Cardio", INDIRECT($K$2), IF(D58="Explosive", INDIRECT($K$2),INDIRECT($K$4))))))</f>
        <v>3x6</v>
      </c>
      <c r="G58" s="828" t="str">
        <f ca="1">CONCATENATE(IF($E$5="FDN",FDN_R,""),IF($E$5="END",END_R,""),IF($E$5="SPD",SPD_R,""),IF($E$5="HYP",HYP_R,""),IF($E$5="PWR",PWR_R,""),IF($E$5="STC",STC_R,""),IF($E$5="STR",STR_R,""),IF($E$5="MAX",MAX_R,""),IF($E$5="TF",TF_R,""),IF($E$5="UNL",UNL_R,""))</f>
        <v>2:00</v>
      </c>
      <c r="H58" s="290"/>
      <c r="I58" s="290"/>
      <c r="J58" s="289"/>
      <c r="K58" s="793"/>
    </row>
    <row r="59" spans="1:13" ht="15" customHeight="1" x14ac:dyDescent="0.25">
      <c r="A59" s="288" t="s">
        <v>1630</v>
      </c>
      <c r="B59" s="36"/>
      <c r="C59" s="287">
        <v>3.1</v>
      </c>
      <c r="D59" s="363"/>
      <c r="E59" s="286"/>
      <c r="F59" s="271" t="str" cm="1">
        <f t="array" aca="1" ref="F59" ca="1">IF(D59="Core", INDIRECT($K$3), IF(D59="Core_Rotational",INDIRECT($K$3), IF(D59="Core_Pillar", INDIRECT($K$3),IF(D59="Explosive_Cardio", INDIRECT($K$2), IF(D59="Explosive", INDIRECT($K$2),INDIRECT($K$4))))))</f>
        <v>3x6</v>
      </c>
      <c r="G59" s="829"/>
      <c r="H59" s="285"/>
      <c r="I59" s="285"/>
      <c r="J59" s="284"/>
      <c r="K59" s="793"/>
    </row>
    <row r="60" spans="1:13" ht="15" customHeight="1" x14ac:dyDescent="0.25">
      <c r="A60" s="283" t="s">
        <v>1086</v>
      </c>
      <c r="B60" s="282"/>
      <c r="C60" s="281"/>
      <c r="D60" s="365"/>
      <c r="E60" s="279"/>
      <c r="F60" s="278" t="str" cm="1">
        <f t="array" aca="1" ref="F60" ca="1">IF(D60="Core", INDIRECT($K$3), IF(D60="Core_Rotational",INDIRECT($K$3), IF(D60="Core_Pillar", INDIRECT($K$3),IF(D60="Explosive_Cardio", INDIRECT($K$2), IF(D60="Explosive", INDIRECT($K$2),INDIRECT($K$4))))))</f>
        <v>3x6</v>
      </c>
      <c r="G60" s="826" t="str">
        <f ca="1">CONCATENATE(IF($E$5="FDN",FDN_R,""),IF($E$5="END",END_R,""),IF($E$5="SPD",SPD_R,""),IF($E$5="HYP",HYP_R,""),IF($E$5="PWR",PWR_R,""),IF($E$5="STC",STC_R,""),IF($E$5="STR",STR_R,""),IF($E$5="MAX",MAX_R,""),IF($E$5="TF",TF_R,""),IF($E$5="UNL",UNL_R,""))</f>
        <v>2:00</v>
      </c>
      <c r="H60" s="277"/>
      <c r="I60" s="277"/>
      <c r="J60" s="276"/>
      <c r="K60" s="793"/>
    </row>
    <row r="61" spans="1:13" ht="15" customHeight="1" thickBot="1" x14ac:dyDescent="0.3">
      <c r="A61" s="275"/>
      <c r="B61" s="274"/>
      <c r="C61" s="273">
        <f>SUM(C55:C60)</f>
        <v>11.1</v>
      </c>
      <c r="D61" s="366"/>
      <c r="E61" s="272"/>
      <c r="F61" s="270" t="str" cm="1">
        <f t="array" aca="1" ref="F61" ca="1">IF(D61="Core", INDIRECT($K$3), IF(D61="Core_Rotational",INDIRECT($K$3), IF(D61="Core_Pillar", INDIRECT($K$3),IF(D61="Explosive_Cardio", INDIRECT($K$2), IF(D61="Explosive", INDIRECT($K$2),INDIRECT($K$4))))))</f>
        <v>3x6</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131" priority="1" operator="equal">
      <formula>0</formula>
    </cfRule>
    <cfRule type="cellIs" dxfId="130" priority="2" operator="equal">
      <formula>"SPD"</formula>
    </cfRule>
    <cfRule type="cellIs" dxfId="129" priority="3" operator="equal">
      <formula>"PWR"</formula>
    </cfRule>
    <cfRule type="cellIs" dxfId="128" priority="4" operator="equal">
      <formula>"HYP"</formula>
    </cfRule>
    <cfRule type="cellIs" dxfId="127" priority="5" operator="equal">
      <formula>"STR"</formula>
    </cfRule>
    <cfRule type="cellIs" dxfId="126" priority="6" operator="equal">
      <formula>"STC"</formula>
    </cfRule>
    <cfRule type="cellIs" dxfId="125" priority="7" operator="equal">
      <formula>"MAX"</formula>
    </cfRule>
    <cfRule type="cellIs" dxfId="124" priority="8" operator="equal">
      <formula>"SPE"</formula>
    </cfRule>
    <cfRule type="cellIs" dxfId="123" priority="9" operator="equal">
      <formula>"END"</formula>
    </cfRule>
    <cfRule type="cellIs" dxfId="122" priority="10" operator="equal">
      <formula>"UNL"</formula>
    </cfRule>
    <cfRule type="cellIs" dxfId="121" priority="11" operator="equal">
      <formula>"FDN"</formula>
    </cfRule>
  </conditionalFormatting>
  <dataValidations count="2">
    <dataValidation type="list" allowBlank="1" showInputMessage="1" showErrorMessage="1" sqref="D8:D13 D16:D21 D24:D29 D32:D37 D40:D45 D48:D53 D56:D61" xr:uid="{33A94A80-1199-4AEE-B857-19991EA0C397}">
      <formula1>ExerciseCategories</formula1>
    </dataValidation>
    <dataValidation type="list" allowBlank="1" showErrorMessage="1" sqref="E24:E29 E32:E37 E16:E21 E56:E61 E40:E45 E48:E53 E8:E13" xr:uid="{8FE367BA-C09E-409E-8648-98943FB529B4}">
      <formula1>INDIRECT(D8)</formula1>
    </dataValidation>
  </dataValidations>
  <hyperlinks>
    <hyperlink ref="K1" location="'Reference Page'!A1" display="Home" xr:uid="{9FF49700-43B6-42B4-BB39-2C900A0BA41C}"/>
  </hyperlinks>
  <printOptions horizontalCentered="1" verticalCentered="1"/>
  <pageMargins left="0.3" right="0.3" top="0.5" bottom="0.25" header="0.3" footer="0.3"/>
  <pageSetup scale="87"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53">
    <tabColor rgb="FFABFFAB"/>
    <pageSetUpPr fitToPage="1"/>
  </sheetPr>
  <dimension ref="A1:AO202"/>
  <sheetViews>
    <sheetView showGridLines="0" workbookViewId="0">
      <pane ySplit="5" topLeftCell="A40" activePane="bottomLeft" state="frozen"/>
      <selection activeCell="A6" sqref="A6:AA61"/>
      <selection pane="bottomLeft" activeCell="K23" sqref="K23:K28"/>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468</v>
      </c>
      <c r="B2" s="781"/>
      <c r="C2" s="781"/>
      <c r="D2" s="781"/>
      <c r="E2" s="781"/>
      <c r="F2" s="781"/>
      <c r="G2" s="781"/>
      <c r="H2" s="781"/>
      <c r="I2" s="781"/>
      <c r="J2" s="782"/>
      <c r="K2" s="379" t="str">
        <f ca="1">CONCATENATE(E5,"1_3E")</f>
        <v>END1_3E</v>
      </c>
    </row>
    <row r="3" spans="1:41" x14ac:dyDescent="0.25">
      <c r="A3" s="318" cm="1">
        <f t="array" aca="1" ref="A3" ca="1">INDIRECT(K5)</f>
        <v>44857</v>
      </c>
      <c r="B3" s="317" t="s">
        <v>330</v>
      </c>
      <c r="C3" s="316">
        <f ca="1">+A3+6</f>
        <v>44863</v>
      </c>
      <c r="D3" s="787" t="s">
        <v>852</v>
      </c>
      <c r="E3" s="788"/>
      <c r="F3" s="788"/>
      <c r="G3" s="788"/>
      <c r="H3" s="788"/>
      <c r="I3" s="788"/>
      <c r="J3" s="789"/>
      <c r="K3" s="379" t="str">
        <f ca="1">CONCATENATE(E5,"1_3C")</f>
        <v>END1_3C</v>
      </c>
    </row>
    <row r="4" spans="1:41" x14ac:dyDescent="0.25">
      <c r="A4" s="849" t="str">
        <f>'Reference Page'!$H$35</f>
        <v>FALL</v>
      </c>
      <c r="B4" s="850"/>
      <c r="C4" s="850"/>
      <c r="D4" s="850"/>
      <c r="E4" s="850"/>
      <c r="F4" s="850"/>
      <c r="G4" s="850"/>
      <c r="H4" s="850"/>
      <c r="I4" s="850"/>
      <c r="J4" s="851"/>
      <c r="K4" s="379" t="str">
        <f ca="1">CONCATENATE(E5,"1_3O")</f>
        <v>END1_3O</v>
      </c>
    </row>
    <row r="5" spans="1:41" ht="16.5" thickBot="1" x14ac:dyDescent="0.35">
      <c r="A5" s="852" t="str">
        <f>'Reference Page'!$F$41</f>
        <v>Fall Block 2</v>
      </c>
      <c r="B5" s="853"/>
      <c r="C5" s="853"/>
      <c r="D5" s="367" t="s">
        <v>1428</v>
      </c>
      <c r="E5" s="844" t="str" cm="1">
        <f t="array" aca="1" ref="E5" ca="1">INDIRECT(L5)</f>
        <v>END</v>
      </c>
      <c r="F5" s="845"/>
      <c r="G5" s="845"/>
      <c r="H5" s="845"/>
      <c r="I5" s="845"/>
      <c r="J5" s="845"/>
      <c r="K5" s="379" t="str">
        <f>_xlfn.CONCAT("'Reference Page'!A",RIGHT(A2,(LEN(A2)-FIND(" ",A2)))+2)</f>
        <v>'Reference Page'!A45</v>
      </c>
      <c r="L5" s="70" t="str">
        <f>_xlfn.CONCAT("'Reference Page'!G",RIGHT(A2,(LEN(A2)-FIND(" ",A2)))+2)</f>
        <v>'Reference Page'!G45</v>
      </c>
    </row>
    <row r="6" spans="1:41" ht="15.75" thickBot="1" x14ac:dyDescent="0.3">
      <c r="A6" s="315" t="s">
        <v>640</v>
      </c>
      <c r="B6" s="314"/>
      <c r="C6" s="306">
        <f ca="1">A3</f>
        <v>44857</v>
      </c>
      <c r="D6" s="301" t="s">
        <v>1429</v>
      </c>
      <c r="E6" s="302" t="s">
        <v>70</v>
      </c>
      <c r="F6" s="301" t="s">
        <v>1430</v>
      </c>
      <c r="G6" s="301" t="s">
        <v>380</v>
      </c>
      <c r="H6" s="841" t="s">
        <v>1431</v>
      </c>
      <c r="I6" s="841"/>
      <c r="J6" s="842"/>
      <c r="K6" s="375" t="s">
        <v>654</v>
      </c>
      <c r="L6" s="300"/>
      <c r="M6" s="300"/>
    </row>
    <row r="7" spans="1:41" s="313" customFormat="1" ht="15" customHeight="1" thickTop="1" x14ac:dyDescent="0.25">
      <c r="A7" s="299" t="s">
        <v>1432</v>
      </c>
      <c r="B7" s="41"/>
      <c r="C7" s="297" t="str">
        <f>"("&amp;LEFT(K6,1)&amp;")"</f>
        <v>(L)</v>
      </c>
      <c r="D7" s="296" t="s">
        <v>1433</v>
      </c>
      <c r="E7" s="295"/>
      <c r="F7" s="294"/>
      <c r="G7" s="294"/>
      <c r="H7" s="824"/>
      <c r="I7" s="824"/>
      <c r="J7" s="825"/>
      <c r="K7" s="793" t="s">
        <v>1787</v>
      </c>
      <c r="L7"/>
      <c r="M7"/>
      <c r="N7"/>
      <c r="O7"/>
      <c r="P7"/>
      <c r="Q7"/>
      <c r="R7"/>
      <c r="S7"/>
      <c r="T7"/>
      <c r="U7"/>
      <c r="V7"/>
      <c r="W7"/>
      <c r="X7"/>
      <c r="Y7"/>
      <c r="Z7"/>
      <c r="AA7"/>
      <c r="AB7"/>
      <c r="AC7"/>
      <c r="AD7"/>
      <c r="AE7"/>
      <c r="AF7"/>
      <c r="AG7"/>
      <c r="AH7"/>
      <c r="AI7"/>
      <c r="AJ7"/>
      <c r="AK7"/>
      <c r="AL7"/>
      <c r="AM7"/>
      <c r="AN7"/>
      <c r="AO7"/>
    </row>
    <row r="8" spans="1:41" ht="15" customHeight="1" x14ac:dyDescent="0.25">
      <c r="A8" s="282" t="s">
        <v>962</v>
      </c>
      <c r="B8" s="282"/>
      <c r="C8" s="281"/>
      <c r="D8" s="280"/>
      <c r="E8" s="279"/>
      <c r="F8" s="278" t="str" cm="1">
        <f t="array" aca="1" ref="F8" ca="1">IF(D8="Core", INDIRECT($K$3), IF(D8="Core_Rotational",INDIRECT($K$3), IF(D8="Core_Pillar", INDIRECT($K$3),IF(D8="Explosive_Cardio", INDIRECT($K$2), IF(D8="Explosive", INDIRECT($K$2),INDIRECT($K$4))))))</f>
        <v>3x12</v>
      </c>
      <c r="G8" s="826" t="str">
        <f ca="1">CONCATENATE(IF($E$5="FDN",FDN_R,""),IF($E$5="END",END_R,""),IF($E$5="SPD",SPD_R,""),IF($E$5="HYP",HYP_R,""),IF($E$5="PWR",PWR_R,""),IF($E$5="STC",STC_R,""),IF($E$5="STR",STR_R,""),IF($E$5="MAX",MAX_R,""),IF($E$5="TF",TF_R,""),IF($E$5="UNL",UNL_R,""))</f>
        <v>1:00</v>
      </c>
      <c r="H8" s="277"/>
      <c r="I8" s="277"/>
      <c r="J8" s="277"/>
      <c r="K8" s="793"/>
    </row>
    <row r="9" spans="1:41" ht="15" customHeight="1" x14ac:dyDescent="0.25">
      <c r="A9" s="43" t="s">
        <v>1786</v>
      </c>
      <c r="B9" s="36"/>
      <c r="C9" s="287">
        <v>14</v>
      </c>
      <c r="D9" s="280"/>
      <c r="E9" s="293"/>
      <c r="F9" s="271" t="str" cm="1">
        <f t="array" aca="1" ref="F9" ca="1">IF(D9="Core", INDIRECT($K$3), IF(D9="Core_Rotational",INDIRECT($K$3), IF(D9="Core_Pillar", INDIRECT($K$3),IF(D9="Explosive_Cardio", INDIRECT($K$2), IF(D9="Explosive", INDIRECT($K$2),INDIRECT($K$4))))))</f>
        <v>3x12</v>
      </c>
      <c r="G9" s="827"/>
      <c r="H9" s="271"/>
      <c r="I9" s="271"/>
      <c r="J9" s="271"/>
      <c r="K9" s="793"/>
    </row>
    <row r="10" spans="1:41" ht="15" customHeight="1" x14ac:dyDescent="0.25">
      <c r="A10" s="282" t="s">
        <v>1086</v>
      </c>
      <c r="B10" s="282"/>
      <c r="C10" s="281"/>
      <c r="D10" s="364"/>
      <c r="E10" s="291"/>
      <c r="F10" s="278" t="str" cm="1">
        <f t="array" aca="1" ref="F10" ca="1">IF(D10="Core", INDIRECT($K$3), IF(D10="Core_Rotational",INDIRECT($K$3), IF(D10="Core_Pillar", INDIRECT($K$3),IF(D10="Explosive_Cardio", INDIRECT($K$2), IF(D10="Explosive", INDIRECT($K$2),INDIRECT($K$4))))))</f>
        <v>3x12</v>
      </c>
      <c r="G10" s="828" t="str">
        <f ca="1">CONCATENATE(IF($E$5="FDN",FDN_R,""),IF($E$5="END",END_R,""),IF($E$5="SPD",SPD_R,""),IF($E$5="HYP",HYP_R,""),IF($E$5="PWR",PWR_R,""),IF($E$5="STC",STC_R,""),IF($E$5="STR",STR_R,""),IF($E$5="MAX",MAX_R,""),IF($E$5="TF",TF_R,""),IF($E$5="UNL",UNL_R,""))</f>
        <v>1:00</v>
      </c>
      <c r="H10" s="290"/>
      <c r="I10" s="290"/>
      <c r="J10" s="290"/>
      <c r="K10" s="793"/>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3x12</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3x12</v>
      </c>
      <c r="G12" s="826" t="str">
        <f ca="1">CONCATENATE(IF($E$5="FDN",FDN_R,""),IF($E$5="END",END_R,""),IF($E$5="SPD",SPD_R,""),IF($E$5="HYP",HYP_R,""),IF($E$5="PWR",PWR_R,""),IF($E$5="STC",STC_R,""),IF($E$5="STR",STR_R,""),IF($E$5="MAX",MAX_R,""),IF($E$5="TF",TF_R,""),IF($E$5="UNL",UNL_R,""))</f>
        <v>1:00</v>
      </c>
      <c r="H12" s="277"/>
      <c r="I12" s="277"/>
      <c r="J12" s="277"/>
      <c r="K12" s="793"/>
    </row>
    <row r="13" spans="1:41" ht="15" customHeight="1" thickBot="1" x14ac:dyDescent="0.3">
      <c r="A13" s="43"/>
      <c r="B13" s="312"/>
      <c r="C13" s="311">
        <f>SUM(C7:C12)</f>
        <v>14</v>
      </c>
      <c r="D13" s="280"/>
      <c r="E13" s="310"/>
      <c r="F13" s="271" t="str" cm="1">
        <f t="array" aca="1" ref="F13" ca="1">IF(D13="Core", INDIRECT($K$3), IF(D13="Core_Rotational",INDIRECT($K$3), IF(D13="Core_Pillar", INDIRECT($K$3),IF(D13="Explosive_Cardio", INDIRECT($K$2), IF(D13="Explosive", INDIRECT($K$2),INDIRECT($K$4))))))</f>
        <v>3x12</v>
      </c>
      <c r="G13" s="827"/>
      <c r="H13" s="271"/>
      <c r="I13" s="271"/>
      <c r="J13" s="271"/>
    </row>
    <row r="14" spans="1:41" ht="15" customHeight="1" thickBot="1" x14ac:dyDescent="0.3">
      <c r="A14" s="307" t="s">
        <v>641</v>
      </c>
      <c r="B14" s="304"/>
      <c r="C14" s="306">
        <f ca="1">+C6+1</f>
        <v>44858</v>
      </c>
      <c r="D14" s="301" t="s">
        <v>1429</v>
      </c>
      <c r="E14" s="309" t="s">
        <v>70</v>
      </c>
      <c r="F14" s="308" t="s">
        <v>1430</v>
      </c>
      <c r="G14" s="301" t="s">
        <v>380</v>
      </c>
      <c r="H14" s="822" t="s">
        <v>1431</v>
      </c>
      <c r="I14" s="822"/>
      <c r="J14" s="823"/>
      <c r="K14" s="375" t="s">
        <v>648</v>
      </c>
      <c r="L14" s="300"/>
      <c r="M14" s="300"/>
    </row>
    <row r="15" spans="1:41" ht="15" customHeight="1" thickTop="1" x14ac:dyDescent="0.25">
      <c r="A15" s="299" t="s">
        <v>1432</v>
      </c>
      <c r="B15" s="298"/>
      <c r="C15" s="297" t="str">
        <f>"("&amp;LEFT(K14,1)&amp;")"</f>
        <v>(E)</v>
      </c>
      <c r="D15" s="296" t="s">
        <v>1433</v>
      </c>
      <c r="E15" s="295"/>
      <c r="F15" s="294"/>
      <c r="G15" s="294"/>
      <c r="H15" s="824"/>
      <c r="I15" s="824"/>
      <c r="J15" s="825"/>
      <c r="K15" s="793" t="s">
        <v>1793</v>
      </c>
    </row>
    <row r="16" spans="1:41" ht="15" customHeight="1" x14ac:dyDescent="0.25">
      <c r="A16" s="282" t="s">
        <v>1689</v>
      </c>
      <c r="B16" s="282"/>
      <c r="C16" s="281"/>
      <c r="D16" s="280"/>
      <c r="E16" s="279"/>
      <c r="F16" s="278" t="str" cm="1">
        <f t="array" aca="1" ref="F16" ca="1">IF(D16="Core", INDIRECT($K$3), IF(D16="Core_Rotational",INDIRECT($K$3), IF(D16="Core_Pillar", INDIRECT($K$3),IF(D16="Explosive_Cardio", INDIRECT($K$2), IF(D16="Explosive", INDIRECT($K$2),INDIRECT($K$4))))))</f>
        <v>3x12</v>
      </c>
      <c r="G16" s="826" t="str">
        <f ca="1">CONCATENATE(IF($E$5="FDN",FDN_R,""),IF($E$5="END",END_R,""),IF($E$5="SPD",SPD_R,""),IF($E$5="HYP",HYP_R,""),IF($E$5="PWR",PWR_R,""),IF($E$5="STC",STC_R,""),IF($E$5="STR",STR_R,""),IF($E$5="MAX",MAX_R,""),IF($E$5="TF",TF_R,""),IF($E$5="UNL",UNL_R,""))</f>
        <v>1:00</v>
      </c>
      <c r="H16" s="277"/>
      <c r="I16" s="277"/>
      <c r="J16" s="277"/>
      <c r="K16" s="793"/>
    </row>
    <row r="17" spans="1:13" ht="15" customHeight="1" x14ac:dyDescent="0.25">
      <c r="A17" s="43" t="s">
        <v>1781</v>
      </c>
      <c r="B17" s="36"/>
      <c r="C17" s="287">
        <v>9.8000000000000007</v>
      </c>
      <c r="D17" s="280"/>
      <c r="E17" s="293"/>
      <c r="F17" s="271" t="str" cm="1">
        <f t="array" aca="1" ref="F17" ca="1">IF(D17="Core", INDIRECT($K$3), IF(D17="Core_Rotational",INDIRECT($K$3), IF(D17="Core_Pillar", INDIRECT($K$3),IF(D17="Explosive_Cardio", INDIRECT($K$2), IF(D17="Explosive", INDIRECT($K$2),INDIRECT($K$4))))))</f>
        <v>3x12</v>
      </c>
      <c r="G17" s="827"/>
      <c r="H17" s="271"/>
      <c r="I17" s="271"/>
      <c r="J17" s="271"/>
      <c r="K17" s="793"/>
    </row>
    <row r="18" spans="1:13" ht="15" customHeight="1" x14ac:dyDescent="0.25">
      <c r="A18" s="282" t="s">
        <v>1788</v>
      </c>
      <c r="B18" s="282"/>
      <c r="C18" s="281"/>
      <c r="D18" s="364"/>
      <c r="E18" s="291"/>
      <c r="F18" s="278" t="str" cm="1">
        <f t="array" aca="1" ref="F18" ca="1">IF(D18="Core", INDIRECT($K$3), IF(D18="Core_Rotational",INDIRECT($K$3), IF(D18="Core_Pillar", INDIRECT($K$3),IF(D18="Explosive_Cardio", INDIRECT($K$2), IF(D18="Explosive", INDIRECT($K$2),INDIRECT($K$4))))))</f>
        <v>3x12</v>
      </c>
      <c r="G18" s="828" t="str">
        <f ca="1">CONCATENATE(IF($E$5="FDN",FDN_R,""),IF($E$5="END",END_R,""),IF($E$5="SPD",SPD_R,""),IF($E$5="HYP",HYP_R,""),IF($E$5="PWR",PWR_R,""),IF($E$5="STC",STC_R,""),IF($E$5="STR",STR_R,""),IF($E$5="MAX",MAX_R,""),IF($E$5="TF",TF_R,""),IF($E$5="UNL",UNL_R,""))</f>
        <v>1:00</v>
      </c>
      <c r="H18" s="290"/>
      <c r="I18" s="290"/>
      <c r="J18" s="290"/>
      <c r="K18" s="793"/>
    </row>
    <row r="19" spans="1:13" ht="15" customHeight="1" x14ac:dyDescent="0.25">
      <c r="A19" s="43"/>
      <c r="B19" s="36"/>
      <c r="C19" s="287"/>
      <c r="D19" s="363"/>
      <c r="E19" s="286"/>
      <c r="F19" s="271" t="str" cm="1">
        <f t="array" aca="1" ref="F19" ca="1">IF(D19="Core", INDIRECT($K$3), IF(D19="Core_Rotational",INDIRECT($K$3), IF(D19="Core_Pillar", INDIRECT($K$3),IF(D19="Explosive_Cardio", INDIRECT($K$2), IF(D19="Explosive", INDIRECT($K$2),INDIRECT($K$4))))))</f>
        <v>3x12</v>
      </c>
      <c r="G19" s="829"/>
      <c r="H19" s="285"/>
      <c r="I19" s="285"/>
      <c r="J19" s="285"/>
      <c r="K19" s="793"/>
    </row>
    <row r="20" spans="1:13" ht="15" customHeight="1" x14ac:dyDescent="0.25">
      <c r="A20" s="282"/>
      <c r="B20" s="282"/>
      <c r="C20" s="281"/>
      <c r="D20" s="280"/>
      <c r="E20" s="279"/>
      <c r="F20" s="278" t="str" cm="1">
        <f t="array" aca="1" ref="F20" ca="1">IF(D20="Core", INDIRECT($K$3), IF(D20="Core_Rotational",INDIRECT($K$3), IF(D20="Core_Pillar", INDIRECT($K$3),IF(D20="Explosive_Cardio", INDIRECT($K$2), IF(D20="Explosive", INDIRECT($K$2),INDIRECT($K$4))))))</f>
        <v>3x12</v>
      </c>
      <c r="G20" s="826" t="str">
        <f ca="1">CONCATENATE(IF($E$5="FDN",FDN_R,""),IF($E$5="END",END_R,""),IF($E$5="SPD",SPD_R,""),IF($E$5="HYP",HYP_R,""),IF($E$5="PWR",PWR_R,""),IF($E$5="STC",STC_R,""),IF($E$5="STR",STR_R,""),IF($E$5="MAX",MAX_R,""),IF($E$5="TF",TF_R,""),IF($E$5="UNL",UNL_R,""))</f>
        <v>1:00</v>
      </c>
      <c r="H20" s="277"/>
      <c r="I20" s="277"/>
      <c r="J20" s="277"/>
      <c r="K20" s="793"/>
    </row>
    <row r="21" spans="1:13" ht="15" customHeight="1" thickBot="1" x14ac:dyDescent="0.3">
      <c r="A21" s="43"/>
      <c r="B21" s="45"/>
      <c r="C21" s="273">
        <f>SUM(C15:C20)</f>
        <v>9.8000000000000007</v>
      </c>
      <c r="D21" s="280"/>
      <c r="E21" s="293"/>
      <c r="F21" s="271" t="str" cm="1">
        <f t="array" aca="1" ref="F21" ca="1">IF(D21="Core", INDIRECT($K$3), IF(D21="Core_Rotational",INDIRECT($K$3), IF(D21="Core_Pillar", INDIRECT($K$3),IF(D21="Explosive_Cardio", INDIRECT($K$2), IF(D21="Explosive", INDIRECT($K$2),INDIRECT($K$4))))))</f>
        <v>3x12</v>
      </c>
      <c r="G21" s="827"/>
      <c r="H21" s="271"/>
      <c r="I21" s="271"/>
      <c r="J21" s="271"/>
    </row>
    <row r="22" spans="1:13" ht="15" customHeight="1" thickBot="1" x14ac:dyDescent="0.3">
      <c r="A22" s="307" t="s">
        <v>642</v>
      </c>
      <c r="B22" s="304"/>
      <c r="C22" s="306">
        <f ca="1">+C14+1</f>
        <v>44859</v>
      </c>
      <c r="D22" s="301" t="s">
        <v>1429</v>
      </c>
      <c r="E22" s="302" t="s">
        <v>70</v>
      </c>
      <c r="F22" s="301" t="s">
        <v>1430</v>
      </c>
      <c r="G22" s="301" t="s">
        <v>380</v>
      </c>
      <c r="H22" s="822" t="s">
        <v>1431</v>
      </c>
      <c r="I22" s="822"/>
      <c r="J22" s="823"/>
      <c r="K22" s="375" t="s">
        <v>1106</v>
      </c>
      <c r="L22" s="300"/>
      <c r="M22" s="300"/>
    </row>
    <row r="23" spans="1:13" ht="15" customHeight="1" thickTop="1" x14ac:dyDescent="0.25">
      <c r="A23" s="299" t="s">
        <v>1432</v>
      </c>
      <c r="B23" s="298"/>
      <c r="C23" s="297" t="str">
        <f>"("&amp;LEFT(K22,1)&amp;")"</f>
        <v>(I)</v>
      </c>
      <c r="D23" s="296" t="s">
        <v>1433</v>
      </c>
      <c r="E23" s="295"/>
      <c r="F23" s="294"/>
      <c r="G23" s="294"/>
      <c r="H23" s="824"/>
      <c r="I23" s="824"/>
      <c r="J23" s="825"/>
      <c r="K23" s="793" t="s">
        <v>1794</v>
      </c>
    </row>
    <row r="24" spans="1:13" ht="15" customHeight="1" x14ac:dyDescent="0.25">
      <c r="A24" s="282" t="s">
        <v>1792</v>
      </c>
      <c r="B24" s="282"/>
      <c r="C24" s="382">
        <v>2.0499999999999998</v>
      </c>
      <c r="D24" s="280"/>
      <c r="E24" s="279"/>
      <c r="F24" s="278" t="str" cm="1">
        <f t="array" aca="1" ref="F24" ca="1">IF(D24="Core", INDIRECT($K$3), IF(D24="Core_Rotational",INDIRECT($K$3), IF(D24="Core_Pillar", INDIRECT($K$3),IF(D24="Explosive_Cardio", INDIRECT($K$2), IF(D24="Explosive", INDIRECT($K$2),INDIRECT($K$4))))))</f>
        <v>3x12</v>
      </c>
      <c r="G24" s="826" t="str">
        <f ca="1">CONCATENATE(IF($E$5="FDN",FDN_R,""),IF($E$5="END",END_R,""),IF($E$5="SPD",SPD_R,""),IF($E$5="HYP",HYP_R,""),IF($E$5="PWR",PWR_R,""),IF($E$5="STC",STC_R,""),IF($E$5="STR",STR_R,""),IF($E$5="MAX",MAX_R,""),IF($E$5="TF",TF_R,""),IF($E$5="UNL",UNL_R,""))</f>
        <v>1:00</v>
      </c>
      <c r="H24" s="277"/>
      <c r="I24" s="277"/>
      <c r="J24" s="277"/>
      <c r="K24" s="793"/>
    </row>
    <row r="25" spans="1:13" ht="15" customHeight="1" x14ac:dyDescent="0.25">
      <c r="A25" s="43" t="s">
        <v>1790</v>
      </c>
      <c r="B25" s="36"/>
      <c r="C25" s="386">
        <v>7.05</v>
      </c>
      <c r="D25" s="280"/>
      <c r="E25" s="293"/>
      <c r="F25" s="271" t="str" cm="1">
        <f t="array" aca="1" ref="F25" ca="1">IF(D25="Core", INDIRECT($K$3), IF(D25="Core_Rotational",INDIRECT($K$3), IF(D25="Core_Pillar", INDIRECT($K$3),IF(D25="Explosive_Cardio", INDIRECT($K$2), IF(D25="Explosive", INDIRECT($K$2),INDIRECT($K$4))))))</f>
        <v>3x12</v>
      </c>
      <c r="G25" s="827"/>
      <c r="H25" s="271"/>
      <c r="I25" s="271"/>
      <c r="J25" s="271"/>
      <c r="K25" s="793"/>
    </row>
    <row r="26" spans="1:13" ht="15" customHeight="1" x14ac:dyDescent="0.25">
      <c r="A26" s="282" t="s">
        <v>1791</v>
      </c>
      <c r="B26" s="282"/>
      <c r="C26" s="281"/>
      <c r="D26" s="364"/>
      <c r="E26" s="291"/>
      <c r="F26" s="278" t="str" cm="1">
        <f t="array" aca="1" ref="F26" ca="1">IF(D26="Core", INDIRECT($K$3), IF(D26="Core_Rotational",INDIRECT($K$3), IF(D26="Core_Pillar", INDIRECT($K$3),IF(D26="Explosive_Cardio", INDIRECT($K$2), IF(D26="Explosive", INDIRECT($K$2),INDIRECT($K$4))))))</f>
        <v>3x12</v>
      </c>
      <c r="G26" s="828" t="str">
        <f ca="1">CONCATENATE(IF($E$5="FDN",FDN_R,""),IF($E$5="END",END_R,""),IF($E$5="SPD",SPD_R,""),IF($E$5="HYP",HYP_R,""),IF($E$5="PWR",PWR_R,""),IF($E$5="STC",STC_R,""),IF($E$5="STR",STR_R,""),IF($E$5="MAX",MAX_R,""),IF($E$5="TF",TF_R,""),IF($E$5="UNL",UNL_R,""))</f>
        <v>1:00</v>
      </c>
      <c r="H26" s="290"/>
      <c r="I26" s="290"/>
      <c r="J26" s="290"/>
      <c r="K26" s="793"/>
    </row>
    <row r="27" spans="1:13" ht="15" customHeight="1" x14ac:dyDescent="0.25">
      <c r="A27" s="43" t="s">
        <v>920</v>
      </c>
      <c r="B27" s="36"/>
      <c r="C27" s="287">
        <v>1.4</v>
      </c>
      <c r="D27" s="363"/>
      <c r="E27" s="286"/>
      <c r="F27" s="271" t="str" cm="1">
        <f t="array" aca="1" ref="F27" ca="1">IF(D27="Core", INDIRECT($K$3), IF(D27="Core_Rotational",INDIRECT($K$3), IF(D27="Core_Pillar", INDIRECT($K$3),IF(D27="Explosive_Cardio", INDIRECT($K$2), IF(D27="Explosive", INDIRECT($K$2),INDIRECT($K$4))))))</f>
        <v>3x12</v>
      </c>
      <c r="G27" s="829"/>
      <c r="H27" s="285"/>
      <c r="I27" s="285"/>
      <c r="J27" s="285"/>
      <c r="K27" s="793"/>
    </row>
    <row r="28" spans="1:13" ht="15" customHeight="1" x14ac:dyDescent="0.25">
      <c r="A28" s="282" t="s">
        <v>1789</v>
      </c>
      <c r="B28" s="282"/>
      <c r="C28" s="281"/>
      <c r="D28" s="280"/>
      <c r="E28" s="279"/>
      <c r="F28" s="278" t="str" cm="1">
        <f t="array" aca="1" ref="F28" ca="1">IF(D28="Core", INDIRECT($K$3), IF(D28="Core_Rotational",INDIRECT($K$3), IF(D28="Core_Pillar", INDIRECT($K$3),IF(D28="Explosive_Cardio", INDIRECT($K$2), IF(D28="Explosive", INDIRECT($K$2),INDIRECT($K$4))))))</f>
        <v>3x12</v>
      </c>
      <c r="G28" s="826" t="str">
        <f ca="1">CONCATENATE(IF($E$5="FDN",FDN_R,""),IF($E$5="END",END_R,""),IF($E$5="SPD",SPD_R,""),IF($E$5="HYP",HYP_R,""),IF($E$5="PWR",PWR_R,""),IF($E$5="STC",STC_R,""),IF($E$5="STR",STR_R,""),IF($E$5="MAX",MAX_R,""),IF($E$5="TF",TF_R,""),IF($E$5="UNL",UNL_R,""))</f>
        <v>1:00</v>
      </c>
      <c r="H28" s="277"/>
      <c r="I28" s="277"/>
      <c r="J28" s="277"/>
      <c r="K28" s="793"/>
    </row>
    <row r="29" spans="1:13" ht="15" customHeight="1" thickBot="1" x14ac:dyDescent="0.3">
      <c r="A29" s="43"/>
      <c r="B29" s="45"/>
      <c r="C29" s="273">
        <f>SUM(C23:C28)</f>
        <v>10.5</v>
      </c>
      <c r="D29" s="280"/>
      <c r="E29" s="293"/>
      <c r="F29" s="271" t="str" cm="1">
        <f t="array" aca="1" ref="F29" ca="1">IF(D29="Core", INDIRECT($K$3), IF(D29="Core_Rotational",INDIRECT($K$3), IF(D29="Core_Pillar", INDIRECT($K$3),IF(D29="Explosive_Cardio", INDIRECT($K$2), IF(D29="Explosive", INDIRECT($K$2),INDIRECT($K$4))))))</f>
        <v>3x12</v>
      </c>
      <c r="G29" s="827"/>
      <c r="H29" s="271"/>
      <c r="I29" s="271"/>
      <c r="J29" s="271"/>
    </row>
    <row r="30" spans="1:13" ht="15" customHeight="1" thickBot="1" x14ac:dyDescent="0.3">
      <c r="A30" s="307" t="s">
        <v>643</v>
      </c>
      <c r="B30" s="304"/>
      <c r="C30" s="306">
        <f ca="1">+C22+1</f>
        <v>44860</v>
      </c>
      <c r="D30" s="301" t="s">
        <v>1429</v>
      </c>
      <c r="E30" s="302" t="s">
        <v>70</v>
      </c>
      <c r="F30" s="301" t="s">
        <v>1430</v>
      </c>
      <c r="G30" s="301" t="s">
        <v>380</v>
      </c>
      <c r="H30" s="822" t="s">
        <v>1431</v>
      </c>
      <c r="I30" s="822"/>
      <c r="J30" s="823"/>
      <c r="K30" s="375" t="s">
        <v>345</v>
      </c>
      <c r="L30" s="300"/>
      <c r="M30" s="300"/>
    </row>
    <row r="31" spans="1:13" ht="15" customHeight="1" thickTop="1" x14ac:dyDescent="0.25">
      <c r="A31" s="299" t="s">
        <v>1432</v>
      </c>
      <c r="B31" s="298"/>
      <c r="C31" s="297" t="str">
        <f>"("&amp;LEFT(K30,1)&amp;")"</f>
        <v>(O)</v>
      </c>
      <c r="D31" s="296" t="s">
        <v>1433</v>
      </c>
      <c r="E31" s="295"/>
      <c r="F31" s="294"/>
      <c r="G31" s="294"/>
      <c r="H31" s="824"/>
      <c r="I31" s="824"/>
      <c r="J31" s="825"/>
      <c r="K31" s="793" t="s">
        <v>1795</v>
      </c>
    </row>
    <row r="32" spans="1:13" ht="15" customHeight="1" x14ac:dyDescent="0.25">
      <c r="A32" s="282"/>
      <c r="B32" s="282"/>
      <c r="C32" s="281"/>
      <c r="D32" s="280"/>
      <c r="E32" s="279"/>
      <c r="F32" s="278" t="str" cm="1">
        <f t="array" aca="1" ref="F32" ca="1">IF(D32="Core", INDIRECT($K$3), IF(D32="Core_Rotational",INDIRECT($K$3), IF(D32="Core_Pillar", INDIRECT($K$3),IF(D32="Explosive_Cardio", INDIRECT($K$2), IF(D32="Explosive", INDIRECT($K$2),INDIRECT($K$4))))))</f>
        <v>3x12</v>
      </c>
      <c r="G32" s="826" t="str">
        <f ca="1">CONCATENATE(IF($E$5="FDN",FDN_R,""),IF($E$5="END",END_R,""),IF($E$5="SPD",SPD_R,""),IF($E$5="HYP",HYP_R,""),IF($E$5="PWR",PWR_R,""),IF($E$5="STC",STC_R,""),IF($E$5="STR",STR_R,""),IF($E$5="MAX",MAX_R,""),IF($E$5="TF",TF_R,""),IF($E$5="UNL",UNL_R,""))</f>
        <v>1:00</v>
      </c>
      <c r="H32" s="277"/>
      <c r="I32" s="277"/>
      <c r="J32" s="277"/>
      <c r="K32" s="793"/>
    </row>
    <row r="33" spans="1:13" ht="15" customHeight="1" x14ac:dyDescent="0.25">
      <c r="A33" s="43"/>
      <c r="B33" s="36"/>
      <c r="C33" s="287"/>
      <c r="D33" s="280"/>
      <c r="E33" s="293"/>
      <c r="F33" s="271" t="str" cm="1">
        <f t="array" aca="1" ref="F33" ca="1">IF(D33="Core", INDIRECT($K$3), IF(D33="Core_Rotational",INDIRECT($K$3), IF(D33="Core_Pillar", INDIRECT($K$3),IF(D33="Explosive_Cardio", INDIRECT($K$2), IF(D33="Explosive", INDIRECT($K$2),INDIRECT($K$4))))))</f>
        <v>3x12</v>
      </c>
      <c r="G33" s="827"/>
      <c r="H33" s="271"/>
      <c r="I33" s="271"/>
      <c r="J33" s="271"/>
      <c r="K33" s="793"/>
    </row>
    <row r="34" spans="1:13" ht="15" customHeight="1" x14ac:dyDescent="0.25">
      <c r="A34" s="282"/>
      <c r="B34" s="282"/>
      <c r="C34" s="281"/>
      <c r="D34" s="364"/>
      <c r="E34" s="291"/>
      <c r="F34" s="278" t="str" cm="1">
        <f t="array" aca="1" ref="F34" ca="1">IF(D34="Core", INDIRECT($K$3), IF(D34="Core_Rotational",INDIRECT($K$3), IF(D34="Core_Pillar", INDIRECT($K$3),IF(D34="Explosive_Cardio", INDIRECT($K$2), IF(D34="Explosive", INDIRECT($K$2),INDIRECT($K$4))))))</f>
        <v>3x12</v>
      </c>
      <c r="G34" s="828" t="str">
        <f ca="1">CONCATENATE(IF($E$5="FDN",FDN_R,""),IF($E$5="END",END_R,""),IF($E$5="SPD",SPD_R,""),IF($E$5="HYP",HYP_R,""),IF($E$5="PWR",PWR_R,""),IF($E$5="STC",STC_R,""),IF($E$5="STR",STR_R,""),IF($E$5="MAX",MAX_R,""),IF($E$5="TF",TF_R,""),IF($E$5="UNL",UNL_R,""))</f>
        <v>1:00</v>
      </c>
      <c r="H34" s="290"/>
      <c r="I34" s="290"/>
      <c r="J34" s="290"/>
      <c r="K34" s="793"/>
    </row>
    <row r="35" spans="1:13" ht="15" customHeight="1" x14ac:dyDescent="0.25">
      <c r="A35" s="43"/>
      <c r="B35" s="36"/>
      <c r="C35" s="287"/>
      <c r="D35" s="363"/>
      <c r="E35" s="286"/>
      <c r="F35" s="271" t="str" cm="1">
        <f t="array" aca="1" ref="F35" ca="1">IF(D35="Core", INDIRECT($K$3), IF(D35="Core_Rotational",INDIRECT($K$3), IF(D35="Core_Pillar", INDIRECT($K$3),IF(D35="Explosive_Cardio", INDIRECT($K$2), IF(D35="Explosive", INDIRECT($K$2),INDIRECT($K$4))))))</f>
        <v>3x12</v>
      </c>
      <c r="G35" s="829"/>
      <c r="H35" s="285"/>
      <c r="I35" s="285"/>
      <c r="J35" s="285"/>
      <c r="K35" s="793"/>
    </row>
    <row r="36" spans="1:13" ht="15" customHeight="1" x14ac:dyDescent="0.25">
      <c r="A36" s="282"/>
      <c r="B36" s="282"/>
      <c r="C36" s="281"/>
      <c r="D36" s="280"/>
      <c r="E36" s="279"/>
      <c r="F36" s="278" t="str" cm="1">
        <f t="array" aca="1" ref="F36" ca="1">IF(D36="Core", INDIRECT($K$3), IF(D36="Core_Rotational",INDIRECT($K$3), IF(D36="Core_Pillar", INDIRECT($K$3),IF(D36="Explosive_Cardio", INDIRECT($K$2), IF(D36="Explosive", INDIRECT($K$2),INDIRECT($K$4))))))</f>
        <v>3x12</v>
      </c>
      <c r="G36" s="826" t="str">
        <f ca="1">CONCATENATE(IF($E$5="FDN",FDN_R,""),IF($E$5="END",END_R,""),IF($E$5="SPD",SPD_R,""),IF($E$5="HYP",HYP_R,""),IF($E$5="PWR",PWR_R,""),IF($E$5="STC",STC_R,""),IF($E$5="STR",STR_R,""),IF($E$5="MAX",MAX_R,""),IF($E$5="TF",TF_R,""),IF($E$5="UNL",UNL_R,""))</f>
        <v>1:00</v>
      </c>
      <c r="H36" s="277"/>
      <c r="I36" s="277"/>
      <c r="J36" s="277"/>
      <c r="K36" s="793"/>
    </row>
    <row r="37" spans="1:13" ht="15" customHeight="1" thickBot="1" x14ac:dyDescent="0.3">
      <c r="A37" s="43"/>
      <c r="B37" s="45"/>
      <c r="C37" s="273">
        <f>SUM(C31:C36)</f>
        <v>0</v>
      </c>
      <c r="D37" s="280"/>
      <c r="E37" s="293"/>
      <c r="F37" s="271" t="str" cm="1">
        <f t="array" aca="1" ref="F37" ca="1">IF(D37="Core", INDIRECT($K$3), IF(D37="Core_Rotational",INDIRECT($K$3), IF(D37="Core_Pillar", INDIRECT($K$3),IF(D37="Explosive_Cardio", INDIRECT($K$2), IF(D37="Explosive", INDIRECT($K$2),INDIRECT($K$4))))))</f>
        <v>3x12</v>
      </c>
      <c r="G37" s="827"/>
      <c r="H37" s="271"/>
      <c r="I37" s="271"/>
      <c r="J37" s="271"/>
    </row>
    <row r="38" spans="1:13" ht="15" customHeight="1" thickBot="1" x14ac:dyDescent="0.3">
      <c r="A38" s="307" t="s">
        <v>644</v>
      </c>
      <c r="B38" s="304"/>
      <c r="C38" s="306">
        <f ca="1">+C30+1</f>
        <v>44861</v>
      </c>
      <c r="D38" s="301" t="s">
        <v>1429</v>
      </c>
      <c r="E38" s="302" t="s">
        <v>70</v>
      </c>
      <c r="F38" s="301" t="s">
        <v>1430</v>
      </c>
      <c r="G38" s="301" t="s">
        <v>380</v>
      </c>
      <c r="H38" s="822" t="s">
        <v>1431</v>
      </c>
      <c r="I38" s="822"/>
      <c r="J38" s="823"/>
      <c r="K38" s="375" t="s">
        <v>648</v>
      </c>
      <c r="L38" s="300"/>
      <c r="M38" s="300"/>
    </row>
    <row r="39" spans="1:13" ht="15" customHeight="1" thickTop="1" x14ac:dyDescent="0.25">
      <c r="A39" s="299" t="s">
        <v>1432</v>
      </c>
      <c r="B39" s="298"/>
      <c r="C39" s="297" t="str">
        <f>"("&amp;LEFT(K38,1)&amp;")"</f>
        <v>(E)</v>
      </c>
      <c r="D39" s="296" t="s">
        <v>1433</v>
      </c>
      <c r="E39" s="295"/>
      <c r="F39" s="294"/>
      <c r="G39" s="294"/>
      <c r="H39" s="824"/>
      <c r="I39" s="824"/>
      <c r="J39" s="825"/>
      <c r="K39" s="793" t="s">
        <v>1796</v>
      </c>
    </row>
    <row r="40" spans="1:13" ht="15" customHeight="1" x14ac:dyDescent="0.25">
      <c r="A40" s="282"/>
      <c r="B40" s="282"/>
      <c r="C40" s="281"/>
      <c r="D40" s="280"/>
      <c r="E40" s="279"/>
      <c r="F40" s="278" t="str" cm="1">
        <f t="array" aca="1" ref="F40" ca="1">IF(D40="Core", INDIRECT($K$3), IF(D40="Core_Rotational",INDIRECT($K$3), IF(D40="Core_Pillar", INDIRECT($K$3),IF(D40="Explosive_Cardio", INDIRECT($K$2), IF(D40="Explosive", INDIRECT($K$2),INDIRECT($K$4))))))</f>
        <v>3x12</v>
      </c>
      <c r="G40" s="826" t="str">
        <f ca="1">CONCATENATE(IF($E$5="FDN",FDN_R,""),IF($E$5="END",END_R,""),IF($E$5="SPD",SPD_R,""),IF($E$5="HYP",HYP_R,""),IF($E$5="PWR",PWR_R,""),IF($E$5="STC",STC_R,""),IF($E$5="STR",STR_R,""),IF($E$5="MAX",MAX_R,""),IF($E$5="TF",TF_R,""),IF($E$5="UNL",UNL_R,""))</f>
        <v>1:00</v>
      </c>
      <c r="H40" s="277"/>
      <c r="I40" s="277"/>
      <c r="J40" s="277"/>
      <c r="K40" s="793"/>
    </row>
    <row r="41" spans="1:13" ht="15" customHeight="1" x14ac:dyDescent="0.25">
      <c r="A41" s="43"/>
      <c r="B41" s="36"/>
      <c r="C41" s="287">
        <v>10</v>
      </c>
      <c r="D41" s="280"/>
      <c r="E41" s="293"/>
      <c r="F41" s="271" t="str" cm="1">
        <f t="array" aca="1" ref="F41" ca="1">IF(D41="Core", INDIRECT($K$3), IF(D41="Core_Rotational",INDIRECT($K$3), IF(D41="Core_Pillar", INDIRECT($K$3),IF(D41="Explosive_Cardio", INDIRECT($K$2), IF(D41="Explosive", INDIRECT($K$2),INDIRECT($K$4))))))</f>
        <v>3x12</v>
      </c>
      <c r="G41" s="827"/>
      <c r="H41" s="271"/>
      <c r="I41" s="271"/>
      <c r="J41" s="271"/>
      <c r="K41" s="793"/>
    </row>
    <row r="42" spans="1:13" ht="15" customHeight="1" x14ac:dyDescent="0.25">
      <c r="A42" s="282"/>
      <c r="B42" s="282"/>
      <c r="C42" s="281"/>
      <c r="D42" s="364"/>
      <c r="E42" s="291"/>
      <c r="F42" s="278" t="str" cm="1">
        <f t="array" aca="1" ref="F42" ca="1">IF(D42="Core", INDIRECT($K$3), IF(D42="Core_Rotational",INDIRECT($K$3), IF(D42="Core_Pillar", INDIRECT($K$3),IF(D42="Explosive_Cardio", INDIRECT($K$2), IF(D42="Explosive", INDIRECT($K$2),INDIRECT($K$4))))))</f>
        <v>3x12</v>
      </c>
      <c r="G42" s="828" t="str">
        <f ca="1">CONCATENATE(IF($E$5="FDN",FDN_R,""),IF($E$5="END",END_R,""),IF($E$5="SPD",SPD_R,""),IF($E$5="HYP",HYP_R,""),IF($E$5="PWR",PWR_R,""),IF($E$5="STC",STC_R,""),IF($E$5="STR",STR_R,""),IF($E$5="MAX",MAX_R,""),IF($E$5="TF",TF_R,""),IF($E$5="UNL",UNL_R,""))</f>
        <v>1:00</v>
      </c>
      <c r="H42" s="290"/>
      <c r="I42" s="290"/>
      <c r="J42" s="290"/>
      <c r="K42" s="793"/>
    </row>
    <row r="43" spans="1:13" ht="15" customHeight="1" x14ac:dyDescent="0.25">
      <c r="A43" s="43"/>
      <c r="B43" s="36"/>
      <c r="C43" s="287"/>
      <c r="D43" s="363"/>
      <c r="E43" s="286"/>
      <c r="F43" s="271" t="str" cm="1">
        <f t="array" aca="1" ref="F43" ca="1">IF(D43="Core", INDIRECT($K$3), IF(D43="Core_Rotational",INDIRECT($K$3), IF(D43="Core_Pillar", INDIRECT($K$3),IF(D43="Explosive_Cardio", INDIRECT($K$2), IF(D43="Explosive", INDIRECT($K$2),INDIRECT($K$4))))))</f>
        <v>3x12</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3x12</v>
      </c>
      <c r="G44" s="826" t="str">
        <f ca="1">CONCATENATE(IF($E$5="FDN",FDN_R,""),IF($E$5="END",END_R,""),IF($E$5="SPD",SPD_R,""),IF($E$5="HYP",HYP_R,""),IF($E$5="PWR",PWR_R,""),IF($E$5="STC",STC_R,""),IF($E$5="STR",STR_R,""),IF($E$5="MAX",MAX_R,""),IF($E$5="TF",TF_R,""),IF($E$5="UNL",UNL_R,""))</f>
        <v>1:00</v>
      </c>
      <c r="H44" s="277"/>
      <c r="I44" s="277"/>
      <c r="J44" s="277"/>
      <c r="K44" s="793"/>
    </row>
    <row r="45" spans="1:13" ht="15" customHeight="1" thickBot="1" x14ac:dyDescent="0.3">
      <c r="A45" s="43"/>
      <c r="B45" s="45"/>
      <c r="C45" s="273">
        <f>SUM(C39:C44)</f>
        <v>10</v>
      </c>
      <c r="D45" s="280"/>
      <c r="E45" s="293"/>
      <c r="F45" s="271" t="str" cm="1">
        <f t="array" aca="1" ref="F45" ca="1">IF(D45="Core", INDIRECT($K$3), IF(D45="Core_Rotational",INDIRECT($K$3), IF(D45="Core_Pillar", INDIRECT($K$3),IF(D45="Explosive_Cardio", INDIRECT($K$2), IF(D45="Explosive", INDIRECT($K$2),INDIRECT($K$4))))))</f>
        <v>3x12</v>
      </c>
      <c r="G45" s="827"/>
      <c r="H45" s="271"/>
      <c r="I45" s="271"/>
      <c r="J45" s="271"/>
    </row>
    <row r="46" spans="1:13" ht="15" customHeight="1" thickBot="1" x14ac:dyDescent="0.3">
      <c r="A46" s="307" t="s">
        <v>645</v>
      </c>
      <c r="B46" s="304"/>
      <c r="C46" s="306">
        <f ca="1">+C38+1</f>
        <v>44862</v>
      </c>
      <c r="D46" s="301" t="s">
        <v>1429</v>
      </c>
      <c r="E46" s="302" t="s">
        <v>70</v>
      </c>
      <c r="F46" s="301" t="s">
        <v>1430</v>
      </c>
      <c r="G46" s="301" t="s">
        <v>380</v>
      </c>
      <c r="H46" s="822" t="s">
        <v>1431</v>
      </c>
      <c r="I46" s="822"/>
      <c r="J46" s="823"/>
      <c r="K46" s="375" t="s">
        <v>661</v>
      </c>
      <c r="L46" s="300"/>
      <c r="M46" s="300"/>
    </row>
    <row r="47" spans="1:13" ht="15" customHeight="1" thickTop="1" x14ac:dyDescent="0.25">
      <c r="A47" s="299" t="s">
        <v>1432</v>
      </c>
      <c r="B47" s="298"/>
      <c r="C47" s="297" t="str">
        <f>"("&amp;LEFT(K46,1)&amp;")"</f>
        <v>(T)</v>
      </c>
      <c r="D47" s="296" t="s">
        <v>1433</v>
      </c>
      <c r="E47" s="295"/>
      <c r="F47" s="294"/>
      <c r="G47" s="294"/>
      <c r="H47" s="824"/>
      <c r="I47" s="824"/>
      <c r="J47" s="825"/>
      <c r="K47" s="793" t="s">
        <v>1797</v>
      </c>
      <c r="L47" s="794"/>
    </row>
    <row r="48" spans="1:13" ht="15" customHeight="1" x14ac:dyDescent="0.25">
      <c r="A48" s="282"/>
      <c r="B48" s="282"/>
      <c r="C48" s="281"/>
      <c r="D48" s="280"/>
      <c r="E48" s="279"/>
      <c r="F48" s="278" t="str" cm="1">
        <f t="array" aca="1" ref="F48" ca="1">IF(D48="Core", INDIRECT($K$3), IF(D48="Core_Rotational",INDIRECT($K$3), IF(D48="Core_Pillar", INDIRECT($K$3),IF(D48="Explosive_Cardio", INDIRECT($K$2), IF(D48="Explosive", INDIRECT($K$2),INDIRECT($K$4))))))</f>
        <v>3x12</v>
      </c>
      <c r="G48" s="826" t="str">
        <f ca="1">CONCATENATE(IF($E$5="FDN",FDN_R,""),IF($E$5="END",END_R,""),IF($E$5="SPD",SPD_R,""),IF($E$5="HYP",HYP_R,""),IF($E$5="PWR",PWR_R,""),IF($E$5="STC",STC_R,""),IF($E$5="STR",STR_R,""),IF($E$5="MAX",MAX_R,""),IF($E$5="TF",TF_R,""),IF($E$5="UNL",UNL_R,""))</f>
        <v>1:00</v>
      </c>
      <c r="H48" s="277"/>
      <c r="I48" s="277"/>
      <c r="J48" s="277"/>
      <c r="K48" s="793"/>
      <c r="L48" s="794"/>
    </row>
    <row r="49" spans="1:13" ht="15" customHeight="1" x14ac:dyDescent="0.25">
      <c r="A49" s="43"/>
      <c r="B49" s="36"/>
      <c r="C49" s="386">
        <v>10.050000000000001</v>
      </c>
      <c r="D49" s="280"/>
      <c r="E49" s="293"/>
      <c r="F49" s="271" t="str" cm="1">
        <f t="array" aca="1" ref="F49" ca="1">IF(D49="Core", INDIRECT($K$3), IF(D49="Core_Rotational",INDIRECT($K$3), IF(D49="Core_Pillar", INDIRECT($K$3),IF(D49="Explosive_Cardio", INDIRECT($K$2), IF(D49="Explosive", INDIRECT($K$2),INDIRECT($K$4))))))</f>
        <v>3x12</v>
      </c>
      <c r="G49" s="827"/>
      <c r="H49" s="271"/>
      <c r="I49" s="271"/>
      <c r="J49" s="271"/>
      <c r="K49" s="793"/>
      <c r="L49" s="794"/>
    </row>
    <row r="50" spans="1:13" ht="15" customHeight="1" x14ac:dyDescent="0.25">
      <c r="A50" s="282"/>
      <c r="B50" s="282"/>
      <c r="C50" s="281"/>
      <c r="D50" s="364"/>
      <c r="E50" s="291"/>
      <c r="F50" s="278" t="str" cm="1">
        <f t="array" aca="1" ref="F50" ca="1">IF(D50="Core", INDIRECT($K$3), IF(D50="Core_Rotational",INDIRECT($K$3), IF(D50="Core_Pillar", INDIRECT($K$3),IF(D50="Explosive_Cardio", INDIRECT($K$2), IF(D50="Explosive", INDIRECT($K$2),INDIRECT($K$4))))))</f>
        <v>3x12</v>
      </c>
      <c r="G50" s="828" t="str">
        <f ca="1">CONCATENATE(IF($E$5="FDN",FDN_R,""),IF($E$5="END",END_R,""),IF($E$5="SPD",SPD_R,""),IF($E$5="HYP",HYP_R,""),IF($E$5="PWR",PWR_R,""),IF($E$5="STC",STC_R,""),IF($E$5="STR",STR_R,""),IF($E$5="MAX",MAX_R,""),IF($E$5="TF",TF_R,""),IF($E$5="UNL",UNL_R,""))</f>
        <v>1:00</v>
      </c>
      <c r="H50" s="290"/>
      <c r="I50" s="290"/>
      <c r="J50" s="290"/>
      <c r="K50" s="793"/>
      <c r="L50" s="794"/>
    </row>
    <row r="51" spans="1:13" ht="15" customHeight="1" x14ac:dyDescent="0.25">
      <c r="A51" s="43"/>
      <c r="B51" s="36"/>
      <c r="C51" s="287"/>
      <c r="D51" s="363"/>
      <c r="E51" s="286"/>
      <c r="F51" s="271" t="str" cm="1">
        <f t="array" aca="1" ref="F51" ca="1">IF(D51="Core", INDIRECT($K$3), IF(D51="Core_Rotational",INDIRECT($K$3), IF(D51="Core_Pillar", INDIRECT($K$3),IF(D51="Explosive_Cardio", INDIRECT($K$2), IF(D51="Explosive", INDIRECT($K$2),INDIRECT($K$4))))))</f>
        <v>3x12</v>
      </c>
      <c r="G51" s="829"/>
      <c r="H51" s="285"/>
      <c r="I51" s="285"/>
      <c r="J51" s="285"/>
      <c r="K51" s="793"/>
      <c r="L51" s="794"/>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3x12</v>
      </c>
      <c r="G52" s="826" t="str">
        <f ca="1">CONCATENATE(IF($E$5="FDN",FDN_R,""),IF($E$5="END",END_R,""),IF($E$5="SPD",SPD_R,""),IF($E$5="HYP",HYP_R,""),IF($E$5="PWR",PWR_R,""),IF($E$5="STC",STC_R,""),IF($E$5="STR",STR_R,""),IF($E$5="MAX",MAX_R,""),IF($E$5="TF",TF_R,""),IF($E$5="UNL",UNL_R,""))</f>
        <v>1:00</v>
      </c>
      <c r="H52" s="277"/>
      <c r="I52" s="277"/>
      <c r="J52" s="277"/>
      <c r="K52" s="793"/>
      <c r="L52" s="794"/>
    </row>
    <row r="53" spans="1:13" ht="15" customHeight="1" thickBot="1" x14ac:dyDescent="0.3">
      <c r="A53" s="43"/>
      <c r="B53" s="45"/>
      <c r="C53" s="273">
        <f>SUM(C47:C52)</f>
        <v>10.050000000000001</v>
      </c>
      <c r="D53" s="280"/>
      <c r="E53" s="293"/>
      <c r="F53" s="271" t="str" cm="1">
        <f t="array" aca="1" ref="F53" ca="1">IF(D53="Core", INDIRECT($K$3), IF(D53="Core_Rotational",INDIRECT($K$3), IF(D53="Core_Pillar", INDIRECT($K$3),IF(D53="Explosive_Cardio", INDIRECT($K$2), IF(D53="Explosive", INDIRECT($K$2),INDIRECT($K$4))))))</f>
        <v>3x12</v>
      </c>
      <c r="G53" s="827"/>
      <c r="H53" s="271"/>
      <c r="I53" s="271"/>
      <c r="J53" s="271"/>
    </row>
    <row r="54" spans="1:13" ht="15" customHeight="1" thickBot="1" x14ac:dyDescent="0.3">
      <c r="A54" s="305" t="s">
        <v>646</v>
      </c>
      <c r="B54" s="304"/>
      <c r="C54" s="303">
        <f ca="1">+C46+1</f>
        <v>44863</v>
      </c>
      <c r="D54" s="301" t="s">
        <v>1429</v>
      </c>
      <c r="E54" s="302" t="s">
        <v>70</v>
      </c>
      <c r="F54" s="301" t="s">
        <v>1430</v>
      </c>
      <c r="G54" s="301" t="s">
        <v>380</v>
      </c>
      <c r="H54" s="822" t="s">
        <v>1431</v>
      </c>
      <c r="I54" s="822"/>
      <c r="J54" s="823"/>
      <c r="K54" s="375" t="s">
        <v>1706</v>
      </c>
      <c r="L54" s="300"/>
      <c r="M54" s="300"/>
    </row>
    <row r="55" spans="1:13" ht="15" customHeight="1" thickTop="1" x14ac:dyDescent="0.25">
      <c r="A55" s="299" t="s">
        <v>1432</v>
      </c>
      <c r="B55" s="298"/>
      <c r="C55" s="297" t="str">
        <f>"("&amp;LEFT(K54,1)&amp;")"</f>
        <v>(R)</v>
      </c>
      <c r="D55" s="296" t="s">
        <v>1433</v>
      </c>
      <c r="E55" s="295"/>
      <c r="F55" s="294"/>
      <c r="G55" s="294"/>
      <c r="H55" s="824"/>
      <c r="I55" s="824"/>
      <c r="J55" s="825"/>
      <c r="K55" s="793" t="s">
        <v>1798</v>
      </c>
    </row>
    <row r="56" spans="1:13" ht="15" customHeight="1" x14ac:dyDescent="0.25">
      <c r="A56" s="283"/>
      <c r="B56" s="282"/>
      <c r="C56" s="281"/>
      <c r="D56" s="280"/>
      <c r="E56" s="279"/>
      <c r="F56" s="278" t="str" cm="1">
        <f t="array" aca="1" ref="F56" ca="1">IF(D56="Core", INDIRECT($K$3), IF(D56="Core_Rotational",INDIRECT($K$3), IF(D56="Core_Pillar", INDIRECT($K$3),IF(D56="Explosive_Cardio", INDIRECT($K$2), IF(D56="Explosive", INDIRECT($K$2),INDIRECT($K$4))))))</f>
        <v>3x12</v>
      </c>
      <c r="G56" s="826" t="str">
        <f ca="1">CONCATENATE(IF($E$5="FDN",FDN_R,""),IF($E$5="END",END_R,""),IF($E$5="SPD",SPD_R,""),IF($E$5="HYP",HYP_R,""),IF($E$5="PWR",PWR_R,""),IF($E$5="STC",STC_R,""),IF($E$5="STR",STR_R,""),IF($E$5="MAX",MAX_R,""),IF($E$5="TF",TF_R,""),IF($E$5="UNL",UNL_R,""))</f>
        <v>1:00</v>
      </c>
      <c r="H56" s="277"/>
      <c r="I56" s="277"/>
      <c r="J56" s="276"/>
      <c r="K56" s="793"/>
    </row>
    <row r="57" spans="1:13" ht="15" customHeight="1" x14ac:dyDescent="0.25">
      <c r="A57" s="288"/>
      <c r="B57" s="36"/>
      <c r="C57" s="386">
        <v>9.5500000000000007</v>
      </c>
      <c r="D57" s="280"/>
      <c r="E57" s="293"/>
      <c r="F57" s="271" t="str" cm="1">
        <f t="array" aca="1" ref="F57" ca="1">IF(D57="Core", INDIRECT($K$3), IF(D57="Core_Rotational",INDIRECT($K$3), IF(D57="Core_Pillar", INDIRECT($K$3),IF(D57="Explosive_Cardio", INDIRECT($K$2), IF(D57="Explosive", INDIRECT($K$2),INDIRECT($K$4))))))</f>
        <v>3x12</v>
      </c>
      <c r="G57" s="827"/>
      <c r="H57" s="271"/>
      <c r="I57" s="271"/>
      <c r="J57" s="292"/>
      <c r="K57" s="793"/>
    </row>
    <row r="58" spans="1:13" ht="15" customHeight="1" x14ac:dyDescent="0.25">
      <c r="A58" s="283"/>
      <c r="B58" s="282"/>
      <c r="C58" s="281"/>
      <c r="D58" s="364"/>
      <c r="E58" s="291"/>
      <c r="F58" s="278" t="str" cm="1">
        <f t="array" aca="1" ref="F58" ca="1">IF(D58="Core", INDIRECT($K$3), IF(D58="Core_Rotational",INDIRECT($K$3), IF(D58="Core_Pillar", INDIRECT($K$3),IF(D58="Explosive_Cardio", INDIRECT($K$2), IF(D58="Explosive", INDIRECT($K$2),INDIRECT($K$4))))))</f>
        <v>3x12</v>
      </c>
      <c r="G58" s="828" t="str">
        <f ca="1">CONCATENATE(IF($E$5="FDN",FDN_R,""),IF($E$5="END",END_R,""),IF($E$5="SPD",SPD_R,""),IF($E$5="HYP",HYP_R,""),IF($E$5="PWR",PWR_R,""),IF($E$5="STC",STC_R,""),IF($E$5="STR",STR_R,""),IF($E$5="MAX",MAX_R,""),IF($E$5="TF",TF_R,""),IF($E$5="UNL",UNL_R,""))</f>
        <v>1:00</v>
      </c>
      <c r="H58" s="290"/>
      <c r="I58" s="290"/>
      <c r="J58" s="289"/>
      <c r="K58" s="793"/>
    </row>
    <row r="59" spans="1:13" ht="15" customHeight="1" x14ac:dyDescent="0.25">
      <c r="A59" s="288"/>
      <c r="B59" s="36"/>
      <c r="C59" s="287"/>
      <c r="D59" s="363"/>
      <c r="E59" s="286"/>
      <c r="F59" s="271" t="str" cm="1">
        <f t="array" aca="1" ref="F59" ca="1">IF(D59="Core", INDIRECT($K$3), IF(D59="Core_Rotational",INDIRECT($K$3), IF(D59="Core_Pillar", INDIRECT($K$3),IF(D59="Explosive_Cardio", INDIRECT($K$2), IF(D59="Explosive", INDIRECT($K$2),INDIRECT($K$4))))))</f>
        <v>3x12</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3x12</v>
      </c>
      <c r="G60" s="826" t="str">
        <f ca="1">CONCATENATE(IF($E$5="FDN",FDN_R,""),IF($E$5="END",END_R,""),IF($E$5="SPD",SPD_R,""),IF($E$5="HYP",HYP_R,""),IF($E$5="PWR",PWR_R,""),IF($E$5="STC",STC_R,""),IF($E$5="STR",STR_R,""),IF($E$5="MAX",MAX_R,""),IF($E$5="TF",TF_R,""),IF($E$5="UNL",UNL_R,""))</f>
        <v>1:00</v>
      </c>
      <c r="H60" s="277"/>
      <c r="I60" s="277"/>
      <c r="J60" s="276"/>
      <c r="K60" s="793"/>
    </row>
    <row r="61" spans="1:13" ht="15" customHeight="1" thickBot="1" x14ac:dyDescent="0.3">
      <c r="A61" s="275"/>
      <c r="B61" s="274"/>
      <c r="C61" s="383">
        <f>SUM(C55:C60)</f>
        <v>9.5500000000000007</v>
      </c>
      <c r="D61" s="366"/>
      <c r="E61" s="272"/>
      <c r="F61" s="270" t="str" cm="1">
        <f t="array" aca="1" ref="F61" ca="1">IF(D61="Core", INDIRECT($K$3), IF(D61="Core_Rotational",INDIRECT($K$3), IF(D61="Core_Pillar", INDIRECT($K$3),IF(D61="Explosive_Cardio", INDIRECT($K$2), IF(D61="Explosive", INDIRECT($K$2),INDIRECT($K$4))))))</f>
        <v>3x12</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K47:L52"/>
    <mergeCell ref="H38:J38"/>
    <mergeCell ref="H39:J39"/>
    <mergeCell ref="K39:K44"/>
    <mergeCell ref="G40:G41"/>
    <mergeCell ref="G42:G43"/>
    <mergeCell ref="G44:G45"/>
    <mergeCell ref="H46:J46"/>
    <mergeCell ref="H47:J47"/>
    <mergeCell ref="G48:G49"/>
    <mergeCell ref="G50:G51"/>
    <mergeCell ref="G52:G53"/>
    <mergeCell ref="H54:J54"/>
    <mergeCell ref="H55:J55"/>
    <mergeCell ref="K55:K60"/>
    <mergeCell ref="G56:G57"/>
    <mergeCell ref="G58:G59"/>
    <mergeCell ref="G60:G61"/>
  </mergeCells>
  <conditionalFormatting sqref="E5">
    <cfRule type="cellIs" dxfId="120" priority="1" operator="equal">
      <formula>0</formula>
    </cfRule>
    <cfRule type="cellIs" dxfId="119" priority="2" operator="equal">
      <formula>"SPD"</formula>
    </cfRule>
    <cfRule type="cellIs" dxfId="118" priority="3" operator="equal">
      <formula>"PWR"</formula>
    </cfRule>
    <cfRule type="cellIs" dxfId="117" priority="4" operator="equal">
      <formula>"HYP"</formula>
    </cfRule>
    <cfRule type="cellIs" dxfId="116" priority="5" operator="equal">
      <formula>"STR"</formula>
    </cfRule>
    <cfRule type="cellIs" dxfId="115" priority="6" operator="equal">
      <formula>"STC"</formula>
    </cfRule>
    <cfRule type="cellIs" dxfId="114" priority="7" operator="equal">
      <formula>"MAX"</formula>
    </cfRule>
    <cfRule type="cellIs" dxfId="113" priority="8" operator="equal">
      <formula>"SPE"</formula>
    </cfRule>
    <cfRule type="cellIs" dxfId="112" priority="9" operator="equal">
      <formula>"END"</formula>
    </cfRule>
    <cfRule type="cellIs" dxfId="111" priority="10" operator="equal">
      <formula>"UNL"</formula>
    </cfRule>
    <cfRule type="cellIs" dxfId="110" priority="11" operator="equal">
      <formula>"FDN"</formula>
    </cfRule>
  </conditionalFormatting>
  <dataValidations count="2">
    <dataValidation type="list" allowBlank="1" showInputMessage="1" showErrorMessage="1" sqref="D8:D13 D16:D21 D24:D29 D32:D37 D40:D45 D48:D53 D56:D61" xr:uid="{00178966-1F7C-4B4C-B960-936F8AC20C20}">
      <formula1>ExerciseCategories</formula1>
    </dataValidation>
    <dataValidation type="list" allowBlank="1" showErrorMessage="1" sqref="E24:E29 E32:E37 E16:E21 E56:E61 E40:E45 E48:E53 E8:E13" xr:uid="{DC692749-6E42-4DC1-B9A9-1AB7B78EF44D}">
      <formula1>INDIRECT(D8)</formula1>
    </dataValidation>
  </dataValidations>
  <hyperlinks>
    <hyperlink ref="K1" location="'Reference Page'!A1" display="Home" xr:uid="{2C83A897-1E92-4BE6-8A4F-52CA42EEE980}"/>
  </hyperlinks>
  <printOptions horizontalCentered="1" verticalCentered="1"/>
  <pageMargins left="0.3" right="0.3" top="0.5" bottom="0.25" header="0.3" footer="0.3"/>
  <pageSetup scale="87"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4">
    <tabColor rgb="FFABFFAB"/>
    <pageSetUpPr fitToPage="1"/>
  </sheetPr>
  <dimension ref="A1:AO202"/>
  <sheetViews>
    <sheetView showGridLines="0" workbookViewId="0">
      <pane ySplit="5" topLeftCell="A44" activePane="bottomLeft" state="frozen"/>
      <selection activeCell="A6" sqref="A6:AA61"/>
      <selection pane="bottomLeft" activeCell="K55" sqref="K55:L61"/>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552" customWidth="1"/>
    <col min="12" max="12" width="22" customWidth="1"/>
  </cols>
  <sheetData>
    <row r="1" spans="1:41" ht="18.75" x14ac:dyDescent="0.3">
      <c r="A1" s="777" t="s">
        <v>1427</v>
      </c>
      <c r="B1" s="778"/>
      <c r="C1" s="778"/>
      <c r="D1" s="778"/>
      <c r="E1" s="778"/>
      <c r="F1" s="778"/>
      <c r="G1" s="778"/>
      <c r="H1" s="778"/>
      <c r="I1" s="778"/>
      <c r="J1" s="779"/>
      <c r="K1" s="549" t="s">
        <v>850</v>
      </c>
    </row>
    <row r="2" spans="1:41" x14ac:dyDescent="0.25">
      <c r="A2" s="780" t="s">
        <v>470</v>
      </c>
      <c r="B2" s="781"/>
      <c r="C2" s="781"/>
      <c r="D2" s="781"/>
      <c r="E2" s="781"/>
      <c r="F2" s="781"/>
      <c r="G2" s="781"/>
      <c r="H2" s="781"/>
      <c r="I2" s="781"/>
      <c r="J2" s="782"/>
      <c r="K2" s="550" t="str">
        <f ca="1">CONCATENATE(E5,"1_3E")</f>
        <v>END1_3E</v>
      </c>
    </row>
    <row r="3" spans="1:41" x14ac:dyDescent="0.25">
      <c r="A3" s="318" cm="1">
        <f t="array" aca="1" ref="A3" ca="1">INDIRECT(K5)</f>
        <v>44864</v>
      </c>
      <c r="B3" s="317" t="s">
        <v>330</v>
      </c>
      <c r="C3" s="316">
        <f ca="1">+A3+6</f>
        <v>44870</v>
      </c>
      <c r="D3" s="787" t="s">
        <v>852</v>
      </c>
      <c r="E3" s="788"/>
      <c r="F3" s="788"/>
      <c r="G3" s="788"/>
      <c r="H3" s="788"/>
      <c r="I3" s="788"/>
      <c r="J3" s="789"/>
      <c r="K3" s="550" t="str">
        <f ca="1">CONCATENATE(E5,"1_3C")</f>
        <v>END1_3C</v>
      </c>
    </row>
    <row r="4" spans="1:41" x14ac:dyDescent="0.25">
      <c r="A4" s="849" t="str">
        <f>'Reference Page'!$H$35</f>
        <v>FALL</v>
      </c>
      <c r="B4" s="850"/>
      <c r="C4" s="850"/>
      <c r="D4" s="850"/>
      <c r="E4" s="850"/>
      <c r="F4" s="850"/>
      <c r="G4" s="850"/>
      <c r="H4" s="850"/>
      <c r="I4" s="850"/>
      <c r="J4" s="851"/>
      <c r="K4" s="550" t="str">
        <f ca="1">CONCATENATE(E5,"1_3O")</f>
        <v>END1_3O</v>
      </c>
    </row>
    <row r="5" spans="1:41" ht="16.5" thickBot="1" x14ac:dyDescent="0.35">
      <c r="A5" s="852" t="str">
        <f>'Reference Page'!$F$41</f>
        <v>Fall Block 2</v>
      </c>
      <c r="B5" s="853"/>
      <c r="C5" s="853"/>
      <c r="D5" s="367" t="s">
        <v>1428</v>
      </c>
      <c r="E5" s="844" t="str" cm="1">
        <f t="array" aca="1" ref="E5" ca="1">INDIRECT(L5)</f>
        <v>END</v>
      </c>
      <c r="F5" s="845"/>
      <c r="G5" s="845"/>
      <c r="H5" s="845"/>
      <c r="I5" s="845"/>
      <c r="J5" s="845"/>
      <c r="K5" s="550" t="str">
        <f>_xlfn.CONCAT("'Reference Page'!A",RIGHT(A2,(LEN(A2)-FIND(" ",A2)))+2)</f>
        <v>'Reference Page'!A46</v>
      </c>
      <c r="L5" s="70" t="str">
        <f>_xlfn.CONCAT("'Reference Page'!G",RIGHT(A2,(LEN(A2)-FIND(" ",A2)))+2)</f>
        <v>'Reference Page'!G46</v>
      </c>
    </row>
    <row r="6" spans="1:41" ht="15.75" thickBot="1" x14ac:dyDescent="0.3">
      <c r="A6" s="315" t="s">
        <v>640</v>
      </c>
      <c r="B6" s="314"/>
      <c r="C6" s="306">
        <f ca="1">A3</f>
        <v>44864</v>
      </c>
      <c r="D6" s="301" t="s">
        <v>1429</v>
      </c>
      <c r="E6" s="302" t="s">
        <v>70</v>
      </c>
      <c r="F6" s="301" t="s">
        <v>1430</v>
      </c>
      <c r="G6" s="301" t="s">
        <v>380</v>
      </c>
      <c r="H6" s="841" t="s">
        <v>1431</v>
      </c>
      <c r="I6" s="841"/>
      <c r="J6" s="842"/>
      <c r="K6" s="551" t="s">
        <v>648</v>
      </c>
      <c r="L6" s="300"/>
      <c r="M6" s="300"/>
    </row>
    <row r="7" spans="1:41" s="313" customFormat="1" ht="15" customHeight="1" thickTop="1" x14ac:dyDescent="0.25">
      <c r="A7" s="299" t="s">
        <v>1432</v>
      </c>
      <c r="B7" s="41"/>
      <c r="C7" s="297" t="str">
        <f>"("&amp;LEFT(K6,1)&amp;")"</f>
        <v>(E)</v>
      </c>
      <c r="D7" s="296" t="s">
        <v>1433</v>
      </c>
      <c r="E7" s="295"/>
      <c r="F7" s="294"/>
      <c r="G7" s="294"/>
      <c r="H7" s="824"/>
      <c r="I7" s="824"/>
      <c r="J7" s="825"/>
      <c r="K7" s="793" t="s">
        <v>1799</v>
      </c>
      <c r="L7" s="794"/>
      <c r="M7"/>
      <c r="N7"/>
      <c r="O7"/>
      <c r="P7"/>
      <c r="Q7"/>
      <c r="R7"/>
      <c r="S7"/>
      <c r="T7"/>
      <c r="U7"/>
      <c r="V7"/>
      <c r="W7"/>
      <c r="X7"/>
      <c r="Y7"/>
      <c r="Z7"/>
      <c r="AA7"/>
      <c r="AB7"/>
      <c r="AC7"/>
      <c r="AD7"/>
      <c r="AE7"/>
      <c r="AF7"/>
      <c r="AG7"/>
      <c r="AH7"/>
      <c r="AI7"/>
      <c r="AJ7"/>
      <c r="AK7"/>
      <c r="AL7"/>
      <c r="AM7"/>
      <c r="AN7"/>
      <c r="AO7"/>
    </row>
    <row r="8" spans="1:41" ht="15" customHeight="1" x14ac:dyDescent="0.25">
      <c r="A8" s="282" t="s">
        <v>962</v>
      </c>
      <c r="B8" s="282"/>
      <c r="C8" s="281"/>
      <c r="D8" s="280"/>
      <c r="E8" s="279"/>
      <c r="F8" s="278" t="str" cm="1">
        <f t="array" aca="1" ref="F8" ca="1">IF(D8="Core", INDIRECT($K$3), IF(D8="Core_Rotational",INDIRECT($K$3), IF(D8="Core_Pillar", INDIRECT($K$3),IF(D8="Explosive_Cardio", INDIRECT($K$2), IF(D8="Explosive", INDIRECT($K$2),INDIRECT($K$4))))))</f>
        <v>3x12</v>
      </c>
      <c r="G8" s="826" t="str">
        <f ca="1">CONCATENATE(IF($E$5="FDN",FDN_R,""),IF($E$5="END",END_R,""),IF($E$5="SPD",SPD_R,""),IF($E$5="HYP",HYP_R,""),IF($E$5="PWR",PWR_R,""),IF($E$5="STC",STC_R,""),IF($E$5="STR",STR_R,""),IF($E$5="MAX",MAX_R,""),IF($E$5="TF",TF_R,""),IF($E$5="UNL",UNL_R,""))</f>
        <v>1:00</v>
      </c>
      <c r="H8" s="277"/>
      <c r="I8" s="277"/>
      <c r="J8" s="277"/>
      <c r="K8" s="793"/>
      <c r="L8" s="794"/>
    </row>
    <row r="9" spans="1:41" ht="15" customHeight="1" x14ac:dyDescent="0.25">
      <c r="A9" s="43" t="s">
        <v>884</v>
      </c>
      <c r="B9" s="36"/>
      <c r="C9" s="287">
        <v>8</v>
      </c>
      <c r="D9" s="280"/>
      <c r="E9" s="293"/>
      <c r="F9" s="271" t="str" cm="1">
        <f t="array" aca="1" ref="F9" ca="1">IF(D9="Core", INDIRECT($K$3), IF(D9="Core_Rotational",INDIRECT($K$3), IF(D9="Core_Pillar", INDIRECT($K$3),IF(D9="Explosive_Cardio", INDIRECT($K$2), IF(D9="Explosive", INDIRECT($K$2),INDIRECT($K$4))))))</f>
        <v>3x12</v>
      </c>
      <c r="G9" s="827"/>
      <c r="H9" s="271"/>
      <c r="I9" s="271"/>
      <c r="J9" s="271"/>
      <c r="K9" s="793"/>
      <c r="L9" s="794"/>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3x12</v>
      </c>
      <c r="G10" s="828" t="str">
        <f ca="1">CONCATENATE(IF($E$5="FDN",FDN_R,""),IF($E$5="END",END_R,""),IF($E$5="SPD",SPD_R,""),IF($E$5="HYP",HYP_R,""),IF($E$5="PWR",PWR_R,""),IF($E$5="STC",STC_R,""),IF($E$5="STR",STR_R,""),IF($E$5="MAX",MAX_R,""),IF($E$5="TF",TF_R,""),IF($E$5="UNL",UNL_R,""))</f>
        <v>1:00</v>
      </c>
      <c r="H10" s="290"/>
      <c r="I10" s="290"/>
      <c r="J10" s="290"/>
      <c r="K10" s="793"/>
      <c r="L10" s="794"/>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3x12</v>
      </c>
      <c r="G11" s="829"/>
      <c r="H11" s="285"/>
      <c r="I11" s="285"/>
      <c r="J11" s="285"/>
      <c r="K11" s="793"/>
      <c r="L11" s="794"/>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3x12</v>
      </c>
      <c r="G12" s="826" t="str">
        <f ca="1">CONCATENATE(IF($E$5="FDN",FDN_R,""),IF($E$5="END",END_R,""),IF($E$5="SPD",SPD_R,""),IF($E$5="HYP",HYP_R,""),IF($E$5="PWR",PWR_R,""),IF($E$5="STC",STC_R,""),IF($E$5="STR",STR_R,""),IF($E$5="MAX",MAX_R,""),IF($E$5="TF",TF_R,""),IF($E$5="UNL",UNL_R,""))</f>
        <v>1:00</v>
      </c>
      <c r="H12" s="277"/>
      <c r="I12" s="277"/>
      <c r="J12" s="277"/>
      <c r="K12" s="793"/>
      <c r="L12" s="794"/>
    </row>
    <row r="13" spans="1:41" ht="15" customHeight="1" thickBot="1" x14ac:dyDescent="0.3">
      <c r="A13" s="43"/>
      <c r="B13" s="312"/>
      <c r="C13" s="311">
        <f>SUM(C7:C12)</f>
        <v>8</v>
      </c>
      <c r="D13" s="280"/>
      <c r="E13" s="310"/>
      <c r="F13" s="271" t="str" cm="1">
        <f t="array" aca="1" ref="F13" ca="1">IF(D13="Core", INDIRECT($K$3), IF(D13="Core_Rotational",INDIRECT($K$3), IF(D13="Core_Pillar", INDIRECT($K$3),IF(D13="Explosive_Cardio", INDIRECT($K$2), IF(D13="Explosive", INDIRECT($K$2),INDIRECT($K$4))))))</f>
        <v>3x12</v>
      </c>
      <c r="G13" s="827"/>
      <c r="H13" s="271"/>
      <c r="I13" s="271"/>
      <c r="J13" s="271"/>
    </row>
    <row r="14" spans="1:41" ht="15" customHeight="1" thickBot="1" x14ac:dyDescent="0.3">
      <c r="A14" s="307" t="s">
        <v>641</v>
      </c>
      <c r="B14" s="304"/>
      <c r="C14" s="306">
        <f ca="1">+C6+1</f>
        <v>44865</v>
      </c>
      <c r="D14" s="301" t="s">
        <v>1429</v>
      </c>
      <c r="E14" s="309" t="s">
        <v>70</v>
      </c>
      <c r="F14" s="308" t="s">
        <v>1430</v>
      </c>
      <c r="G14" s="301" t="s">
        <v>380</v>
      </c>
      <c r="H14" s="822" t="s">
        <v>1431</v>
      </c>
      <c r="I14" s="822"/>
      <c r="J14" s="823"/>
      <c r="K14" s="551" t="s">
        <v>1106</v>
      </c>
      <c r="L14" s="300"/>
      <c r="M14" s="300"/>
    </row>
    <row r="15" spans="1:41" ht="15" customHeight="1" thickTop="1" x14ac:dyDescent="0.25">
      <c r="A15" s="299" t="s">
        <v>1432</v>
      </c>
      <c r="B15" s="298"/>
      <c r="C15" s="297" t="str">
        <f>"("&amp;LEFT(K14,1)&amp;")"</f>
        <v>(I)</v>
      </c>
      <c r="D15" s="296" t="s">
        <v>1433</v>
      </c>
      <c r="E15" s="295"/>
      <c r="F15" s="294"/>
      <c r="G15" s="294"/>
      <c r="H15" s="824"/>
      <c r="I15" s="824"/>
      <c r="J15" s="825"/>
      <c r="K15" s="793" t="s">
        <v>1803</v>
      </c>
    </row>
    <row r="16" spans="1:41" ht="15" customHeight="1" x14ac:dyDescent="0.25">
      <c r="A16" s="282" t="s">
        <v>1800</v>
      </c>
      <c r="B16" s="282"/>
      <c r="C16" s="281">
        <v>2</v>
      </c>
      <c r="D16" s="280"/>
      <c r="E16" s="279"/>
      <c r="F16" s="278" t="str" cm="1">
        <f t="array" aca="1" ref="F16" ca="1">IF(D16="Core", INDIRECT($K$3), IF(D16="Core_Rotational",INDIRECT($K$3), IF(D16="Core_Pillar", INDIRECT($K$3),IF(D16="Explosive_Cardio", INDIRECT($K$2), IF(D16="Explosive", INDIRECT($K$2),INDIRECT($K$4))))))</f>
        <v>3x12</v>
      </c>
      <c r="G16" s="826" t="str">
        <f ca="1">CONCATENATE(IF($E$5="FDN",FDN_R,""),IF($E$5="END",END_R,""),IF($E$5="SPD",SPD_R,""),IF($E$5="HYP",HYP_R,""),IF($E$5="PWR",PWR_R,""),IF($E$5="STC",STC_R,""),IF($E$5="STR",STR_R,""),IF($E$5="MAX",MAX_R,""),IF($E$5="TF",TF_R,""),IF($E$5="UNL",UNL_R,""))</f>
        <v>1:00</v>
      </c>
      <c r="H16" s="277"/>
      <c r="I16" s="277"/>
      <c r="J16" s="277"/>
      <c r="K16" s="793"/>
    </row>
    <row r="17" spans="1:13" ht="15" customHeight="1" x14ac:dyDescent="0.25">
      <c r="A17" s="43"/>
      <c r="B17" s="36"/>
      <c r="C17" s="287"/>
      <c r="D17" s="280"/>
      <c r="E17" s="293"/>
      <c r="F17" s="271" t="str" cm="1">
        <f t="array" aca="1" ref="F17" ca="1">IF(D17="Core", INDIRECT($K$3), IF(D17="Core_Rotational",INDIRECT($K$3), IF(D17="Core_Pillar", INDIRECT($K$3),IF(D17="Explosive_Cardio", INDIRECT($K$2), IF(D17="Explosive", INDIRECT($K$2),INDIRECT($K$4))))))</f>
        <v>3x12</v>
      </c>
      <c r="G17" s="827"/>
      <c r="H17" s="271"/>
      <c r="I17" s="271"/>
      <c r="J17" s="271"/>
      <c r="K17" s="793"/>
    </row>
    <row r="18" spans="1:13" ht="15" customHeight="1" x14ac:dyDescent="0.25">
      <c r="A18" s="282" t="s">
        <v>1777</v>
      </c>
      <c r="B18" s="282"/>
      <c r="C18" s="281">
        <v>2</v>
      </c>
      <c r="D18" s="364"/>
      <c r="E18" s="291"/>
      <c r="F18" s="278" t="str" cm="1">
        <f t="array" aca="1" ref="F18" ca="1">IF(D18="Core", INDIRECT($K$3), IF(D18="Core_Rotational",INDIRECT($K$3), IF(D18="Core_Pillar", INDIRECT($K$3),IF(D18="Explosive_Cardio", INDIRECT($K$2), IF(D18="Explosive", INDIRECT($K$2),INDIRECT($K$4))))))</f>
        <v>3x12</v>
      </c>
      <c r="G18" s="828" t="str">
        <f ca="1">CONCATENATE(IF($E$5="FDN",FDN_R,""),IF($E$5="END",END_R,""),IF($E$5="SPD",SPD_R,""),IF($E$5="HYP",HYP_R,""),IF($E$5="PWR",PWR_R,""),IF($E$5="STC",STC_R,""),IF($E$5="STR",STR_R,""),IF($E$5="MAX",MAX_R,""),IF($E$5="TF",TF_R,""),IF($E$5="UNL",UNL_R,""))</f>
        <v>1:00</v>
      </c>
      <c r="H18" s="290"/>
      <c r="I18" s="290"/>
      <c r="J18" s="290"/>
      <c r="K18" s="793"/>
    </row>
    <row r="19" spans="1:13" ht="15" customHeight="1" x14ac:dyDescent="0.25">
      <c r="A19" s="43" t="s">
        <v>1801</v>
      </c>
      <c r="B19" s="36"/>
      <c r="C19" s="287">
        <v>6.4</v>
      </c>
      <c r="D19" s="363"/>
      <c r="E19" s="286"/>
      <c r="F19" s="271" t="str" cm="1">
        <f t="array" aca="1" ref="F19" ca="1">IF(D19="Core", INDIRECT($K$3), IF(D19="Core_Rotational",INDIRECT($K$3), IF(D19="Core_Pillar", INDIRECT($K$3),IF(D19="Explosive_Cardio", INDIRECT($K$2), IF(D19="Explosive", INDIRECT($K$2),INDIRECT($K$4))))))</f>
        <v>3x12</v>
      </c>
      <c r="G19" s="829"/>
      <c r="H19" s="285"/>
      <c r="I19" s="285"/>
      <c r="J19" s="285"/>
      <c r="K19" s="793"/>
    </row>
    <row r="20" spans="1:13" ht="15" customHeight="1" x14ac:dyDescent="0.25">
      <c r="A20" s="282" t="s">
        <v>1802</v>
      </c>
      <c r="B20" s="282"/>
      <c r="C20" s="382">
        <v>2.85</v>
      </c>
      <c r="D20" s="280"/>
      <c r="E20" s="279"/>
      <c r="F20" s="278" t="str" cm="1">
        <f t="array" aca="1" ref="F20" ca="1">IF(D20="Core", INDIRECT($K$3), IF(D20="Core_Rotational",INDIRECT($K$3), IF(D20="Core_Pillar", INDIRECT($K$3),IF(D20="Explosive_Cardio", INDIRECT($K$2), IF(D20="Explosive", INDIRECT($K$2),INDIRECT($K$4))))))</f>
        <v>3x12</v>
      </c>
      <c r="G20" s="826" t="str">
        <f ca="1">CONCATENATE(IF($E$5="FDN",FDN_R,""),IF($E$5="END",END_R,""),IF($E$5="SPD",SPD_R,""),IF($E$5="HYP",HYP_R,""),IF($E$5="PWR",PWR_R,""),IF($E$5="STC",STC_R,""),IF($E$5="STR",STR_R,""),IF($E$5="MAX",MAX_R,""),IF($E$5="TF",TF_R,""),IF($E$5="UNL",UNL_R,""))</f>
        <v>1:00</v>
      </c>
      <c r="H20" s="277"/>
      <c r="I20" s="277"/>
      <c r="J20" s="277"/>
      <c r="K20" s="793"/>
    </row>
    <row r="21" spans="1:13" ht="15" customHeight="1" thickBot="1" x14ac:dyDescent="0.3">
      <c r="A21" s="43"/>
      <c r="B21" s="45"/>
      <c r="C21" s="383">
        <f>SUM(C15:C20)</f>
        <v>13.25</v>
      </c>
      <c r="D21" s="280"/>
      <c r="E21" s="293"/>
      <c r="F21" s="271" t="str" cm="1">
        <f t="array" aca="1" ref="F21" ca="1">IF(D21="Core", INDIRECT($K$3), IF(D21="Core_Rotational",INDIRECT($K$3), IF(D21="Core_Pillar", INDIRECT($K$3),IF(D21="Explosive_Cardio", INDIRECT($K$2), IF(D21="Explosive", INDIRECT($K$2),INDIRECT($K$4))))))</f>
        <v>3x12</v>
      </c>
      <c r="G21" s="827"/>
      <c r="H21" s="271"/>
      <c r="I21" s="271"/>
      <c r="J21" s="271"/>
    </row>
    <row r="22" spans="1:13" ht="15" customHeight="1" thickBot="1" x14ac:dyDescent="0.3">
      <c r="A22" s="307" t="s">
        <v>642</v>
      </c>
      <c r="B22" s="304"/>
      <c r="C22" s="306">
        <f ca="1">+C14+1</f>
        <v>44866</v>
      </c>
      <c r="D22" s="301" t="s">
        <v>1429</v>
      </c>
      <c r="E22" s="302" t="s">
        <v>70</v>
      </c>
      <c r="F22" s="301" t="s">
        <v>1430</v>
      </c>
      <c r="G22" s="301" t="s">
        <v>380</v>
      </c>
      <c r="H22" s="822" t="s">
        <v>1431</v>
      </c>
      <c r="I22" s="822"/>
      <c r="J22" s="823"/>
      <c r="K22" s="551" t="s">
        <v>648</v>
      </c>
      <c r="L22" s="300"/>
      <c r="M22" s="300"/>
    </row>
    <row r="23" spans="1:13" ht="15" customHeight="1" thickTop="1" x14ac:dyDescent="0.25">
      <c r="A23" s="299" t="s">
        <v>1432</v>
      </c>
      <c r="B23" s="298"/>
      <c r="C23" s="297" t="str">
        <f>"("&amp;LEFT(K22,1)&amp;")"</f>
        <v>(E)</v>
      </c>
      <c r="D23" s="296" t="s">
        <v>1433</v>
      </c>
      <c r="E23" s="295"/>
      <c r="F23" s="294"/>
      <c r="G23" s="294"/>
      <c r="H23" s="824"/>
      <c r="I23" s="824"/>
      <c r="J23" s="825"/>
      <c r="K23" s="793" t="s">
        <v>1806</v>
      </c>
    </row>
    <row r="24" spans="1:13" ht="15" customHeight="1" x14ac:dyDescent="0.25">
      <c r="A24" s="282" t="s">
        <v>962</v>
      </c>
      <c r="B24" s="282"/>
      <c r="C24" s="281"/>
      <c r="D24" s="280"/>
      <c r="E24" s="279"/>
      <c r="F24" s="278" t="str" cm="1">
        <f t="array" aca="1" ref="F24" ca="1">IF(D24="Core", INDIRECT($K$3), IF(D24="Core_Rotational",INDIRECT($K$3), IF(D24="Core_Pillar", INDIRECT($K$3),IF(D24="Explosive_Cardio", INDIRECT($K$2), IF(D24="Explosive", INDIRECT($K$2),INDIRECT($K$4))))))</f>
        <v>3x12</v>
      </c>
      <c r="G24" s="826" t="str">
        <f ca="1">CONCATENATE(IF($E$5="FDN",FDN_R,""),IF($E$5="END",END_R,""),IF($E$5="SPD",SPD_R,""),IF($E$5="HYP",HYP_R,""),IF($E$5="PWR",PWR_R,""),IF($E$5="STC",STC_R,""),IF($E$5="STR",STR_R,""),IF($E$5="MAX",MAX_R,""),IF($E$5="TF",TF_R,""),IF($E$5="UNL",UNL_R,""))</f>
        <v>1:00</v>
      </c>
      <c r="H24" s="277"/>
      <c r="I24" s="277"/>
      <c r="J24" s="277"/>
      <c r="K24" s="793"/>
    </row>
    <row r="25" spans="1:13" ht="15" customHeight="1" x14ac:dyDescent="0.25">
      <c r="A25" s="43" t="s">
        <v>1186</v>
      </c>
      <c r="B25" s="36"/>
      <c r="C25" s="287">
        <v>4</v>
      </c>
      <c r="D25" s="280"/>
      <c r="E25" s="293"/>
      <c r="F25" s="271" t="str" cm="1">
        <f t="array" aca="1" ref="F25" ca="1">IF(D25="Core", INDIRECT($K$3), IF(D25="Core_Rotational",INDIRECT($K$3), IF(D25="Core_Pillar", INDIRECT($K$3),IF(D25="Explosive_Cardio", INDIRECT($K$2), IF(D25="Explosive", INDIRECT($K$2),INDIRECT($K$4))))))</f>
        <v>3x12</v>
      </c>
      <c r="G25" s="827"/>
      <c r="H25" s="271"/>
      <c r="I25" s="271"/>
      <c r="J25" s="271"/>
      <c r="K25" s="793"/>
    </row>
    <row r="26" spans="1:13" ht="15" customHeight="1" x14ac:dyDescent="0.25">
      <c r="A26" s="282" t="s">
        <v>1086</v>
      </c>
      <c r="B26" s="282"/>
      <c r="C26" s="281"/>
      <c r="D26" s="364"/>
      <c r="E26" s="291"/>
      <c r="F26" s="278" t="str" cm="1">
        <f t="array" aca="1" ref="F26" ca="1">IF(D26="Core", INDIRECT($K$3), IF(D26="Core_Rotational",INDIRECT($K$3), IF(D26="Core_Pillar", INDIRECT($K$3),IF(D26="Explosive_Cardio", INDIRECT($K$2), IF(D26="Explosive", INDIRECT($K$2),INDIRECT($K$4))))))</f>
        <v>3x12</v>
      </c>
      <c r="G26" s="828" t="str">
        <f ca="1">CONCATENATE(IF($E$5="FDN",FDN_R,""),IF($E$5="END",END_R,""),IF($E$5="SPD",SPD_R,""),IF($E$5="HYP",HYP_R,""),IF($E$5="PWR",PWR_R,""),IF($E$5="STC",STC_R,""),IF($E$5="STR",STR_R,""),IF($E$5="MAX",MAX_R,""),IF($E$5="TF",TF_R,""),IF($E$5="UNL",UNL_R,""))</f>
        <v>1:00</v>
      </c>
      <c r="H26" s="290"/>
      <c r="I26" s="290"/>
      <c r="J26" s="290"/>
      <c r="K26" s="793"/>
    </row>
    <row r="27" spans="1:13" ht="15" customHeight="1" x14ac:dyDescent="0.25">
      <c r="A27" s="43"/>
      <c r="B27" s="36"/>
      <c r="C27" s="287"/>
      <c r="D27" s="363"/>
      <c r="E27" s="286"/>
      <c r="F27" s="271" t="str" cm="1">
        <f t="array" aca="1" ref="F27" ca="1">IF(D27="Core", INDIRECT($K$3), IF(D27="Core_Rotational",INDIRECT($K$3), IF(D27="Core_Pillar", INDIRECT($K$3),IF(D27="Explosive_Cardio", INDIRECT($K$2), IF(D27="Explosive", INDIRECT($K$2),INDIRECT($K$4))))))</f>
        <v>3x12</v>
      </c>
      <c r="G27" s="829"/>
      <c r="H27" s="285"/>
      <c r="I27" s="285"/>
      <c r="J27" s="285"/>
      <c r="K27" s="793"/>
    </row>
    <row r="28" spans="1:13" ht="15" customHeight="1" x14ac:dyDescent="0.25">
      <c r="A28" s="282"/>
      <c r="B28" s="282"/>
      <c r="C28" s="281"/>
      <c r="D28" s="280"/>
      <c r="E28" s="279"/>
      <c r="F28" s="278" t="str" cm="1">
        <f t="array" aca="1" ref="F28" ca="1">IF(D28="Core", INDIRECT($K$3), IF(D28="Core_Rotational",INDIRECT($K$3), IF(D28="Core_Pillar", INDIRECT($K$3),IF(D28="Explosive_Cardio", INDIRECT($K$2), IF(D28="Explosive", INDIRECT($K$2),INDIRECT($K$4))))))</f>
        <v>3x12</v>
      </c>
      <c r="G28" s="826" t="str">
        <f ca="1">CONCATENATE(IF($E$5="FDN",FDN_R,""),IF($E$5="END",END_R,""),IF($E$5="SPD",SPD_R,""),IF($E$5="HYP",HYP_R,""),IF($E$5="PWR",PWR_R,""),IF($E$5="STC",STC_R,""),IF($E$5="STR",STR_R,""),IF($E$5="MAX",MAX_R,""),IF($E$5="TF",TF_R,""),IF($E$5="UNL",UNL_R,""))</f>
        <v>1:00</v>
      </c>
      <c r="H28" s="277"/>
      <c r="I28" s="277"/>
      <c r="J28" s="277"/>
      <c r="K28" s="793"/>
    </row>
    <row r="29" spans="1:13" ht="15" customHeight="1" thickBot="1" x14ac:dyDescent="0.3">
      <c r="A29" s="43"/>
      <c r="B29" s="45"/>
      <c r="C29" s="273">
        <f>SUM(C23:C28)</f>
        <v>4</v>
      </c>
      <c r="D29" s="280"/>
      <c r="E29" s="293"/>
      <c r="F29" s="271" t="str" cm="1">
        <f t="array" aca="1" ref="F29" ca="1">IF(D29="Core", INDIRECT($K$3), IF(D29="Core_Rotational",INDIRECT($K$3), IF(D29="Core_Pillar", INDIRECT($K$3),IF(D29="Explosive_Cardio", INDIRECT($K$2), IF(D29="Explosive", INDIRECT($K$2),INDIRECT($K$4))))))</f>
        <v>3x12</v>
      </c>
      <c r="G29" s="827"/>
      <c r="H29" s="271"/>
      <c r="I29" s="271"/>
      <c r="J29" s="271"/>
    </row>
    <row r="30" spans="1:13" ht="15" customHeight="1" thickBot="1" x14ac:dyDescent="0.3">
      <c r="A30" s="307" t="s">
        <v>643</v>
      </c>
      <c r="B30" s="304"/>
      <c r="C30" s="306">
        <f ca="1">+C22+1</f>
        <v>44867</v>
      </c>
      <c r="D30" s="301" t="s">
        <v>1429</v>
      </c>
      <c r="E30" s="302" t="s">
        <v>70</v>
      </c>
      <c r="F30" s="301" t="s">
        <v>1430</v>
      </c>
      <c r="G30" s="301" t="s">
        <v>380</v>
      </c>
      <c r="H30" s="822" t="s">
        <v>1431</v>
      </c>
      <c r="I30" s="822"/>
      <c r="J30" s="823"/>
      <c r="K30" s="551" t="s">
        <v>1279</v>
      </c>
      <c r="L30" s="300"/>
      <c r="M30" s="300"/>
    </row>
    <row r="31" spans="1:13" ht="15" customHeight="1" thickTop="1" x14ac:dyDescent="0.25">
      <c r="A31" s="299" t="s">
        <v>1432</v>
      </c>
      <c r="B31" s="298"/>
      <c r="C31" s="297" t="str">
        <f>"("&amp;LEFT(K30,1)&amp;")"</f>
        <v>(P)</v>
      </c>
      <c r="D31" s="296" t="s">
        <v>1433</v>
      </c>
      <c r="E31" s="295"/>
      <c r="F31" s="294"/>
      <c r="G31" s="294"/>
      <c r="H31" s="824"/>
      <c r="I31" s="824"/>
      <c r="J31" s="825"/>
      <c r="K31" s="793" t="s">
        <v>1809</v>
      </c>
    </row>
    <row r="32" spans="1:13" ht="15" customHeight="1" x14ac:dyDescent="0.25">
      <c r="A32" s="282" t="s">
        <v>1807</v>
      </c>
      <c r="B32" s="282"/>
      <c r="C32" s="281">
        <v>2.7</v>
      </c>
      <c r="D32" s="280"/>
      <c r="E32" s="279"/>
      <c r="F32" s="278" t="str" cm="1">
        <f t="array" aca="1" ref="F32" ca="1">IF(D32="Core", INDIRECT($K$3), IF(D32="Core_Rotational",INDIRECT($K$3), IF(D32="Core_Pillar", INDIRECT($K$3),IF(D32="Explosive_Cardio", INDIRECT($K$2), IF(D32="Explosive", INDIRECT($K$2),INDIRECT($K$4))))))</f>
        <v>3x12</v>
      </c>
      <c r="G32" s="826" t="str">
        <f ca="1">CONCATENATE(IF($E$5="FDN",FDN_R,""),IF($E$5="END",END_R,""),IF($E$5="SPD",SPD_R,""),IF($E$5="HYP",HYP_R,""),IF($E$5="PWR",PWR_R,""),IF($E$5="STC",STC_R,""),IF($E$5="STR",STR_R,""),IF($E$5="MAX",MAX_R,""),IF($E$5="TF",TF_R,""),IF($E$5="UNL",UNL_R,""))</f>
        <v>1:00</v>
      </c>
      <c r="H32" s="277"/>
      <c r="I32" s="277"/>
      <c r="J32" s="277"/>
      <c r="K32" s="793"/>
    </row>
    <row r="33" spans="1:13" ht="15" customHeight="1" x14ac:dyDescent="0.25">
      <c r="A33" s="43" t="s">
        <v>1808</v>
      </c>
      <c r="B33" s="36"/>
      <c r="C33" s="287">
        <v>4.75</v>
      </c>
      <c r="D33" s="280"/>
      <c r="E33" s="293"/>
      <c r="F33" s="271" t="str" cm="1">
        <f t="array" aca="1" ref="F33" ca="1">IF(D33="Core", INDIRECT($K$3), IF(D33="Core_Rotational",INDIRECT($K$3), IF(D33="Core_Pillar", INDIRECT($K$3),IF(D33="Explosive_Cardio", INDIRECT($K$2), IF(D33="Explosive", INDIRECT($K$2),INDIRECT($K$4))))))</f>
        <v>3x12</v>
      </c>
      <c r="G33" s="827"/>
      <c r="H33" s="271"/>
      <c r="I33" s="271"/>
      <c r="J33" s="271"/>
      <c r="K33" s="793"/>
    </row>
    <row r="34" spans="1:13" ht="15" customHeight="1" x14ac:dyDescent="0.25">
      <c r="A34" s="282" t="s">
        <v>1802</v>
      </c>
      <c r="B34" s="282"/>
      <c r="C34" s="382">
        <v>1.55</v>
      </c>
      <c r="D34" s="364"/>
      <c r="E34" s="291"/>
      <c r="F34" s="278" t="str" cm="1">
        <f t="array" aca="1" ref="F34" ca="1">IF(D34="Core", INDIRECT($K$3), IF(D34="Core_Rotational",INDIRECT($K$3), IF(D34="Core_Pillar", INDIRECT($K$3),IF(D34="Explosive_Cardio", INDIRECT($K$2), IF(D34="Explosive", INDIRECT($K$2),INDIRECT($K$4))))))</f>
        <v>3x12</v>
      </c>
      <c r="G34" s="828" t="str">
        <f ca="1">CONCATENATE(IF($E$5="FDN",FDN_R,""),IF($E$5="END",END_R,""),IF($E$5="SPD",SPD_R,""),IF($E$5="HYP",HYP_R,""),IF($E$5="PWR",PWR_R,""),IF($E$5="STC",STC_R,""),IF($E$5="STR",STR_R,""),IF($E$5="MAX",MAX_R,""),IF($E$5="TF",TF_R,""),IF($E$5="UNL",UNL_R,""))</f>
        <v>1:00</v>
      </c>
      <c r="H34" s="290"/>
      <c r="I34" s="290"/>
      <c r="J34" s="290"/>
      <c r="K34" s="793"/>
    </row>
    <row r="35" spans="1:13" ht="15" customHeight="1" x14ac:dyDescent="0.25">
      <c r="A35" s="43"/>
      <c r="B35" s="36"/>
      <c r="C35" s="287"/>
      <c r="D35" s="363"/>
      <c r="E35" s="286"/>
      <c r="F35" s="271" t="str" cm="1">
        <f t="array" aca="1" ref="F35" ca="1">IF(D35="Core", INDIRECT($K$3), IF(D35="Core_Rotational",INDIRECT($K$3), IF(D35="Core_Pillar", INDIRECT($K$3),IF(D35="Explosive_Cardio", INDIRECT($K$2), IF(D35="Explosive", INDIRECT($K$2),INDIRECT($K$4))))))</f>
        <v>3x12</v>
      </c>
      <c r="G35" s="829"/>
      <c r="H35" s="285"/>
      <c r="I35" s="285"/>
      <c r="J35" s="285"/>
      <c r="K35" s="793"/>
    </row>
    <row r="36" spans="1:13" ht="15" customHeight="1" x14ac:dyDescent="0.25">
      <c r="A36" s="282"/>
      <c r="B36" s="282"/>
      <c r="C36" s="281"/>
      <c r="D36" s="280"/>
      <c r="E36" s="279"/>
      <c r="F36" s="278" t="str" cm="1">
        <f t="array" aca="1" ref="F36" ca="1">IF(D36="Core", INDIRECT($K$3), IF(D36="Core_Rotational",INDIRECT($K$3), IF(D36="Core_Pillar", INDIRECT($K$3),IF(D36="Explosive_Cardio", INDIRECT($K$2), IF(D36="Explosive", INDIRECT($K$2),INDIRECT($K$4))))))</f>
        <v>3x12</v>
      </c>
      <c r="G36" s="826" t="str">
        <f ca="1">CONCATENATE(IF($E$5="FDN",FDN_R,""),IF($E$5="END",END_R,""),IF($E$5="SPD",SPD_R,""),IF($E$5="HYP",HYP_R,""),IF($E$5="PWR",PWR_R,""),IF($E$5="STC",STC_R,""),IF($E$5="STR",STR_R,""),IF($E$5="MAX",MAX_R,""),IF($E$5="TF",TF_R,""),IF($E$5="UNL",UNL_R,""))</f>
        <v>1:00</v>
      </c>
      <c r="H36" s="277"/>
      <c r="I36" s="277"/>
      <c r="J36" s="277"/>
      <c r="K36" s="793"/>
    </row>
    <row r="37" spans="1:13" ht="15" customHeight="1" thickBot="1" x14ac:dyDescent="0.3">
      <c r="A37" s="43"/>
      <c r="B37" s="45"/>
      <c r="C37" s="273">
        <f>SUM(C31:C36)</f>
        <v>9</v>
      </c>
      <c r="D37" s="280"/>
      <c r="E37" s="293"/>
      <c r="F37" s="271" t="str" cm="1">
        <f t="array" aca="1" ref="F37" ca="1">IF(D37="Core", INDIRECT($K$3), IF(D37="Core_Rotational",INDIRECT($K$3), IF(D37="Core_Pillar", INDIRECT($K$3),IF(D37="Explosive_Cardio", INDIRECT($K$2), IF(D37="Explosive", INDIRECT($K$2),INDIRECT($K$4))))))</f>
        <v>3x12</v>
      </c>
      <c r="G37" s="827"/>
      <c r="H37" s="271"/>
      <c r="I37" s="271"/>
      <c r="J37" s="271"/>
    </row>
    <row r="38" spans="1:13" ht="15" customHeight="1" thickBot="1" x14ac:dyDescent="0.3">
      <c r="A38" s="307" t="s">
        <v>644</v>
      </c>
      <c r="B38" s="304"/>
      <c r="C38" s="306">
        <f ca="1">+C30+1</f>
        <v>44868</v>
      </c>
      <c r="D38" s="301" t="s">
        <v>1429</v>
      </c>
      <c r="E38" s="302" t="s">
        <v>70</v>
      </c>
      <c r="F38" s="301" t="s">
        <v>1430</v>
      </c>
      <c r="G38" s="301" t="s">
        <v>380</v>
      </c>
      <c r="H38" s="822" t="s">
        <v>1431</v>
      </c>
      <c r="I38" s="822"/>
      <c r="J38" s="823"/>
      <c r="K38" s="551" t="s">
        <v>648</v>
      </c>
      <c r="L38" s="300"/>
      <c r="M38" s="300"/>
    </row>
    <row r="39" spans="1:13" ht="15" customHeight="1" thickTop="1" x14ac:dyDescent="0.25">
      <c r="A39" s="299" t="s">
        <v>1432</v>
      </c>
      <c r="B39" s="298"/>
      <c r="C39" s="297" t="str">
        <f>"("&amp;LEFT(K38,1)&amp;")"</f>
        <v>(E)</v>
      </c>
      <c r="D39" s="296" t="s">
        <v>1433</v>
      </c>
      <c r="E39" s="295"/>
      <c r="F39" s="294"/>
      <c r="G39" s="294"/>
      <c r="H39" s="824"/>
      <c r="I39" s="824"/>
      <c r="J39" s="825"/>
      <c r="K39" s="793" t="s">
        <v>1810</v>
      </c>
    </row>
    <row r="40" spans="1:13" ht="15" customHeight="1" x14ac:dyDescent="0.25">
      <c r="A40" s="282" t="s">
        <v>1734</v>
      </c>
      <c r="B40" s="282"/>
      <c r="C40" s="281"/>
      <c r="D40" s="280"/>
      <c r="E40" s="279"/>
      <c r="F40" s="278" t="str" cm="1">
        <f t="array" aca="1" ref="F40" ca="1">IF(D40="Core", INDIRECT($K$3), IF(D40="Core_Rotational",INDIRECT($K$3), IF(D40="Core_Pillar", INDIRECT($K$3),IF(D40="Explosive_Cardio", INDIRECT($K$2), IF(D40="Explosive", INDIRECT($K$2),INDIRECT($K$4))))))</f>
        <v>3x12</v>
      </c>
      <c r="G40" s="826" t="str">
        <f ca="1">CONCATENATE(IF($E$5="FDN",FDN_R,""),IF($E$5="END",END_R,""),IF($E$5="SPD",SPD_R,""),IF($E$5="HYP",HYP_R,""),IF($E$5="PWR",PWR_R,""),IF($E$5="STC",STC_R,""),IF($E$5="STR",STR_R,""),IF($E$5="MAX",MAX_R,""),IF($E$5="TF",TF_R,""),IF($E$5="UNL",UNL_R,""))</f>
        <v>1:00</v>
      </c>
      <c r="H40" s="277"/>
      <c r="I40" s="277"/>
      <c r="J40" s="277"/>
      <c r="K40" s="793"/>
    </row>
    <row r="41" spans="1:13" ht="15" customHeight="1" x14ac:dyDescent="0.25">
      <c r="A41" s="43" t="s">
        <v>1811</v>
      </c>
      <c r="B41" s="36"/>
      <c r="C41" s="287">
        <v>9</v>
      </c>
      <c r="D41" s="280"/>
      <c r="E41" s="293"/>
      <c r="F41" s="271" t="str" cm="1">
        <f t="array" aca="1" ref="F41" ca="1">IF(D41="Core", INDIRECT($K$3), IF(D41="Core_Rotational",INDIRECT($K$3), IF(D41="Core_Pillar", INDIRECT($K$3),IF(D41="Explosive_Cardio", INDIRECT($K$2), IF(D41="Explosive", INDIRECT($K$2),INDIRECT($K$4))))))</f>
        <v>3x12</v>
      </c>
      <c r="G41" s="827"/>
      <c r="H41" s="271"/>
      <c r="I41" s="271"/>
      <c r="J41" s="271"/>
      <c r="K41" s="793"/>
    </row>
    <row r="42" spans="1:13" ht="15" customHeight="1" x14ac:dyDescent="0.25">
      <c r="A42" s="282" t="s">
        <v>1086</v>
      </c>
      <c r="B42" s="282"/>
      <c r="C42" s="281"/>
      <c r="D42" s="364"/>
      <c r="E42" s="291"/>
      <c r="F42" s="278" t="str" cm="1">
        <f t="array" aca="1" ref="F42" ca="1">IF(D42="Core", INDIRECT($K$3), IF(D42="Core_Rotational",INDIRECT($K$3), IF(D42="Core_Pillar", INDIRECT($K$3),IF(D42="Explosive_Cardio", INDIRECT($K$2), IF(D42="Explosive", INDIRECT($K$2),INDIRECT($K$4))))))</f>
        <v>3x12</v>
      </c>
      <c r="G42" s="828" t="str">
        <f ca="1">CONCATENATE(IF($E$5="FDN",FDN_R,""),IF($E$5="END",END_R,""),IF($E$5="SPD",SPD_R,""),IF($E$5="HYP",HYP_R,""),IF($E$5="PWR",PWR_R,""),IF($E$5="STC",STC_R,""),IF($E$5="STR",STR_R,""),IF($E$5="MAX",MAX_R,""),IF($E$5="TF",TF_R,""),IF($E$5="UNL",UNL_R,""))</f>
        <v>1:00</v>
      </c>
      <c r="H42" s="290"/>
      <c r="I42" s="290"/>
      <c r="J42" s="290"/>
      <c r="K42" s="793"/>
    </row>
    <row r="43" spans="1:13" ht="15" customHeight="1" x14ac:dyDescent="0.25">
      <c r="A43" s="43"/>
      <c r="B43" s="36"/>
      <c r="C43" s="287"/>
      <c r="D43" s="363"/>
      <c r="E43" s="286"/>
      <c r="F43" s="271" t="str" cm="1">
        <f t="array" aca="1" ref="F43" ca="1">IF(D43="Core", INDIRECT($K$3), IF(D43="Core_Rotational",INDIRECT($K$3), IF(D43="Core_Pillar", INDIRECT($K$3),IF(D43="Explosive_Cardio", INDIRECT($K$2), IF(D43="Explosive", INDIRECT($K$2),INDIRECT($K$4))))))</f>
        <v>3x12</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3x12</v>
      </c>
      <c r="G44" s="826" t="str">
        <f ca="1">CONCATENATE(IF($E$5="FDN",FDN_R,""),IF($E$5="END",END_R,""),IF($E$5="SPD",SPD_R,""),IF($E$5="HYP",HYP_R,""),IF($E$5="PWR",PWR_R,""),IF($E$5="STC",STC_R,""),IF($E$5="STR",STR_R,""),IF($E$5="MAX",MAX_R,""),IF($E$5="TF",TF_R,""),IF($E$5="UNL",UNL_R,""))</f>
        <v>1:00</v>
      </c>
      <c r="H44" s="277"/>
      <c r="I44" s="277"/>
      <c r="J44" s="277"/>
      <c r="K44" s="793"/>
    </row>
    <row r="45" spans="1:13" ht="15" customHeight="1" thickBot="1" x14ac:dyDescent="0.3">
      <c r="A45" s="43"/>
      <c r="B45" s="45"/>
      <c r="C45" s="273">
        <f>SUM(C39:C44)</f>
        <v>9</v>
      </c>
      <c r="D45" s="280"/>
      <c r="E45" s="293"/>
      <c r="F45" s="271" t="str" cm="1">
        <f t="array" aca="1" ref="F45" ca="1">IF(D45="Core", INDIRECT($K$3), IF(D45="Core_Rotational",INDIRECT($K$3), IF(D45="Core_Pillar", INDIRECT($K$3),IF(D45="Explosive_Cardio", INDIRECT($K$2), IF(D45="Explosive", INDIRECT($K$2),INDIRECT($K$4))))))</f>
        <v>3x12</v>
      </c>
      <c r="G45" s="827"/>
      <c r="H45" s="271"/>
      <c r="I45" s="271"/>
      <c r="J45" s="271"/>
    </row>
    <row r="46" spans="1:13" ht="15" customHeight="1" thickBot="1" x14ac:dyDescent="0.3">
      <c r="A46" s="307" t="s">
        <v>645</v>
      </c>
      <c r="B46" s="304"/>
      <c r="C46" s="306">
        <f ca="1">+C38+1</f>
        <v>44869</v>
      </c>
      <c r="D46" s="301" t="s">
        <v>1429</v>
      </c>
      <c r="E46" s="302" t="s">
        <v>70</v>
      </c>
      <c r="F46" s="301" t="s">
        <v>1430</v>
      </c>
      <c r="G46" s="301" t="s">
        <v>380</v>
      </c>
      <c r="H46" s="822" t="s">
        <v>1431</v>
      </c>
      <c r="I46" s="822"/>
      <c r="J46" s="823"/>
      <c r="K46" s="551" t="s">
        <v>648</v>
      </c>
      <c r="L46" s="300"/>
      <c r="M46" s="300"/>
    </row>
    <row r="47" spans="1:13" ht="15" customHeight="1" thickTop="1" x14ac:dyDescent="0.25">
      <c r="A47" s="299" t="s">
        <v>1432</v>
      </c>
      <c r="B47" s="298"/>
      <c r="C47" s="297" t="str">
        <f>"("&amp;LEFT(K46,1)&amp;")"</f>
        <v>(E)</v>
      </c>
      <c r="D47" s="296" t="s">
        <v>1433</v>
      </c>
      <c r="E47" s="295"/>
      <c r="F47" s="294"/>
      <c r="G47" s="294"/>
      <c r="H47" s="824"/>
      <c r="I47" s="824"/>
      <c r="J47" s="825"/>
      <c r="K47" s="793" t="s">
        <v>1805</v>
      </c>
    </row>
    <row r="48" spans="1:13" ht="15" customHeight="1" x14ac:dyDescent="0.25">
      <c r="A48" s="282" t="s">
        <v>1561</v>
      </c>
      <c r="B48" s="282"/>
      <c r="C48" s="281"/>
      <c r="D48" s="280"/>
      <c r="E48" s="279"/>
      <c r="F48" s="278" t="str" cm="1">
        <f t="array" aca="1" ref="F48" ca="1">IF(D48="Core", INDIRECT($K$3), IF(D48="Core_Rotational",INDIRECT($K$3), IF(D48="Core_Pillar", INDIRECT($K$3),IF(D48="Explosive_Cardio", INDIRECT($K$2), IF(D48="Explosive", INDIRECT($K$2),INDIRECT($K$4))))))</f>
        <v>3x12</v>
      </c>
      <c r="G48" s="826" t="str">
        <f ca="1">CONCATENATE(IF($E$5="FDN",FDN_R,""),IF($E$5="END",END_R,""),IF($E$5="SPD",SPD_R,""),IF($E$5="HYP",HYP_R,""),IF($E$5="PWR",PWR_R,""),IF($E$5="STC",STC_R,""),IF($E$5="STR",STR_R,""),IF($E$5="MAX",MAX_R,""),IF($E$5="TF",TF_R,""),IF($E$5="UNL",UNL_R,""))</f>
        <v>1:00</v>
      </c>
      <c r="H48" s="277"/>
      <c r="I48" s="277"/>
      <c r="J48" s="277"/>
      <c r="K48" s="793"/>
    </row>
    <row r="49" spans="1:13" ht="15" customHeight="1" x14ac:dyDescent="0.25">
      <c r="A49" s="43" t="s">
        <v>858</v>
      </c>
      <c r="B49" s="36"/>
      <c r="C49" s="287">
        <v>6</v>
      </c>
      <c r="D49" s="280"/>
      <c r="E49" s="293"/>
      <c r="F49" s="271" t="str" cm="1">
        <f t="array" aca="1" ref="F49" ca="1">IF(D49="Core", INDIRECT($K$3), IF(D49="Core_Rotational",INDIRECT($K$3), IF(D49="Core_Pillar", INDIRECT($K$3),IF(D49="Explosive_Cardio", INDIRECT($K$2), IF(D49="Explosive", INDIRECT($K$2),INDIRECT($K$4))))))</f>
        <v>3x12</v>
      </c>
      <c r="G49" s="827"/>
      <c r="H49" s="271"/>
      <c r="I49" s="271"/>
      <c r="J49" s="271"/>
      <c r="K49" s="793"/>
    </row>
    <row r="50" spans="1:13" ht="15" customHeight="1" x14ac:dyDescent="0.25">
      <c r="A50" s="282"/>
      <c r="B50" s="282"/>
      <c r="C50" s="281"/>
      <c r="D50" s="364"/>
      <c r="E50" s="291"/>
      <c r="F50" s="278" t="str" cm="1">
        <f t="array" aca="1" ref="F50" ca="1">IF(D50="Core", INDIRECT($K$3), IF(D50="Core_Rotational",INDIRECT($K$3), IF(D50="Core_Pillar", INDIRECT($K$3),IF(D50="Explosive_Cardio", INDIRECT($K$2), IF(D50="Explosive", INDIRECT($K$2),INDIRECT($K$4))))))</f>
        <v>3x12</v>
      </c>
      <c r="G50" s="828" t="str">
        <f ca="1">CONCATENATE(IF($E$5="FDN",FDN_R,""),IF($E$5="END",END_R,""),IF($E$5="SPD",SPD_R,""),IF($E$5="HYP",HYP_R,""),IF($E$5="PWR",PWR_R,""),IF($E$5="STC",STC_R,""),IF($E$5="STR",STR_R,""),IF($E$5="MAX",MAX_R,""),IF($E$5="TF",TF_R,""),IF($E$5="UNL",UNL_R,""))</f>
        <v>1:00</v>
      </c>
      <c r="H50" s="290"/>
      <c r="I50" s="290"/>
      <c r="J50" s="290"/>
      <c r="K50" s="793"/>
    </row>
    <row r="51" spans="1:13" ht="15" customHeight="1" x14ac:dyDescent="0.25">
      <c r="A51" s="43" t="s">
        <v>1812</v>
      </c>
      <c r="B51" s="36"/>
      <c r="C51" s="287"/>
      <c r="D51" s="363"/>
      <c r="E51" s="286"/>
      <c r="F51" s="271" t="str" cm="1">
        <f t="array" aca="1" ref="F51" ca="1">IF(D51="Core", INDIRECT($K$3), IF(D51="Core_Rotational",INDIRECT($K$3), IF(D51="Core_Pillar", INDIRECT($K$3),IF(D51="Explosive_Cardio", INDIRECT($K$2), IF(D51="Explosive", INDIRECT($K$2),INDIRECT($K$4))))))</f>
        <v>3x12</v>
      </c>
      <c r="G51" s="829"/>
      <c r="H51" s="285"/>
      <c r="I51" s="285"/>
      <c r="J51" s="285"/>
      <c r="K51" s="793"/>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3x12</v>
      </c>
      <c r="G52" s="826" t="str">
        <f ca="1">CONCATENATE(IF($E$5="FDN",FDN_R,""),IF($E$5="END",END_R,""),IF($E$5="SPD",SPD_R,""),IF($E$5="HYP",HYP_R,""),IF($E$5="PWR",PWR_R,""),IF($E$5="STC",STC_R,""),IF($E$5="STR",STR_R,""),IF($E$5="MAX",MAX_R,""),IF($E$5="TF",TF_R,""),IF($E$5="UNL",UNL_R,""))</f>
        <v>1:00</v>
      </c>
      <c r="H52" s="277"/>
      <c r="I52" s="277"/>
      <c r="J52" s="277"/>
      <c r="K52" s="793"/>
    </row>
    <row r="53" spans="1:13" ht="15" customHeight="1" thickBot="1" x14ac:dyDescent="0.3">
      <c r="A53" s="43"/>
      <c r="B53" s="45"/>
      <c r="C53" s="273">
        <f>SUM(C47:C52)</f>
        <v>6</v>
      </c>
      <c r="D53" s="280"/>
      <c r="E53" s="293"/>
      <c r="F53" s="271" t="str" cm="1">
        <f t="array" aca="1" ref="F53" ca="1">IF(D53="Core", INDIRECT($K$3), IF(D53="Core_Rotational",INDIRECT($K$3), IF(D53="Core_Pillar", INDIRECT($K$3),IF(D53="Explosive_Cardio", INDIRECT($K$2), IF(D53="Explosive", INDIRECT($K$2),INDIRECT($K$4))))))</f>
        <v>3x12</v>
      </c>
      <c r="G53" s="827"/>
      <c r="H53" s="271"/>
      <c r="I53" s="271"/>
      <c r="J53" s="271"/>
    </row>
    <row r="54" spans="1:13" ht="15" customHeight="1" thickBot="1" x14ac:dyDescent="0.3">
      <c r="A54" s="305" t="s">
        <v>646</v>
      </c>
      <c r="B54" s="304"/>
      <c r="C54" s="303">
        <f ca="1">+C46+1</f>
        <v>44870</v>
      </c>
      <c r="D54" s="301" t="s">
        <v>1429</v>
      </c>
      <c r="E54" s="302" t="s">
        <v>70</v>
      </c>
      <c r="F54" s="301" t="s">
        <v>1430</v>
      </c>
      <c r="G54" s="301" t="s">
        <v>380</v>
      </c>
      <c r="H54" s="822" t="s">
        <v>1431</v>
      </c>
      <c r="I54" s="822"/>
      <c r="J54" s="823"/>
      <c r="K54" s="559" t="s">
        <v>410</v>
      </c>
      <c r="L54" s="215"/>
      <c r="M54" s="215"/>
    </row>
    <row r="55" spans="1:13" ht="15" customHeight="1" thickTop="1" x14ac:dyDescent="0.25">
      <c r="A55" s="299" t="s">
        <v>1432</v>
      </c>
      <c r="B55" s="298"/>
      <c r="C55" s="297" t="str">
        <f>"("&amp;LEFT(K54,1)&amp;")"</f>
        <v>(M)</v>
      </c>
      <c r="D55" s="296" t="s">
        <v>1433</v>
      </c>
      <c r="E55" s="295"/>
      <c r="F55" s="294"/>
      <c r="G55" s="294"/>
      <c r="H55" s="824"/>
      <c r="I55" s="824"/>
      <c r="J55" s="825"/>
      <c r="K55" s="793" t="s">
        <v>1813</v>
      </c>
      <c r="L55" s="794"/>
    </row>
    <row r="56" spans="1:13" ht="15" customHeight="1" x14ac:dyDescent="0.25">
      <c r="A56" s="283" t="s">
        <v>1138</v>
      </c>
      <c r="B56" s="282"/>
      <c r="C56" s="281">
        <v>2</v>
      </c>
      <c r="D56" s="280"/>
      <c r="E56" s="279"/>
      <c r="F56" s="278" t="str" cm="1">
        <f t="array" aca="1" ref="F56" ca="1">IF(D56="Core", INDIRECT($K$3), IF(D56="Core_Rotational",INDIRECT($K$3), IF(D56="Core_Pillar", INDIRECT($K$3),IF(D56="Explosive_Cardio", INDIRECT($K$2), IF(D56="Explosive", INDIRECT($K$2),INDIRECT($K$4))))))</f>
        <v>3x12</v>
      </c>
      <c r="G56" s="826" t="str">
        <f ca="1">CONCATENATE(IF($E$5="FDN",FDN_R,""),IF($E$5="END",END_R,""),IF($E$5="SPD",SPD_R,""),IF($E$5="HYP",HYP_R,""),IF($E$5="PWR",PWR_R,""),IF($E$5="STC",STC_R,""),IF($E$5="STR",STR_R,""),IF($E$5="MAX",MAX_R,""),IF($E$5="TF",TF_R,""),IF($E$5="UNL",UNL_R,""))</f>
        <v>1:00</v>
      </c>
      <c r="H56" s="277"/>
      <c r="I56" s="277"/>
      <c r="J56" s="276"/>
      <c r="K56" s="793"/>
      <c r="L56" s="794"/>
    </row>
    <row r="57" spans="1:13" ht="15" customHeight="1" x14ac:dyDescent="0.25">
      <c r="A57" s="288" t="s">
        <v>1804</v>
      </c>
      <c r="B57" s="36"/>
      <c r="C57" s="287">
        <v>5</v>
      </c>
      <c r="D57" s="280"/>
      <c r="E57" s="293"/>
      <c r="F57" s="271" t="str" cm="1">
        <f t="array" aca="1" ref="F57" ca="1">IF(D57="Core", INDIRECT($K$3), IF(D57="Core_Rotational",INDIRECT($K$3), IF(D57="Core_Pillar", INDIRECT($K$3),IF(D57="Explosive_Cardio", INDIRECT($K$2), IF(D57="Explosive", INDIRECT($K$2),INDIRECT($K$4))))))</f>
        <v>3x12</v>
      </c>
      <c r="G57" s="827"/>
      <c r="H57" s="271"/>
      <c r="I57" s="271"/>
      <c r="J57" s="292"/>
      <c r="K57" s="793"/>
      <c r="L57" s="794"/>
    </row>
    <row r="58" spans="1:13" ht="15" customHeight="1" x14ac:dyDescent="0.25">
      <c r="A58" s="283" t="s">
        <v>920</v>
      </c>
      <c r="B58" s="282"/>
      <c r="C58" s="281">
        <v>3.2</v>
      </c>
      <c r="D58" s="364"/>
      <c r="E58" s="291"/>
      <c r="F58" s="278" t="str" cm="1">
        <f t="array" aca="1" ref="F58" ca="1">IF(D58="Core", INDIRECT($K$3), IF(D58="Core_Rotational",INDIRECT($K$3), IF(D58="Core_Pillar", INDIRECT($K$3),IF(D58="Explosive_Cardio", INDIRECT($K$2), IF(D58="Explosive", INDIRECT($K$2),INDIRECT($K$4))))))</f>
        <v>3x12</v>
      </c>
      <c r="G58" s="828" t="str">
        <f ca="1">CONCATENATE(IF($E$5="FDN",FDN_R,""),IF($E$5="END",END_R,""),IF($E$5="SPD",SPD_R,""),IF($E$5="HYP",HYP_R,""),IF($E$5="PWR",PWR_R,""),IF($E$5="STC",STC_R,""),IF($E$5="STR",STR_R,""),IF($E$5="MAX",MAX_R,""),IF($E$5="TF",TF_R,""),IF($E$5="UNL",UNL_R,""))</f>
        <v>1:00</v>
      </c>
      <c r="H58" s="290"/>
      <c r="I58" s="290"/>
      <c r="J58" s="289"/>
      <c r="K58" s="793"/>
      <c r="L58" s="794"/>
    </row>
    <row r="59" spans="1:13" ht="15" customHeight="1" x14ac:dyDescent="0.25">
      <c r="A59" s="288"/>
      <c r="B59" s="36"/>
      <c r="C59" s="287"/>
      <c r="D59" s="363"/>
      <c r="E59" s="286"/>
      <c r="F59" s="271" t="str" cm="1">
        <f t="array" aca="1" ref="F59" ca="1">IF(D59="Core", INDIRECT($K$3), IF(D59="Core_Rotational",INDIRECT($K$3), IF(D59="Core_Pillar", INDIRECT($K$3),IF(D59="Explosive_Cardio", INDIRECT($K$2), IF(D59="Explosive", INDIRECT($K$2),INDIRECT($K$4))))))</f>
        <v>3x12</v>
      </c>
      <c r="G59" s="829"/>
      <c r="H59" s="285"/>
      <c r="I59" s="285"/>
      <c r="J59" s="284"/>
      <c r="K59" s="793"/>
      <c r="L59" s="794"/>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3x12</v>
      </c>
      <c r="G60" s="826" t="str">
        <f ca="1">CONCATENATE(IF($E$5="FDN",FDN_R,""),IF($E$5="END",END_R,""),IF($E$5="SPD",SPD_R,""),IF($E$5="HYP",HYP_R,""),IF($E$5="PWR",PWR_R,""),IF($E$5="STC",STC_R,""),IF($E$5="STR",STR_R,""),IF($E$5="MAX",MAX_R,""),IF($E$5="TF",TF_R,""),IF($E$5="UNL",UNL_R,""))</f>
        <v>1:00</v>
      </c>
      <c r="H60" s="277"/>
      <c r="I60" s="277"/>
      <c r="J60" s="276"/>
      <c r="K60" s="793"/>
      <c r="L60" s="794"/>
    </row>
    <row r="61" spans="1:13" ht="15" customHeight="1" thickBot="1" x14ac:dyDescent="0.3">
      <c r="A61" s="275"/>
      <c r="B61" s="274"/>
      <c r="C61" s="273">
        <f>SUM(C55:C60)</f>
        <v>10.199999999999999</v>
      </c>
      <c r="D61" s="366"/>
      <c r="E61" s="272"/>
      <c r="F61" s="270" t="str" cm="1">
        <f t="array" aca="1" ref="F61" ca="1">IF(D61="Core", INDIRECT($K$3), IF(D61="Core_Rotational",INDIRECT($K$3), IF(D61="Core_Pillar", INDIRECT($K$3),IF(D61="Explosive_Cardio", INDIRECT($K$2), IF(D61="Explosive", INDIRECT($K$2),INDIRECT($K$4))))))</f>
        <v>3x12</v>
      </c>
      <c r="G61" s="827"/>
      <c r="H61" s="270"/>
      <c r="I61" s="270"/>
      <c r="J61" s="269"/>
      <c r="K61" s="793"/>
      <c r="L61" s="794"/>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14:J14"/>
    <mergeCell ref="K7:L12"/>
    <mergeCell ref="H6:J6"/>
    <mergeCell ref="H7:J7"/>
    <mergeCell ref="A1:J1"/>
    <mergeCell ref="A2:J2"/>
    <mergeCell ref="D3:J3"/>
    <mergeCell ref="A4:J4"/>
    <mergeCell ref="A5:C5"/>
    <mergeCell ref="E5:J5"/>
    <mergeCell ref="G8:G9"/>
    <mergeCell ref="G10:G11"/>
    <mergeCell ref="G12:G13"/>
    <mergeCell ref="H22:J22"/>
    <mergeCell ref="H15:J15"/>
    <mergeCell ref="H23:J23"/>
    <mergeCell ref="K23:K28"/>
    <mergeCell ref="G24:G25"/>
    <mergeCell ref="G26:G27"/>
    <mergeCell ref="G28:G29"/>
    <mergeCell ref="K15:K20"/>
    <mergeCell ref="G16:G17"/>
    <mergeCell ref="G18:G19"/>
    <mergeCell ref="G20:G21"/>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K55:L61"/>
    <mergeCell ref="H54:J54"/>
    <mergeCell ref="H55:J55"/>
    <mergeCell ref="G56:G57"/>
    <mergeCell ref="G58:G59"/>
    <mergeCell ref="G60:G61"/>
  </mergeCells>
  <conditionalFormatting sqref="E5">
    <cfRule type="cellIs" dxfId="109" priority="1" operator="equal">
      <formula>0</formula>
    </cfRule>
    <cfRule type="cellIs" dxfId="108" priority="2" operator="equal">
      <formula>"SPD"</formula>
    </cfRule>
    <cfRule type="cellIs" dxfId="107" priority="3" operator="equal">
      <formula>"PWR"</formula>
    </cfRule>
    <cfRule type="cellIs" dxfId="106" priority="4" operator="equal">
      <formula>"HYP"</formula>
    </cfRule>
    <cfRule type="cellIs" dxfId="105" priority="5" operator="equal">
      <formula>"STR"</formula>
    </cfRule>
    <cfRule type="cellIs" dxfId="104" priority="6" operator="equal">
      <formula>"STC"</formula>
    </cfRule>
    <cfRule type="cellIs" dxfId="103" priority="7" operator="equal">
      <formula>"MAX"</formula>
    </cfRule>
    <cfRule type="cellIs" dxfId="102" priority="8" operator="equal">
      <formula>"SPE"</formula>
    </cfRule>
    <cfRule type="cellIs" dxfId="101" priority="9" operator="equal">
      <formula>"END"</formula>
    </cfRule>
    <cfRule type="cellIs" dxfId="100" priority="10" operator="equal">
      <formula>"UNL"</formula>
    </cfRule>
    <cfRule type="cellIs" dxfId="99" priority="11" operator="equal">
      <formula>"FDN"</formula>
    </cfRule>
  </conditionalFormatting>
  <dataValidations count="2">
    <dataValidation type="list" allowBlank="1" showInputMessage="1" showErrorMessage="1" sqref="D8:D13 D16:D21 D24:D29 D32:D37 D40:D45 D48:D53 D56:D61" xr:uid="{C7439641-5A72-48BD-9C44-AE8F7658DF49}">
      <formula1>ExerciseCategories</formula1>
    </dataValidation>
    <dataValidation type="list" allowBlank="1" showErrorMessage="1" sqref="E24:E29 E32:E37 E16:E21 E56:E61 E40:E45 E48:E53 E8:E13" xr:uid="{1D6FB1EF-5E66-4F65-9C5F-2E429A6F8590}">
      <formula1>INDIRECT(D8)</formula1>
    </dataValidation>
  </dataValidations>
  <hyperlinks>
    <hyperlink ref="K1" location="'Reference Page'!A1" display="Home" xr:uid="{C676DD94-54B5-49C8-8A5E-1870D2FEC5C2}"/>
  </hyperlinks>
  <printOptions horizontalCentered="1" verticalCentered="1"/>
  <pageMargins left="0.3" right="0.3" top="0.5" bottom="0.25" header="0.3" footer="0.3"/>
  <pageSetup scale="87"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74536-BBD8-4138-A1D8-CBF340A9AB5D}">
  <sheetPr codeName="Sheet55">
    <tabColor rgb="FFCC99FF"/>
    <pageSetUpPr fitToPage="1"/>
  </sheetPr>
  <dimension ref="A1:AO202"/>
  <sheetViews>
    <sheetView showGridLines="0" workbookViewId="0">
      <pane ySplit="5" topLeftCell="A6" activePane="bottomLeft" state="frozen"/>
      <selection pane="bottomLeft" sqref="A1:XFD1048576"/>
    </sheetView>
  </sheetViews>
  <sheetFormatPr defaultRowHeight="15" x14ac:dyDescent="0.25"/>
  <cols>
    <col min="1" max="1" width="48.5703125" customWidth="1"/>
    <col min="2" max="2" width="2.85546875" bestFit="1" customWidth="1"/>
    <col min="3" max="3" width="17.28515625" style="31" customWidth="1"/>
    <col min="4" max="4" width="14.5703125" customWidth="1"/>
    <col min="5" max="5" width="33.85546875" style="31" customWidth="1"/>
    <col min="6" max="6" width="7.42578125" customWidth="1"/>
    <col min="7" max="10" width="4.85546875" customWidth="1"/>
    <col min="11" max="11" width="45.5703125" customWidth="1"/>
    <col min="12" max="12" width="22" customWidth="1"/>
  </cols>
  <sheetData>
    <row r="1" spans="1:41" ht="18.75" x14ac:dyDescent="0.3">
      <c r="A1" s="777" t="s">
        <v>1427</v>
      </c>
      <c r="B1" s="778"/>
      <c r="C1" s="778"/>
      <c r="D1" s="778"/>
      <c r="E1" s="778"/>
      <c r="F1" s="778"/>
      <c r="G1" s="778"/>
      <c r="H1" s="778"/>
      <c r="I1" s="778"/>
      <c r="J1" s="779"/>
      <c r="K1" s="90" t="s">
        <v>850</v>
      </c>
    </row>
    <row r="2" spans="1:41" x14ac:dyDescent="0.25">
      <c r="A2" s="780" t="s">
        <v>478</v>
      </c>
      <c r="B2" s="781"/>
      <c r="C2" s="781"/>
      <c r="D2" s="781"/>
      <c r="E2" s="781"/>
      <c r="F2" s="781"/>
      <c r="G2" s="781"/>
      <c r="H2" s="781"/>
      <c r="I2" s="781"/>
      <c r="J2" s="782"/>
      <c r="K2" s="70" t="str">
        <f ca="1">CONCATENATE(IF($E$5="Foundation","FDN",""),IF($E$5="Endurance","END",""),IF($E$5="Speed","SPD",""),IF($E$5="Hypertrophy","HYP",""),IF($E$5="Power","PWR",""),IF($E$5="Strength Capacity","STC",""),IF($E$5="Strength","STR",""),IF($E$5="Max Strength","MAX",""),IF($E$5="Total Fitness","TF",""),IF($E$5="Unload","UNL",""),"1_3E")</f>
        <v>1_3E</v>
      </c>
    </row>
    <row r="3" spans="1:41" x14ac:dyDescent="0.25">
      <c r="A3" s="318" cm="1">
        <f t="array" aca="1" ref="A3" ca="1">INDIRECT(K5)</f>
        <v>44913</v>
      </c>
      <c r="B3" s="317" t="s">
        <v>330</v>
      </c>
      <c r="C3" s="316">
        <f ca="1">+A3+6</f>
        <v>44919</v>
      </c>
      <c r="D3" s="787" t="s">
        <v>852</v>
      </c>
      <c r="E3" s="788"/>
      <c r="F3" s="788"/>
      <c r="G3" s="788"/>
      <c r="H3" s="788"/>
      <c r="I3" s="788"/>
      <c r="J3" s="789"/>
      <c r="K3" s="70" t="str">
        <f ca="1">CONCATENATE(IF($E$5="Foundation","FDN",""),IF($E$5="Endurance","END",""),IF($E$5="Speed","SPD",""),IF($E$5="Hypertrophy","HYP",""),IF($E$5="Power","PWR",""),IF($E$5="Strength Capacity","STC",""),IF($E$5="Strength","STR",""),IF($E$5="Max Strength","MAX",""),IF($E$5="Total Fitness","TF",""),IF($E$5="Unload","UNL",""),"1_3C")</f>
        <v>1_3C</v>
      </c>
    </row>
    <row r="4" spans="1:41" x14ac:dyDescent="0.25">
      <c r="A4" s="858" t="str">
        <f>'Reference Page'!$H$47</f>
        <v>INDOOR</v>
      </c>
      <c r="B4" s="859"/>
      <c r="C4" s="859"/>
      <c r="D4" s="859"/>
      <c r="E4" s="859"/>
      <c r="F4" s="859"/>
      <c r="G4" s="859"/>
      <c r="H4" s="859"/>
      <c r="I4" s="859"/>
      <c r="J4" s="860"/>
      <c r="K4" s="70" t="str">
        <f ca="1">CONCATENATE(IF($E$5="Foundation","FDN",""),IF($E$5="Endurance","END",""),IF($E$5="Speed","SPD",""),IF($E$5="Hypertrophy","HYP",""),IF($E$5="Power","PWR",""),IF($E$5="Strength Capacity","STC",""),IF($E$5="Strength","STR",""),IF($E$5="Max Strength","MAX",""),IF($E$5="Total Fitness","TF",""),IF($E$5="Unload","UNL",""),"1_3O")</f>
        <v>1_3O</v>
      </c>
    </row>
    <row r="5" spans="1:41" ht="16.5" thickBot="1" x14ac:dyDescent="0.35">
      <c r="A5" s="861" t="str">
        <f>'Reference Page'!$F$53</f>
        <v>Transition</v>
      </c>
      <c r="B5" s="862"/>
      <c r="C5" s="862"/>
      <c r="D5" s="367" t="s">
        <v>1428</v>
      </c>
      <c r="E5" s="844" t="str" cm="1">
        <f t="array" aca="1" ref="E5" ca="1">INDIRECT(L5)</f>
        <v>STC</v>
      </c>
      <c r="F5" s="845"/>
      <c r="G5" s="845"/>
      <c r="H5" s="845"/>
      <c r="I5" s="845"/>
      <c r="J5" s="845"/>
      <c r="K5" s="70" t="str">
        <f>_xlfn.CONCAT("'Reference Page'!A",RIGHT(A2,(LEN(A2)-FIND(" ",A2)))+2)</f>
        <v>'Reference Page'!A53</v>
      </c>
      <c r="L5" s="70" t="str">
        <f>_xlfn.CONCAT("'Reference Page'!G",RIGHT(A2,(LEN(A2)-FIND(" ",A2)))+2)</f>
        <v>'Reference Page'!G53</v>
      </c>
    </row>
    <row r="6" spans="1:41" ht="15.75" thickBot="1" x14ac:dyDescent="0.3">
      <c r="A6" s="315" t="s">
        <v>640</v>
      </c>
      <c r="B6" s="314"/>
      <c r="C6" s="306">
        <f ca="1">A3</f>
        <v>44913</v>
      </c>
      <c r="D6" s="301" t="s">
        <v>1429</v>
      </c>
      <c r="E6" s="302" t="s">
        <v>70</v>
      </c>
      <c r="F6" s="301" t="s">
        <v>1430</v>
      </c>
      <c r="G6" s="301" t="s">
        <v>380</v>
      </c>
      <c r="H6" s="841" t="s">
        <v>1431</v>
      </c>
      <c r="I6" s="841"/>
      <c r="J6" s="842"/>
      <c r="K6" s="300"/>
      <c r="L6" s="300"/>
      <c r="M6" s="300"/>
    </row>
    <row r="7" spans="1:41" s="313" customFormat="1" ht="15" customHeight="1" thickTop="1" x14ac:dyDescent="0.25">
      <c r="A7" s="299" t="s">
        <v>1432</v>
      </c>
      <c r="B7" s="41"/>
      <c r="C7" s="297" t="str">
        <f>"("&amp;LEFT(K6,1)&amp;")"</f>
        <v>()</v>
      </c>
      <c r="D7" s="296" t="s">
        <v>1433</v>
      </c>
      <c r="E7" s="295"/>
      <c r="F7" s="294"/>
      <c r="G7" s="294"/>
      <c r="H7" s="824"/>
      <c r="I7" s="824"/>
      <c r="J7" s="825"/>
      <c r="K7" s="848"/>
      <c r="L7"/>
      <c r="M7"/>
      <c r="N7"/>
      <c r="O7"/>
      <c r="P7"/>
      <c r="Q7"/>
      <c r="R7"/>
      <c r="S7"/>
      <c r="T7"/>
      <c r="U7"/>
      <c r="V7"/>
      <c r="W7"/>
      <c r="X7"/>
      <c r="Y7"/>
      <c r="Z7"/>
      <c r="AA7"/>
      <c r="AB7"/>
      <c r="AC7"/>
      <c r="AD7"/>
      <c r="AE7"/>
      <c r="AF7"/>
      <c r="AG7"/>
      <c r="AH7"/>
      <c r="AI7"/>
      <c r="AJ7"/>
      <c r="AK7"/>
      <c r="AL7"/>
      <c r="AM7"/>
      <c r="AN7"/>
      <c r="AO7"/>
    </row>
    <row r="8" spans="1:41" ht="15" customHeight="1" x14ac:dyDescent="0.25">
      <c r="A8" s="282"/>
      <c r="B8" s="282"/>
      <c r="C8" s="281"/>
      <c r="D8" s="280"/>
      <c r="E8" s="279"/>
      <c r="F8" s="278" t="e" cm="1">
        <f t="array" aca="1" ref="F8" ca="1">IF(D8="Core", INDIRECT($K$3), IF(D8="Core_Rotational",INDIRECT($K$3), IF(D8="Core_Pillar", INDIRECT($K$3),IF(D8="Explosive_Cardio", INDIRECT($K$2), IF(D8="Explosive", INDIRECT($K$2),INDIRECT($K$4))))))</f>
        <v>#REF!</v>
      </c>
      <c r="G8" s="826" t="str">
        <f ca="1">CONCATENATE(IF($E$5="Foundation",FDN_R,""),IF($E$5="Endurance",END_R,""),IF($E$5="Speed",SPD_R,""),IF($E$5="Hypertrophy",HYP_R,""),IF($E$5="Power",PWR_R,""),IF($E$5="Strength Capacity",STC_R,""),IF($E$5="Strength",STR_R,""),IF($E$5="Max Strength",MAX_R,""),IF($E$5="Total Fitness",TF_R,""),IF($E$5="Unload",UNL_R,""))</f>
        <v/>
      </c>
      <c r="H8" s="277"/>
      <c r="I8" s="277"/>
      <c r="J8" s="277"/>
      <c r="K8" s="848"/>
    </row>
    <row r="9" spans="1:41" ht="15" customHeight="1" x14ac:dyDescent="0.25">
      <c r="A9" s="43"/>
      <c r="B9" s="36"/>
      <c r="C9" s="287"/>
      <c r="D9" s="280"/>
      <c r="E9" s="293"/>
      <c r="F9" s="271" t="e" cm="1">
        <f t="array" aca="1" ref="F9" ca="1">IF(D9="Core", INDIRECT($K$3), IF(D9="Core_Rotational",INDIRECT($K$3), IF(D9="Core_Pillar", INDIRECT($K$3),IF(D9="Explosive_Cardio", INDIRECT($K$2), IF(D9="Explosive", INDIRECT($K$2),INDIRECT($K$4))))))</f>
        <v>#REF!</v>
      </c>
      <c r="G9" s="827"/>
      <c r="H9" s="271"/>
      <c r="I9" s="271"/>
      <c r="J9" s="271"/>
      <c r="K9" s="848"/>
    </row>
    <row r="10" spans="1:41" ht="15" customHeight="1" x14ac:dyDescent="0.25">
      <c r="A10" s="282"/>
      <c r="B10" s="282"/>
      <c r="C10" s="281"/>
      <c r="D10" s="364"/>
      <c r="E10" s="291"/>
      <c r="F10" s="278" t="e" cm="1">
        <f t="array" aca="1" ref="F10" ca="1">IF(D10="Core", INDIRECT($K$3), IF(D10="Core_Rotational",INDIRECT($K$3), IF(D10="Core_Pillar", INDIRECT($K$3),IF(D10="Explosive_Cardio", INDIRECT($K$2), IF(D10="Explosive", INDIRECT($K$2),INDIRECT($K$4))))))</f>
        <v>#REF!</v>
      </c>
      <c r="G10" s="863" t="str">
        <f ca="1">CONCATENATE(IF($E$5="Foundation",FDN_R,""),IF($E$5="Endurance",END_R,""),IF($E$5="Speed",SPD_R,""),IF($E$5="Hypertrophy",HYP_R,""),IF($E$5="Power",PWR_R,""),IF($E$5="Strength Capacity",STC_R,""),IF($E$5="Strength",STR_R,""),IF($E$5="Max Strength",MAX_R,""),IF($E$5="Total Fitness",TF_R,""),IF($E$5="Unload",UNL_R,""))</f>
        <v/>
      </c>
      <c r="H10" s="290"/>
      <c r="I10" s="290"/>
      <c r="J10" s="290"/>
      <c r="K10" s="848"/>
    </row>
    <row r="11" spans="1:41" ht="15" customHeight="1" x14ac:dyDescent="0.25">
      <c r="A11" s="43"/>
      <c r="B11" s="36"/>
      <c r="C11" s="287"/>
      <c r="D11" s="363"/>
      <c r="E11" s="286"/>
      <c r="F11" s="271" t="e" cm="1">
        <f t="array" aca="1" ref="F11" ca="1">IF(D11="Core", INDIRECT($K$3), IF(D11="Core_Rotational",INDIRECT($K$3), IF(D11="Core_Pillar", INDIRECT($K$3),IF(D11="Explosive_Cardio", INDIRECT($K$2), IF(D11="Explosive", INDIRECT($K$2),INDIRECT($K$4))))))</f>
        <v>#REF!</v>
      </c>
      <c r="G11" s="864"/>
      <c r="H11" s="285"/>
      <c r="I11" s="285"/>
      <c r="J11" s="285"/>
      <c r="K11" s="848"/>
    </row>
    <row r="12" spans="1:41" ht="15" customHeight="1" x14ac:dyDescent="0.25">
      <c r="A12" s="282"/>
      <c r="B12" s="282"/>
      <c r="C12" s="281"/>
      <c r="D12" s="280"/>
      <c r="E12" s="279"/>
      <c r="F12" s="278" t="e" cm="1">
        <f t="array" aca="1" ref="F12" ca="1">IF(D12="Core", INDIRECT($K$3), IF(D12="Core_Rotational",INDIRECT($K$3), IF(D12="Core_Pillar", INDIRECT($K$3),IF(D12="Explosive_Cardio", INDIRECT($K$2), IF(D12="Explosive", INDIRECT($K$2),INDIRECT($K$4))))))</f>
        <v>#REF!</v>
      </c>
      <c r="G12" s="826" t="str">
        <f ca="1">CONCATENATE(IF($E$5="Foundation",FDN_R,""),IF($E$5="Endurance",END_R,""),IF($E$5="Speed",SPD_R,""),IF($E$5="Hypertrophy",HYP_R,""),IF($E$5="Power",PWR_R,""),IF($E$5="Strength Capacity",STC_R,""),IF($E$5="Strength",STR_R,""),IF($E$5="Max Strength",MAX_R,""),IF($E$5="Total Fitness",TF_R,""),IF($E$5="Unload",UNL_R,""))</f>
        <v/>
      </c>
      <c r="H12" s="277"/>
      <c r="I12" s="277"/>
      <c r="J12" s="277"/>
      <c r="K12" s="848"/>
    </row>
    <row r="13" spans="1:41" ht="15" customHeight="1" thickBot="1" x14ac:dyDescent="0.3">
      <c r="A13" s="43"/>
      <c r="B13" s="312"/>
      <c r="C13" s="311">
        <f>SUM(C7:C12)</f>
        <v>0</v>
      </c>
      <c r="D13" s="280"/>
      <c r="E13" s="310"/>
      <c r="F13" s="271" t="e" cm="1">
        <f t="array" aca="1" ref="F13" ca="1">IF(D13="Core", INDIRECT($K$3), IF(D13="Core_Rotational",INDIRECT($K$3), IF(D13="Core_Pillar", INDIRECT($K$3),IF(D13="Explosive_Cardio", INDIRECT($K$2), IF(D13="Explosive", INDIRECT($K$2),INDIRECT($K$4))))))</f>
        <v>#REF!</v>
      </c>
      <c r="G13" s="831"/>
      <c r="H13" s="271"/>
      <c r="I13" s="271"/>
      <c r="J13" s="271"/>
    </row>
    <row r="14" spans="1:41" ht="15" customHeight="1" thickBot="1" x14ac:dyDescent="0.3">
      <c r="A14" s="307" t="s">
        <v>641</v>
      </c>
      <c r="B14" s="304"/>
      <c r="C14" s="306">
        <f ca="1">+C6+1</f>
        <v>44914</v>
      </c>
      <c r="D14" s="301" t="s">
        <v>1429</v>
      </c>
      <c r="E14" s="309" t="s">
        <v>70</v>
      </c>
      <c r="F14" s="308" t="s">
        <v>1430</v>
      </c>
      <c r="G14" s="301" t="s">
        <v>380</v>
      </c>
      <c r="H14" s="822" t="s">
        <v>1431</v>
      </c>
      <c r="I14" s="822"/>
      <c r="J14" s="823"/>
      <c r="K14" s="300"/>
      <c r="L14" s="300"/>
      <c r="M14" s="300"/>
    </row>
    <row r="15" spans="1:41" ht="15" customHeight="1" thickTop="1" x14ac:dyDescent="0.25">
      <c r="A15" s="299" t="s">
        <v>1432</v>
      </c>
      <c r="B15" s="298"/>
      <c r="C15" s="297" t="str">
        <f>"("&amp;LEFT(K14,1)&amp;")"</f>
        <v>()</v>
      </c>
      <c r="D15" s="296" t="s">
        <v>1433</v>
      </c>
      <c r="E15" s="295"/>
      <c r="F15" s="294"/>
      <c r="G15" s="294"/>
      <c r="H15" s="824"/>
      <c r="I15" s="824"/>
      <c r="J15" s="825"/>
      <c r="K15" s="848"/>
    </row>
    <row r="16" spans="1:41" ht="15" customHeight="1" x14ac:dyDescent="0.25">
      <c r="A16" s="282"/>
      <c r="B16" s="282"/>
      <c r="C16" s="281"/>
      <c r="D16" s="280"/>
      <c r="E16" s="279"/>
      <c r="F16" s="278" t="e" cm="1">
        <f t="array" aca="1" ref="F16" ca="1">IF(D16="Core", INDIRECT($K$3), IF(D16="Core_Rotational",INDIRECT($K$3), IF(D16="Core_Pillar", INDIRECT($K$3),IF(D16="Explosive_Cardio", INDIRECT($K$2), IF(D16="Explosive", INDIRECT($K$2),INDIRECT($K$4))))))</f>
        <v>#REF!</v>
      </c>
      <c r="G16" s="826" t="str">
        <f ca="1">CONCATENATE(IF($E$5="Foundation",FDN_R,""),IF($E$5="Endurance",END_R,""),IF($E$5="Speed",SPD_R,""),IF($E$5="Hypertrophy",HYP_R,""),IF($E$5="Power",PWR_R,""),IF($E$5="Strength Capacity",STC_R,""),IF($E$5="Strength",STR_R,""),IF($E$5="Max Strength",MAX_R,""),IF($E$5="Total Fitness",TF_R,""),IF($E$5="Unload",UNL_R,""))</f>
        <v/>
      </c>
      <c r="H16" s="277"/>
      <c r="I16" s="277"/>
      <c r="J16" s="277"/>
      <c r="K16" s="848"/>
    </row>
    <row r="17" spans="1:13" ht="15" customHeight="1" x14ac:dyDescent="0.25">
      <c r="A17" s="43"/>
      <c r="B17" s="36"/>
      <c r="C17" s="287"/>
      <c r="D17" s="280"/>
      <c r="E17" s="293"/>
      <c r="F17" s="271" t="e" cm="1">
        <f t="array" aca="1" ref="F17" ca="1">IF(D17="Core", INDIRECT($K$3), IF(D17="Core_Rotational",INDIRECT($K$3), IF(D17="Core_Pillar", INDIRECT($K$3),IF(D17="Explosive_Cardio", INDIRECT($K$2), IF(D17="Explosive", INDIRECT($K$2),INDIRECT($K$4))))))</f>
        <v>#REF!</v>
      </c>
      <c r="G17" s="846"/>
      <c r="H17" s="271"/>
      <c r="I17" s="271"/>
      <c r="J17" s="271"/>
      <c r="K17" s="848"/>
    </row>
    <row r="18" spans="1:13" ht="15" customHeight="1" x14ac:dyDescent="0.25">
      <c r="A18" s="282"/>
      <c r="B18" s="282"/>
      <c r="C18" s="281"/>
      <c r="D18" s="364"/>
      <c r="E18" s="291"/>
      <c r="F18" s="278" t="e" cm="1">
        <f t="array" aca="1" ref="F18" ca="1">IF(D18="Core", INDIRECT($K$3), IF(D18="Core_Rotational",INDIRECT($K$3), IF(D18="Core_Pillar", INDIRECT($K$3),IF(D18="Explosive_Cardio", INDIRECT($K$2), IF(D18="Explosive", INDIRECT($K$2),INDIRECT($K$4))))))</f>
        <v>#REF!</v>
      </c>
      <c r="G18" s="863" t="str">
        <f ca="1">CONCATENATE(IF($E$5="Foundation",FDN_R,""),IF($E$5="Endurance",END_R,""),IF($E$5="Speed",SPD_R,""),IF($E$5="Hypertrophy",HYP_R,""),IF($E$5="Power",PWR_R,""),IF($E$5="Strength Capacity",STC_R,""),IF($E$5="Strength",STR_R,""),IF($E$5="Max Strength",MAX_R,""),IF($E$5="Total Fitness",TF_R,""),IF($E$5="Unload",UNL_R,""))</f>
        <v/>
      </c>
      <c r="H18" s="290"/>
      <c r="I18" s="290"/>
      <c r="J18" s="290"/>
      <c r="K18" s="848"/>
    </row>
    <row r="19" spans="1:13" ht="15" customHeight="1" x14ac:dyDescent="0.25">
      <c r="A19" s="43"/>
      <c r="B19" s="36"/>
      <c r="C19" s="287"/>
      <c r="D19" s="363"/>
      <c r="E19" s="286"/>
      <c r="F19" s="271" t="e" cm="1">
        <f t="array" aca="1" ref="F19" ca="1">IF(D19="Core", INDIRECT($K$3), IF(D19="Core_Rotational",INDIRECT($K$3), IF(D19="Core_Pillar", INDIRECT($K$3),IF(D19="Explosive_Cardio", INDIRECT($K$2), IF(D19="Explosive", INDIRECT($K$2),INDIRECT($K$4))))))</f>
        <v>#REF!</v>
      </c>
      <c r="G19" s="864"/>
      <c r="H19" s="285"/>
      <c r="I19" s="285"/>
      <c r="J19" s="285"/>
      <c r="K19" s="848"/>
    </row>
    <row r="20" spans="1:13" ht="15" customHeight="1" x14ac:dyDescent="0.25">
      <c r="A20" s="282"/>
      <c r="B20" s="282"/>
      <c r="C20" s="281"/>
      <c r="D20" s="280"/>
      <c r="E20" s="279"/>
      <c r="F20" s="278" t="e" cm="1">
        <f t="array" aca="1" ref="F20" ca="1">IF(D20="Core", INDIRECT($K$3), IF(D20="Core_Rotational",INDIRECT($K$3), IF(D20="Core_Pillar", INDIRECT($K$3),IF(D20="Explosive_Cardio", INDIRECT($K$2), IF(D20="Explosive", INDIRECT($K$2),INDIRECT($K$4))))))</f>
        <v>#REF!</v>
      </c>
      <c r="G20" s="826" t="str">
        <f ca="1">CONCATENATE(IF($E$5="Foundation",FDN_R,""),IF($E$5="Endurance",END_R,""),IF($E$5="Speed",SPD_R,""),IF($E$5="Hypertrophy",HYP_R,""),IF($E$5="Power",PWR_R,""),IF($E$5="Strength Capacity",STC_R,""),IF($E$5="Strength",STR_R,""),IF($E$5="Max Strength",MAX_R,""),IF($E$5="Total Fitness",TF_R,""),IF($E$5="Unload",UNL_R,""))</f>
        <v/>
      </c>
      <c r="H20" s="277"/>
      <c r="I20" s="277"/>
      <c r="J20" s="277"/>
      <c r="K20" s="848"/>
    </row>
    <row r="21" spans="1:13" ht="15" customHeight="1" thickBot="1" x14ac:dyDescent="0.3">
      <c r="A21" s="43"/>
      <c r="B21" s="45"/>
      <c r="C21" s="273">
        <f>SUM(C15:C20)</f>
        <v>0</v>
      </c>
      <c r="D21" s="280"/>
      <c r="E21" s="293"/>
      <c r="F21" s="271" t="e" cm="1">
        <f t="array" aca="1" ref="F21" ca="1">IF(D21="Core", INDIRECT($K$3), IF(D21="Core_Rotational",INDIRECT($K$3), IF(D21="Core_Pillar", INDIRECT($K$3),IF(D21="Explosive_Cardio", INDIRECT($K$2), IF(D21="Explosive", INDIRECT($K$2),INDIRECT($K$4))))))</f>
        <v>#REF!</v>
      </c>
      <c r="G21" s="831"/>
      <c r="H21" s="271"/>
      <c r="I21" s="271"/>
      <c r="J21" s="271"/>
    </row>
    <row r="22" spans="1:13" ht="15" customHeight="1" thickBot="1" x14ac:dyDescent="0.3">
      <c r="A22" s="307" t="s">
        <v>642</v>
      </c>
      <c r="B22" s="304"/>
      <c r="C22" s="306">
        <f ca="1">+C14+1</f>
        <v>44915</v>
      </c>
      <c r="D22" s="301" t="s">
        <v>1429</v>
      </c>
      <c r="E22" s="302" t="s">
        <v>70</v>
      </c>
      <c r="F22" s="301" t="s">
        <v>1430</v>
      </c>
      <c r="G22" s="301" t="s">
        <v>380</v>
      </c>
      <c r="H22" s="822" t="s">
        <v>1431</v>
      </c>
      <c r="I22" s="822"/>
      <c r="J22" s="823"/>
      <c r="K22" s="300"/>
      <c r="L22" s="300"/>
      <c r="M22" s="300"/>
    </row>
    <row r="23" spans="1:13" ht="15" customHeight="1" thickTop="1" x14ac:dyDescent="0.25">
      <c r="A23" s="299" t="s">
        <v>1432</v>
      </c>
      <c r="B23" s="298"/>
      <c r="C23" s="297" t="str">
        <f>"("&amp;LEFT(K22,1)&amp;")"</f>
        <v>()</v>
      </c>
      <c r="D23" s="296" t="s">
        <v>1433</v>
      </c>
      <c r="E23" s="295"/>
      <c r="F23" s="294"/>
      <c r="G23" s="294"/>
      <c r="H23" s="824"/>
      <c r="I23" s="824"/>
      <c r="J23" s="825"/>
      <c r="K23" s="848"/>
    </row>
    <row r="24" spans="1:13" ht="15" customHeight="1" x14ac:dyDescent="0.25">
      <c r="A24" s="282"/>
      <c r="B24" s="282"/>
      <c r="C24" s="281"/>
      <c r="D24" s="280"/>
      <c r="E24" s="279"/>
      <c r="F24" s="278" t="e" cm="1">
        <f t="array" aca="1" ref="F24" ca="1">IF(D24="Core", INDIRECT($K$3), IF(D24="Core_Rotational",INDIRECT($K$3), IF(D24="Core_Pillar", INDIRECT($K$3),IF(D24="Explosive_Cardio", INDIRECT($K$2), IF(D24="Explosive", INDIRECT($K$2),INDIRECT($K$4))))))</f>
        <v>#REF!</v>
      </c>
      <c r="G24" s="826" t="str">
        <f ca="1">CONCATENATE(IF($E$5="Foundation",FDN_R,""),IF($E$5="Endurance",END_R,""),IF($E$5="Speed",SPD_R,""),IF($E$5="Hypertrophy",HYP_R,""),IF($E$5="Power",PWR_R,""),IF($E$5="Strength Capacity",STC_R,""),IF($E$5="Strength",STR_R,""),IF($E$5="Max Strength",MAX_R,""),IF($E$5="Total Fitness",TF_R,""),IF($E$5="Unload",UNL_R,""))</f>
        <v/>
      </c>
      <c r="H24" s="277"/>
      <c r="I24" s="277"/>
      <c r="J24" s="277"/>
      <c r="K24" s="848"/>
    </row>
    <row r="25" spans="1:13" ht="15" customHeight="1" x14ac:dyDescent="0.25">
      <c r="A25" s="43"/>
      <c r="B25" s="36"/>
      <c r="C25" s="287"/>
      <c r="D25" s="280"/>
      <c r="E25" s="293"/>
      <c r="F25" s="271" t="e" cm="1">
        <f t="array" aca="1" ref="F25" ca="1">IF(D25="Core", INDIRECT($K$3), IF(D25="Core_Rotational",INDIRECT($K$3), IF(D25="Core_Pillar", INDIRECT($K$3),IF(D25="Explosive_Cardio", INDIRECT($K$2), IF(D25="Explosive", INDIRECT($K$2),INDIRECT($K$4))))))</f>
        <v>#REF!</v>
      </c>
      <c r="G25" s="846"/>
      <c r="H25" s="271"/>
      <c r="I25" s="271"/>
      <c r="J25" s="271"/>
      <c r="K25" s="848"/>
    </row>
    <row r="26" spans="1:13" ht="15" customHeight="1" x14ac:dyDescent="0.25">
      <c r="A26" s="282"/>
      <c r="B26" s="282"/>
      <c r="C26" s="281"/>
      <c r="D26" s="364"/>
      <c r="E26" s="291"/>
      <c r="F26" s="278" t="e" cm="1">
        <f t="array" aca="1" ref="F26" ca="1">IF(D26="Core", INDIRECT($K$3), IF(D26="Core_Rotational",INDIRECT($K$3), IF(D26="Core_Pillar", INDIRECT($K$3),IF(D26="Explosive_Cardio", INDIRECT($K$2), IF(D26="Explosive", INDIRECT($K$2),INDIRECT($K$4))))))</f>
        <v>#REF!</v>
      </c>
      <c r="G26" s="863" t="str">
        <f ca="1">CONCATENATE(IF($E$5="Foundation",FDN_R,""),IF($E$5="Endurance",END_R,""),IF($E$5="Speed",SPD_R,""),IF($E$5="Hypertrophy",HYP_R,""),IF($E$5="Power",PWR_R,""),IF($E$5="Strength Capacity",STC_R,""),IF($E$5="Strength",STR_R,""),IF($E$5="Max Strength",MAX_R,""),IF($E$5="Total Fitness",TF_R,""),IF($E$5="Unload",UNL_R,""))</f>
        <v/>
      </c>
      <c r="H26" s="290"/>
      <c r="I26" s="290"/>
      <c r="J26" s="290"/>
      <c r="K26" s="848"/>
    </row>
    <row r="27" spans="1:13" ht="15" customHeight="1" x14ac:dyDescent="0.25">
      <c r="A27" s="43"/>
      <c r="B27" s="36"/>
      <c r="C27" s="287"/>
      <c r="D27" s="363"/>
      <c r="E27" s="286"/>
      <c r="F27" s="271" t="e" cm="1">
        <f t="array" aca="1" ref="F27" ca="1">IF(D27="Core", INDIRECT($K$3), IF(D27="Core_Rotational",INDIRECT($K$3), IF(D27="Core_Pillar", INDIRECT($K$3),IF(D27="Explosive_Cardio", INDIRECT($K$2), IF(D27="Explosive", INDIRECT($K$2),INDIRECT($K$4))))))</f>
        <v>#REF!</v>
      </c>
      <c r="G27" s="864"/>
      <c r="H27" s="285"/>
      <c r="I27" s="285"/>
      <c r="J27" s="285"/>
      <c r="K27" s="848"/>
    </row>
    <row r="28" spans="1:13" ht="15" customHeight="1" x14ac:dyDescent="0.25">
      <c r="A28" s="282"/>
      <c r="B28" s="282"/>
      <c r="C28" s="281"/>
      <c r="D28" s="280"/>
      <c r="E28" s="279"/>
      <c r="F28" s="278" t="e" cm="1">
        <f t="array" aca="1" ref="F28" ca="1">IF(D28="Core", INDIRECT($K$3), IF(D28="Core_Rotational",INDIRECT($K$3), IF(D28="Core_Pillar", INDIRECT($K$3),IF(D28="Explosive_Cardio", INDIRECT($K$2), IF(D28="Explosive", INDIRECT($K$2),INDIRECT($K$4))))))</f>
        <v>#REF!</v>
      </c>
      <c r="G28" s="826" t="str">
        <f ca="1">CONCATENATE(IF($E$5="Foundation",FDN_R,""),IF($E$5="Endurance",END_R,""),IF($E$5="Speed",SPD_R,""),IF($E$5="Hypertrophy",HYP_R,""),IF($E$5="Power",PWR_R,""),IF($E$5="Strength Capacity",STC_R,""),IF($E$5="Strength",STR_R,""),IF($E$5="Max Strength",MAX_R,""),IF($E$5="Total Fitness",TF_R,""),IF($E$5="Unload",UNL_R,""))</f>
        <v/>
      </c>
      <c r="H28" s="277"/>
      <c r="I28" s="277"/>
      <c r="J28" s="277"/>
      <c r="K28" s="848"/>
    </row>
    <row r="29" spans="1:13" ht="15" customHeight="1" thickBot="1" x14ac:dyDescent="0.3">
      <c r="A29" s="43"/>
      <c r="B29" s="45"/>
      <c r="C29" s="273">
        <f>SUM(C23:C28)</f>
        <v>0</v>
      </c>
      <c r="D29" s="280"/>
      <c r="E29" s="293"/>
      <c r="F29" s="271" t="e" cm="1">
        <f t="array" aca="1" ref="F29" ca="1">IF(D29="Core", INDIRECT($K$3), IF(D29="Core_Rotational",INDIRECT($K$3), IF(D29="Core_Pillar", INDIRECT($K$3),IF(D29="Explosive_Cardio", INDIRECT($K$2), IF(D29="Explosive", INDIRECT($K$2),INDIRECT($K$4))))))</f>
        <v>#REF!</v>
      </c>
      <c r="G29" s="831"/>
      <c r="H29" s="271"/>
      <c r="I29" s="271"/>
      <c r="J29" s="271"/>
    </row>
    <row r="30" spans="1:13" ht="15" customHeight="1" thickBot="1" x14ac:dyDescent="0.3">
      <c r="A30" s="307" t="s">
        <v>643</v>
      </c>
      <c r="B30" s="304"/>
      <c r="C30" s="306">
        <f ca="1">+C22+1</f>
        <v>44916</v>
      </c>
      <c r="D30" s="301" t="s">
        <v>1429</v>
      </c>
      <c r="E30" s="302" t="s">
        <v>70</v>
      </c>
      <c r="F30" s="301" t="s">
        <v>1430</v>
      </c>
      <c r="G30" s="301" t="s">
        <v>380</v>
      </c>
      <c r="H30" s="822" t="s">
        <v>1431</v>
      </c>
      <c r="I30" s="822"/>
      <c r="J30" s="823"/>
      <c r="K30" s="300"/>
      <c r="L30" s="300"/>
      <c r="M30" s="300"/>
    </row>
    <row r="31" spans="1:13" ht="15" customHeight="1" thickTop="1" x14ac:dyDescent="0.25">
      <c r="A31" s="299" t="s">
        <v>1432</v>
      </c>
      <c r="B31" s="298"/>
      <c r="C31" s="297" t="str">
        <f>"("&amp;LEFT(K30,1)&amp;")"</f>
        <v>()</v>
      </c>
      <c r="D31" s="296" t="s">
        <v>1433</v>
      </c>
      <c r="E31" s="295"/>
      <c r="F31" s="294"/>
      <c r="G31" s="294"/>
      <c r="H31" s="824"/>
      <c r="I31" s="824"/>
      <c r="J31" s="825"/>
      <c r="K31" s="848"/>
    </row>
    <row r="32" spans="1:13" ht="15" customHeight="1" x14ac:dyDescent="0.25">
      <c r="A32" s="282"/>
      <c r="B32" s="282"/>
      <c r="C32" s="281"/>
      <c r="D32" s="280"/>
      <c r="E32" s="279"/>
      <c r="F32" s="278" t="e" cm="1">
        <f t="array" aca="1" ref="F32" ca="1">IF(D32="Core", INDIRECT($K$3), IF(D32="Core_Rotational",INDIRECT($K$3), IF(D32="Core_Pillar", INDIRECT($K$3),IF(D32="Explosive_Cardio", INDIRECT($K$2), IF(D32="Explosive", INDIRECT($K$2),INDIRECT($K$4))))))</f>
        <v>#REF!</v>
      </c>
      <c r="G32" s="826" t="str">
        <f ca="1">CONCATENATE(IF($E$5="Foundation",FDN_R,""),IF($E$5="Endurance",END_R,""),IF($E$5="Speed",SPD_R,""),IF($E$5="Hypertrophy",HYP_R,""),IF($E$5="Power",PWR_R,""),IF($E$5="Strength Capacity",STC_R,""),IF($E$5="Strength",STR_R,""),IF($E$5="Max Strength",MAX_R,""),IF($E$5="Total Fitness",TF_R,""),IF($E$5="Unload",UNL_R,""))</f>
        <v/>
      </c>
      <c r="H32" s="277"/>
      <c r="I32" s="277"/>
      <c r="J32" s="277"/>
      <c r="K32" s="848"/>
    </row>
    <row r="33" spans="1:13" ht="15" customHeight="1" x14ac:dyDescent="0.25">
      <c r="A33" s="43"/>
      <c r="B33" s="36"/>
      <c r="C33" s="287"/>
      <c r="D33" s="280"/>
      <c r="E33" s="293"/>
      <c r="F33" s="271" t="e" cm="1">
        <f t="array" aca="1" ref="F33" ca="1">IF(D33="Core", INDIRECT($K$3), IF(D33="Core_Rotational",INDIRECT($K$3), IF(D33="Core_Pillar", INDIRECT($K$3),IF(D33="Explosive_Cardio", INDIRECT($K$2), IF(D33="Explosive", INDIRECT($K$2),INDIRECT($K$4))))))</f>
        <v>#REF!</v>
      </c>
      <c r="G33" s="846"/>
      <c r="H33" s="271"/>
      <c r="I33" s="271"/>
      <c r="J33" s="271"/>
      <c r="K33" s="848"/>
    </row>
    <row r="34" spans="1:13" ht="15" customHeight="1" x14ac:dyDescent="0.25">
      <c r="A34" s="282"/>
      <c r="B34" s="282"/>
      <c r="C34" s="281"/>
      <c r="D34" s="364"/>
      <c r="E34" s="291"/>
      <c r="F34" s="278" t="e" cm="1">
        <f t="array" aca="1" ref="F34" ca="1">IF(D34="Core", INDIRECT($K$3), IF(D34="Core_Rotational",INDIRECT($K$3), IF(D34="Core_Pillar", INDIRECT($K$3),IF(D34="Explosive_Cardio", INDIRECT($K$2), IF(D34="Explosive", INDIRECT($K$2),INDIRECT($K$4))))))</f>
        <v>#REF!</v>
      </c>
      <c r="G34" s="863" t="str">
        <f ca="1">CONCATENATE(IF($E$5="Foundation",FDN_R,""),IF($E$5="Endurance",END_R,""),IF($E$5="Speed",SPD_R,""),IF($E$5="Hypertrophy",HYP_R,""),IF($E$5="Power",PWR_R,""),IF($E$5="Strength Capacity",STC_R,""),IF($E$5="Strength",STR_R,""),IF($E$5="Max Strength",MAX_R,""),IF($E$5="Total Fitness",TF_R,""),IF($E$5="Unload",UNL_R,""))</f>
        <v/>
      </c>
      <c r="H34" s="290"/>
      <c r="I34" s="290"/>
      <c r="J34" s="290"/>
      <c r="K34" s="848"/>
    </row>
    <row r="35" spans="1:13" ht="15" customHeight="1" x14ac:dyDescent="0.25">
      <c r="A35" s="43"/>
      <c r="B35" s="36"/>
      <c r="C35" s="287"/>
      <c r="D35" s="363"/>
      <c r="E35" s="286"/>
      <c r="F35" s="271" t="e" cm="1">
        <f t="array" aca="1" ref="F35" ca="1">IF(D35="Core", INDIRECT($K$3), IF(D35="Core_Rotational",INDIRECT($K$3), IF(D35="Core_Pillar", INDIRECT($K$3),IF(D35="Explosive_Cardio", INDIRECT($K$2), IF(D35="Explosive", INDIRECT($K$2),INDIRECT($K$4))))))</f>
        <v>#REF!</v>
      </c>
      <c r="G35" s="864"/>
      <c r="H35" s="285"/>
      <c r="I35" s="285"/>
      <c r="J35" s="285"/>
      <c r="K35" s="848"/>
    </row>
    <row r="36" spans="1:13" ht="15" customHeight="1" x14ac:dyDescent="0.25">
      <c r="A36" s="282"/>
      <c r="B36" s="282"/>
      <c r="C36" s="281"/>
      <c r="D36" s="280"/>
      <c r="E36" s="279"/>
      <c r="F36" s="278" t="e" cm="1">
        <f t="array" aca="1" ref="F36" ca="1">IF(D36="Core", INDIRECT($K$3), IF(D36="Core_Rotational",INDIRECT($K$3), IF(D36="Core_Pillar", INDIRECT($K$3),IF(D36="Explosive_Cardio", INDIRECT($K$2), IF(D36="Explosive", INDIRECT($K$2),INDIRECT($K$4))))))</f>
        <v>#REF!</v>
      </c>
      <c r="G36" s="826" t="str">
        <f ca="1">CONCATENATE(IF($E$5="Foundation",FDN_R,""),IF($E$5="Endurance",END_R,""),IF($E$5="Speed",SPD_R,""),IF($E$5="Hypertrophy",HYP_R,""),IF($E$5="Power",PWR_R,""),IF($E$5="Strength Capacity",STC_R,""),IF($E$5="Strength",STR_R,""),IF($E$5="Max Strength",MAX_R,""),IF($E$5="Total Fitness",TF_R,""),IF($E$5="Unload",UNL_R,""))</f>
        <v/>
      </c>
      <c r="H36" s="277"/>
      <c r="I36" s="277"/>
      <c r="J36" s="277"/>
      <c r="K36" s="848"/>
    </row>
    <row r="37" spans="1:13" ht="15" customHeight="1" thickBot="1" x14ac:dyDescent="0.3">
      <c r="A37" s="43"/>
      <c r="B37" s="45"/>
      <c r="C37" s="273">
        <f>SUM(C31:C36)</f>
        <v>0</v>
      </c>
      <c r="D37" s="280"/>
      <c r="E37" s="293"/>
      <c r="F37" s="271" t="e" cm="1">
        <f t="array" aca="1" ref="F37" ca="1">IF(D37="Core", INDIRECT($K$3), IF(D37="Core_Rotational",INDIRECT($K$3), IF(D37="Core_Pillar", INDIRECT($K$3),IF(D37="Explosive_Cardio", INDIRECT($K$2), IF(D37="Explosive", INDIRECT($K$2),INDIRECT($K$4))))))</f>
        <v>#REF!</v>
      </c>
      <c r="G37" s="831"/>
      <c r="H37" s="271"/>
      <c r="I37" s="271"/>
      <c r="J37" s="271"/>
    </row>
    <row r="38" spans="1:13" ht="15" customHeight="1" thickBot="1" x14ac:dyDescent="0.3">
      <c r="A38" s="307" t="s">
        <v>644</v>
      </c>
      <c r="B38" s="304"/>
      <c r="C38" s="306">
        <f ca="1">+C30+1</f>
        <v>44917</v>
      </c>
      <c r="D38" s="301" t="s">
        <v>1429</v>
      </c>
      <c r="E38" s="302" t="s">
        <v>70</v>
      </c>
      <c r="F38" s="301" t="s">
        <v>1430</v>
      </c>
      <c r="G38" s="301" t="s">
        <v>380</v>
      </c>
      <c r="H38" s="822" t="s">
        <v>1431</v>
      </c>
      <c r="I38" s="822"/>
      <c r="J38" s="823"/>
      <c r="K38" s="300"/>
      <c r="L38" s="300"/>
      <c r="M38" s="300"/>
    </row>
    <row r="39" spans="1:13" ht="15" customHeight="1" thickTop="1" x14ac:dyDescent="0.25">
      <c r="A39" s="299" t="s">
        <v>1432</v>
      </c>
      <c r="B39" s="298"/>
      <c r="C39" s="297" t="str">
        <f>"("&amp;LEFT(K38,1)&amp;")"</f>
        <v>()</v>
      </c>
      <c r="D39" s="296" t="s">
        <v>1433</v>
      </c>
      <c r="E39" s="295"/>
      <c r="F39" s="294"/>
      <c r="G39" s="294"/>
      <c r="H39" s="824"/>
      <c r="I39" s="824"/>
      <c r="J39" s="825"/>
      <c r="K39" s="848"/>
    </row>
    <row r="40" spans="1:13" ht="15" customHeight="1" x14ac:dyDescent="0.25">
      <c r="A40" s="282"/>
      <c r="B40" s="282"/>
      <c r="C40" s="281"/>
      <c r="D40" s="280"/>
      <c r="E40" s="279"/>
      <c r="F40" s="278" t="e" cm="1">
        <f t="array" aca="1" ref="F40" ca="1">IF(D40="Core", INDIRECT($K$3), IF(D40="Core_Rotational",INDIRECT($K$3), IF(D40="Core_Pillar", INDIRECT($K$3),IF(D40="Explosive_Cardio", INDIRECT($K$2), IF(D40="Explosive", INDIRECT($K$2),INDIRECT($K$4))))))</f>
        <v>#REF!</v>
      </c>
      <c r="G40" s="826" t="str">
        <f ca="1">CONCATENATE(IF($E$5="Foundation",FDN_R,""),IF($E$5="Endurance",END_R,""),IF($E$5="Speed",SPD_R,""),IF($E$5="Hypertrophy",HYP_R,""),IF($E$5="Power",PWR_R,""),IF($E$5="Strength Capacity",STC_R,""),IF($E$5="Strength",STR_R,""),IF($E$5="Max Strength",MAX_R,""),IF($E$5="Total Fitness",TF_R,""),IF($E$5="Unload",UNL_R,""))</f>
        <v/>
      </c>
      <c r="H40" s="277"/>
      <c r="I40" s="277"/>
      <c r="J40" s="277"/>
      <c r="K40" s="848"/>
    </row>
    <row r="41" spans="1:13" ht="15" customHeight="1" x14ac:dyDescent="0.25">
      <c r="A41" s="43"/>
      <c r="B41" s="36"/>
      <c r="C41" s="287"/>
      <c r="D41" s="280"/>
      <c r="E41" s="293"/>
      <c r="F41" s="271" t="e" cm="1">
        <f t="array" aca="1" ref="F41" ca="1">IF(D41="Core", INDIRECT($K$3), IF(D41="Core_Rotational",INDIRECT($K$3), IF(D41="Core_Pillar", INDIRECT($K$3),IF(D41="Explosive_Cardio", INDIRECT($K$2), IF(D41="Explosive", INDIRECT($K$2),INDIRECT($K$4))))))</f>
        <v>#REF!</v>
      </c>
      <c r="G41" s="846"/>
      <c r="H41" s="271"/>
      <c r="I41" s="271"/>
      <c r="J41" s="271"/>
      <c r="K41" s="848"/>
    </row>
    <row r="42" spans="1:13" ht="15" customHeight="1" x14ac:dyDescent="0.25">
      <c r="A42" s="282"/>
      <c r="B42" s="282"/>
      <c r="C42" s="281"/>
      <c r="D42" s="364"/>
      <c r="E42" s="291"/>
      <c r="F42" s="278" t="e" cm="1">
        <f t="array" aca="1" ref="F42" ca="1">IF(D42="Core", INDIRECT($K$3), IF(D42="Core_Rotational",INDIRECT($K$3), IF(D42="Core_Pillar", INDIRECT($K$3),IF(D42="Explosive_Cardio", INDIRECT($K$2), IF(D42="Explosive", INDIRECT($K$2),INDIRECT($K$4))))))</f>
        <v>#REF!</v>
      </c>
      <c r="G42" s="863" t="str">
        <f ca="1">CONCATENATE(IF($E$5="Foundation",FDN_R,""),IF($E$5="Endurance",END_R,""),IF($E$5="Speed",SPD_R,""),IF($E$5="Hypertrophy",HYP_R,""),IF($E$5="Power",PWR_R,""),IF($E$5="Strength Capacity",STC_R,""),IF($E$5="Strength",STR_R,""),IF($E$5="Max Strength",MAX_R,""),IF($E$5="Total Fitness",TF_R,""),IF($E$5="Unload",UNL_R,""))</f>
        <v/>
      </c>
      <c r="H42" s="290"/>
      <c r="I42" s="290"/>
      <c r="J42" s="290"/>
      <c r="K42" s="848"/>
    </row>
    <row r="43" spans="1:13" ht="15" customHeight="1" x14ac:dyDescent="0.25">
      <c r="A43" s="43"/>
      <c r="B43" s="36"/>
      <c r="C43" s="287"/>
      <c r="D43" s="363"/>
      <c r="E43" s="286"/>
      <c r="F43" s="271" t="e" cm="1">
        <f t="array" aca="1" ref="F43" ca="1">IF(D43="Core", INDIRECT($K$3), IF(D43="Core_Rotational",INDIRECT($K$3), IF(D43="Core_Pillar", INDIRECT($K$3),IF(D43="Explosive_Cardio", INDIRECT($K$2), IF(D43="Explosive", INDIRECT($K$2),INDIRECT($K$4))))))</f>
        <v>#REF!</v>
      </c>
      <c r="G43" s="864"/>
      <c r="H43" s="285"/>
      <c r="I43" s="285"/>
      <c r="J43" s="285"/>
      <c r="K43" s="848"/>
    </row>
    <row r="44" spans="1:13" ht="15" customHeight="1" x14ac:dyDescent="0.25">
      <c r="A44" s="282"/>
      <c r="B44" s="282"/>
      <c r="C44" s="281"/>
      <c r="D44" s="280"/>
      <c r="E44" s="279"/>
      <c r="F44" s="278" t="e" cm="1">
        <f t="array" aca="1" ref="F44" ca="1">IF(D44="Core", INDIRECT($K$3), IF(D44="Core_Rotational",INDIRECT($K$3), IF(D44="Core_Pillar", INDIRECT($K$3),IF(D44="Explosive_Cardio", INDIRECT($K$2), IF(D44="Explosive", INDIRECT($K$2),INDIRECT($K$4))))))</f>
        <v>#REF!</v>
      </c>
      <c r="G44" s="826" t="str">
        <f ca="1">CONCATENATE(IF($E$5="Foundation",FDN_R,""),IF($E$5="Endurance",END_R,""),IF($E$5="Speed",SPD_R,""),IF($E$5="Hypertrophy",HYP_R,""),IF($E$5="Power",PWR_R,""),IF($E$5="Strength Capacity",STC_R,""),IF($E$5="Strength",STR_R,""),IF($E$5="Max Strength",MAX_R,""),IF($E$5="Total Fitness",TF_R,""),IF($E$5="Unload",UNL_R,""))</f>
        <v/>
      </c>
      <c r="H44" s="277"/>
      <c r="I44" s="277"/>
      <c r="J44" s="277"/>
      <c r="K44" s="848"/>
    </row>
    <row r="45" spans="1:13" ht="15" customHeight="1" thickBot="1" x14ac:dyDescent="0.3">
      <c r="A45" s="43"/>
      <c r="B45" s="45"/>
      <c r="C45" s="273">
        <f>SUM(C39:C44)</f>
        <v>0</v>
      </c>
      <c r="D45" s="280"/>
      <c r="E45" s="293"/>
      <c r="F45" s="271" t="e" cm="1">
        <f t="array" aca="1" ref="F45" ca="1">IF(D45="Core", INDIRECT($K$3), IF(D45="Core_Rotational",INDIRECT($K$3), IF(D45="Core_Pillar", INDIRECT($K$3),IF(D45="Explosive_Cardio", INDIRECT($K$2), IF(D45="Explosive", INDIRECT($K$2),INDIRECT($K$4))))))</f>
        <v>#REF!</v>
      </c>
      <c r="G45" s="831"/>
      <c r="H45" s="271"/>
      <c r="I45" s="271"/>
      <c r="J45" s="271"/>
    </row>
    <row r="46" spans="1:13" ht="15" customHeight="1" thickBot="1" x14ac:dyDescent="0.3">
      <c r="A46" s="307" t="s">
        <v>645</v>
      </c>
      <c r="B46" s="304"/>
      <c r="C46" s="306">
        <f ca="1">+C38+1</f>
        <v>44918</v>
      </c>
      <c r="D46" s="301" t="s">
        <v>1429</v>
      </c>
      <c r="E46" s="302" t="s">
        <v>70</v>
      </c>
      <c r="F46" s="301" t="s">
        <v>1430</v>
      </c>
      <c r="G46" s="301" t="s">
        <v>380</v>
      </c>
      <c r="H46" s="822" t="s">
        <v>1431</v>
      </c>
      <c r="I46" s="822"/>
      <c r="J46" s="823"/>
      <c r="K46" s="300"/>
      <c r="L46" s="300"/>
      <c r="M46" s="300"/>
    </row>
    <row r="47" spans="1:13" ht="15" customHeight="1" thickTop="1" x14ac:dyDescent="0.25">
      <c r="A47" s="299" t="s">
        <v>1432</v>
      </c>
      <c r="B47" s="298"/>
      <c r="C47" s="297" t="str">
        <f>"("&amp;LEFT(K46,1)&amp;")"</f>
        <v>()</v>
      </c>
      <c r="D47" s="296" t="s">
        <v>1433</v>
      </c>
      <c r="E47" s="295"/>
      <c r="F47" s="294"/>
      <c r="G47" s="294"/>
      <c r="H47" s="824"/>
      <c r="I47" s="824"/>
      <c r="J47" s="825"/>
      <c r="K47" s="848"/>
    </row>
    <row r="48" spans="1:13" ht="15" customHeight="1" x14ac:dyDescent="0.25">
      <c r="A48" s="282"/>
      <c r="B48" s="282"/>
      <c r="C48" s="281"/>
      <c r="D48" s="280"/>
      <c r="E48" s="279"/>
      <c r="F48" s="278" t="e" cm="1">
        <f t="array" aca="1" ref="F48" ca="1">IF(D48="Core", INDIRECT($K$3), IF(D48="Core_Rotational",INDIRECT($K$3), IF(D48="Core_Pillar", INDIRECT($K$3),IF(D48="Explosive_Cardio", INDIRECT($K$2), IF(D48="Explosive", INDIRECT($K$2),INDIRECT($K$4))))))</f>
        <v>#REF!</v>
      </c>
      <c r="G48" s="826" t="str">
        <f ca="1">CONCATENATE(IF($E$5="Foundation",FDN_R,""),IF($E$5="Endurance",END_R,""),IF($E$5="Speed",SPD_R,""),IF($E$5="Hypertrophy",HYP_R,""),IF($E$5="Power",PWR_R,""),IF($E$5="Strength Capacity",STC_R,""),IF($E$5="Strength",STR_R,""),IF($E$5="Max Strength",MAX_R,""),IF($E$5="Total Fitness",TF_R,""),IF($E$5="Unload",UNL_R,""))</f>
        <v/>
      </c>
      <c r="H48" s="277"/>
      <c r="I48" s="277"/>
      <c r="J48" s="277"/>
      <c r="K48" s="848"/>
    </row>
    <row r="49" spans="1:13" ht="15" customHeight="1" x14ac:dyDescent="0.25">
      <c r="A49" s="43"/>
      <c r="B49" s="36"/>
      <c r="C49" s="287"/>
      <c r="D49" s="280"/>
      <c r="E49" s="293"/>
      <c r="F49" s="271" t="e" cm="1">
        <f t="array" aca="1" ref="F49" ca="1">IF(D49="Core", INDIRECT($K$3), IF(D49="Core_Rotational",INDIRECT($K$3), IF(D49="Core_Pillar", INDIRECT($K$3),IF(D49="Explosive_Cardio", INDIRECT($K$2), IF(D49="Explosive", INDIRECT($K$2),INDIRECT($K$4))))))</f>
        <v>#REF!</v>
      </c>
      <c r="G49" s="846"/>
      <c r="H49" s="271"/>
      <c r="I49" s="271"/>
      <c r="J49" s="271"/>
      <c r="K49" s="848"/>
    </row>
    <row r="50" spans="1:13" ht="15" customHeight="1" x14ac:dyDescent="0.25">
      <c r="A50" s="282"/>
      <c r="B50" s="282"/>
      <c r="C50" s="281"/>
      <c r="D50" s="364"/>
      <c r="E50" s="291"/>
      <c r="F50" s="278" t="e" cm="1">
        <f t="array" aca="1" ref="F50" ca="1">IF(D50="Core", INDIRECT($K$3), IF(D50="Core_Rotational",INDIRECT($K$3), IF(D50="Core_Pillar", INDIRECT($K$3),IF(D50="Explosive_Cardio", INDIRECT($K$2), IF(D50="Explosive", INDIRECT($K$2),INDIRECT($K$4))))))</f>
        <v>#REF!</v>
      </c>
      <c r="G50" s="863" t="str">
        <f ca="1">CONCATENATE(IF($E$5="Foundation",FDN_R,""),IF($E$5="Endurance",END_R,""),IF($E$5="Speed",SPD_R,""),IF($E$5="Hypertrophy",HYP_R,""),IF($E$5="Power",PWR_R,""),IF($E$5="Strength Capacity",STC_R,""),IF($E$5="Strength",STR_R,""),IF($E$5="Max Strength",MAX_R,""),IF($E$5="Total Fitness",TF_R,""),IF($E$5="Unload",UNL_R,""))</f>
        <v/>
      </c>
      <c r="H50" s="290"/>
      <c r="I50" s="290"/>
      <c r="J50" s="290"/>
      <c r="K50" s="848"/>
    </row>
    <row r="51" spans="1:13" ht="15" customHeight="1" x14ac:dyDescent="0.25">
      <c r="A51" s="43"/>
      <c r="B51" s="36"/>
      <c r="C51" s="287"/>
      <c r="D51" s="363"/>
      <c r="E51" s="286"/>
      <c r="F51" s="271" t="e" cm="1">
        <f t="array" aca="1" ref="F51" ca="1">IF(D51="Core", INDIRECT($K$3), IF(D51="Core_Rotational",INDIRECT($K$3), IF(D51="Core_Pillar", INDIRECT($K$3),IF(D51="Explosive_Cardio", INDIRECT($K$2), IF(D51="Explosive", INDIRECT($K$2),INDIRECT($K$4))))))</f>
        <v>#REF!</v>
      </c>
      <c r="G51" s="864"/>
      <c r="H51" s="285"/>
      <c r="I51" s="285"/>
      <c r="J51" s="285"/>
      <c r="K51" s="848"/>
    </row>
    <row r="52" spans="1:13" ht="15" customHeight="1" x14ac:dyDescent="0.25">
      <c r="A52" s="282"/>
      <c r="B52" s="282"/>
      <c r="C52" s="281"/>
      <c r="D52" s="280"/>
      <c r="E52" s="279"/>
      <c r="F52" s="278" t="e" cm="1">
        <f t="array" aca="1" ref="F52" ca="1">IF(D52="Core", INDIRECT($K$3), IF(D52="Core_Rotational",INDIRECT($K$3), IF(D52="Core_Pillar", INDIRECT($K$3),IF(D52="Explosive_Cardio", INDIRECT($K$2), IF(D52="Explosive", INDIRECT($K$2),INDIRECT($K$4))))))</f>
        <v>#REF!</v>
      </c>
      <c r="G52" s="826" t="str">
        <f ca="1">CONCATENATE(IF($E$5="Foundation",FDN_R,""),IF($E$5="Endurance",END_R,""),IF($E$5="Speed",SPD_R,""),IF($E$5="Hypertrophy",HYP_R,""),IF($E$5="Power",PWR_R,""),IF($E$5="Strength Capacity",STC_R,""),IF($E$5="Strength",STR_R,""),IF($E$5="Max Strength",MAX_R,""),IF($E$5="Total Fitness",TF_R,""),IF($E$5="Unload",UNL_R,""))</f>
        <v/>
      </c>
      <c r="H52" s="277"/>
      <c r="I52" s="277"/>
      <c r="J52" s="277"/>
      <c r="K52" s="848"/>
    </row>
    <row r="53" spans="1:13" ht="15" customHeight="1" thickBot="1" x14ac:dyDescent="0.3">
      <c r="A53" s="43"/>
      <c r="B53" s="45"/>
      <c r="C53" s="273">
        <f>SUM(C47:C52)</f>
        <v>0</v>
      </c>
      <c r="D53" s="280"/>
      <c r="E53" s="293"/>
      <c r="F53" s="271" t="e" cm="1">
        <f t="array" aca="1" ref="F53" ca="1">IF(D53="Core", INDIRECT($K$3), IF(D53="Core_Rotational",INDIRECT($K$3), IF(D53="Core_Pillar", INDIRECT($K$3),IF(D53="Explosive_Cardio", INDIRECT($K$2), IF(D53="Explosive", INDIRECT($K$2),INDIRECT($K$4))))))</f>
        <v>#REF!</v>
      </c>
      <c r="G53" s="831"/>
      <c r="H53" s="271"/>
      <c r="I53" s="271"/>
      <c r="J53" s="271"/>
    </row>
    <row r="54" spans="1:13" ht="15" customHeight="1" thickBot="1" x14ac:dyDescent="0.3">
      <c r="A54" s="305" t="s">
        <v>646</v>
      </c>
      <c r="B54" s="304"/>
      <c r="C54" s="303">
        <f ca="1">+C46+1</f>
        <v>44919</v>
      </c>
      <c r="D54" s="301" t="s">
        <v>1429</v>
      </c>
      <c r="E54" s="302" t="s">
        <v>70</v>
      </c>
      <c r="F54" s="301" t="s">
        <v>1430</v>
      </c>
      <c r="G54" s="301" t="s">
        <v>380</v>
      </c>
      <c r="H54" s="822" t="s">
        <v>1431</v>
      </c>
      <c r="I54" s="822"/>
      <c r="J54" s="823"/>
      <c r="K54" s="300"/>
      <c r="L54" s="300"/>
      <c r="M54" s="300"/>
    </row>
    <row r="55" spans="1:13" ht="15" customHeight="1" thickTop="1" x14ac:dyDescent="0.25">
      <c r="A55" s="299" t="s">
        <v>1432</v>
      </c>
      <c r="B55" s="298"/>
      <c r="C55" s="297" t="str">
        <f>"("&amp;LEFT(K54,1)&amp;")"</f>
        <v>()</v>
      </c>
      <c r="D55" s="296" t="s">
        <v>1433</v>
      </c>
      <c r="E55" s="295"/>
      <c r="F55" s="294"/>
      <c r="G55" s="294"/>
      <c r="H55" s="824"/>
      <c r="I55" s="824"/>
      <c r="J55" s="825"/>
      <c r="K55" s="848"/>
    </row>
    <row r="56" spans="1:13" ht="15" customHeight="1" x14ac:dyDescent="0.25">
      <c r="A56" s="283"/>
      <c r="B56" s="282"/>
      <c r="C56" s="281"/>
      <c r="D56" s="280"/>
      <c r="E56" s="279"/>
      <c r="F56" s="278" t="e" cm="1">
        <f t="array" aca="1" ref="F56" ca="1">IF(D56="Core", INDIRECT($K$3), IF(D56="Core_Rotational",INDIRECT($K$3), IF(D56="Core_Pillar", INDIRECT($K$3),IF(D56="Explosive_Cardio", INDIRECT($K$2), IF(D56="Explosive", INDIRECT($K$2),INDIRECT($K$4))))))</f>
        <v>#REF!</v>
      </c>
      <c r="G56" s="826" t="str">
        <f ca="1">CONCATENATE(IF($E$5="Foundation",FDN_R,""),IF($E$5="Endurance",END_R,""),IF($E$5="Speed",SPD_R,""),IF($E$5="Hypertrophy",HYP_R,""),IF($E$5="Power",PWR_R,""),IF($E$5="Strength Capacity",STC_R,""),IF($E$5="Strength",STR_R,""),IF($E$5="Max Strength",MAX_R,""),IF($E$5="Total Fitness",TF_R,""),IF($E$5="Unload",UNL_R,""))</f>
        <v/>
      </c>
      <c r="H56" s="277"/>
      <c r="I56" s="277"/>
      <c r="J56" s="276"/>
      <c r="K56" s="848"/>
    </row>
    <row r="57" spans="1:13" ht="15" customHeight="1" x14ac:dyDescent="0.25">
      <c r="A57" s="288"/>
      <c r="B57" s="36"/>
      <c r="C57" s="287"/>
      <c r="D57" s="280"/>
      <c r="E57" s="293"/>
      <c r="F57" s="271" t="e" cm="1">
        <f t="array" aca="1" ref="F57" ca="1">IF(D57="Core", INDIRECT($K$3), IF(D57="Core_Rotational",INDIRECT($K$3), IF(D57="Core_Pillar", INDIRECT($K$3),IF(D57="Explosive_Cardio", INDIRECT($K$2), IF(D57="Explosive", INDIRECT($K$2),INDIRECT($K$4))))))</f>
        <v>#REF!</v>
      </c>
      <c r="G57" s="846"/>
      <c r="H57" s="271"/>
      <c r="I57" s="271"/>
      <c r="J57" s="292"/>
      <c r="K57" s="848"/>
    </row>
    <row r="58" spans="1:13" ht="15" customHeight="1" x14ac:dyDescent="0.25">
      <c r="A58" s="283"/>
      <c r="B58" s="282"/>
      <c r="C58" s="281"/>
      <c r="D58" s="364"/>
      <c r="E58" s="291"/>
      <c r="F58" s="278" t="e" cm="1">
        <f t="array" aca="1" ref="F58" ca="1">IF(D58="Core", INDIRECT($K$3), IF(D58="Core_Rotational",INDIRECT($K$3), IF(D58="Core_Pillar", INDIRECT($K$3),IF(D58="Explosive_Cardio", INDIRECT($K$2), IF(D58="Explosive", INDIRECT($K$2),INDIRECT($K$4))))))</f>
        <v>#REF!</v>
      </c>
      <c r="G58" s="863" t="str">
        <f ca="1">CONCATENATE(IF($E$5="Foundation",FDN_R,""),IF($E$5="Endurance",END_R,""),IF($E$5="Speed",SPD_R,""),IF($E$5="Hypertrophy",HYP_R,""),IF($E$5="Power",PWR_R,""),IF($E$5="Strength Capacity",STC_R,""),IF($E$5="Strength",STR_R,""),IF($E$5="Max Strength",MAX_R,""),IF($E$5="Total Fitness",TF_R,""),IF($E$5="Unload",UNL_R,""))</f>
        <v/>
      </c>
      <c r="H58" s="290"/>
      <c r="I58" s="290"/>
      <c r="J58" s="289"/>
      <c r="K58" s="848"/>
    </row>
    <row r="59" spans="1:13" ht="15" customHeight="1" x14ac:dyDescent="0.25">
      <c r="A59" s="288"/>
      <c r="B59" s="36"/>
      <c r="C59" s="287"/>
      <c r="D59" s="363"/>
      <c r="E59" s="286"/>
      <c r="F59" s="271" t="e" cm="1">
        <f t="array" aca="1" ref="F59" ca="1">IF(D59="Core", INDIRECT($K$3), IF(D59="Core_Rotational",INDIRECT($K$3), IF(D59="Core_Pillar", INDIRECT($K$3),IF(D59="Explosive_Cardio", INDIRECT($K$2), IF(D59="Explosive", INDIRECT($K$2),INDIRECT($K$4))))))</f>
        <v>#REF!</v>
      </c>
      <c r="G59" s="864"/>
      <c r="H59" s="285"/>
      <c r="I59" s="285"/>
      <c r="J59" s="284"/>
      <c r="K59" s="848"/>
    </row>
    <row r="60" spans="1:13" ht="15" customHeight="1" x14ac:dyDescent="0.25">
      <c r="A60" s="283"/>
      <c r="B60" s="282"/>
      <c r="C60" s="281"/>
      <c r="D60" s="365"/>
      <c r="E60" s="279"/>
      <c r="F60" s="278" t="e" cm="1">
        <f t="array" aca="1" ref="F60" ca="1">IF(D60="Core", INDIRECT($K$3), IF(D60="Core_Rotational",INDIRECT($K$3), IF(D60="Core_Pillar", INDIRECT($K$3),IF(D60="Explosive_Cardio", INDIRECT($K$2), IF(D60="Explosive", INDIRECT($K$2),INDIRECT($K$4))))))</f>
        <v>#REF!</v>
      </c>
      <c r="G60" s="826" t="str">
        <f ca="1">CONCATENATE(IF($E$5="Foundation",FDN_R,""),IF($E$5="Endurance",END_R,""),IF($E$5="Speed",SPD_R,""),IF($E$5="Hypertrophy",HYP_R,""),IF($E$5="Power",PWR_R,""),IF($E$5="Strength Capacity",STC_R,""),IF($E$5="Strength",STR_R,""),IF($E$5="Max Strength",MAX_R,""),IF($E$5="Total Fitness",TF_R,""),IF($E$5="Unload",UNL_R,""))</f>
        <v/>
      </c>
      <c r="H60" s="277"/>
      <c r="I60" s="277"/>
      <c r="J60" s="276"/>
      <c r="K60" s="848"/>
    </row>
    <row r="61" spans="1:13" ht="15" customHeight="1" thickBot="1" x14ac:dyDescent="0.3">
      <c r="A61" s="275"/>
      <c r="B61" s="274"/>
      <c r="C61" s="273">
        <f>SUM(C55:C60)</f>
        <v>0</v>
      </c>
      <c r="D61" s="366"/>
      <c r="E61" s="272"/>
      <c r="F61" s="270" t="e" cm="1">
        <f t="array" aca="1" ref="F61" ca="1">IF(D61="Core", INDIRECT($K$3), IF(D61="Core_Rotational",INDIRECT($K$3), IF(D61="Core_Pillar", INDIRECT($K$3),IF(D61="Explosive_Cardio", INDIRECT($K$2), IF(D61="Explosive", INDIRECT($K$2),INDIRECT($K$4))))))</f>
        <v>#REF!</v>
      </c>
      <c r="G61" s="831"/>
      <c r="H61" s="270"/>
      <c r="I61" s="270"/>
      <c r="J61" s="269"/>
      <c r="K61" s="252"/>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G50:G51"/>
    <mergeCell ref="G52:G53"/>
    <mergeCell ref="G36:G37"/>
    <mergeCell ref="G40:G41"/>
    <mergeCell ref="G42:G43"/>
    <mergeCell ref="G44:G45"/>
    <mergeCell ref="G48:G49"/>
    <mergeCell ref="H46:J46"/>
    <mergeCell ref="K47:K52"/>
    <mergeCell ref="H31:J31"/>
    <mergeCell ref="K55:K60"/>
    <mergeCell ref="G28:G29"/>
    <mergeCell ref="H39:J39"/>
    <mergeCell ref="H47:J47"/>
    <mergeCell ref="H55:J55"/>
    <mergeCell ref="K39:K44"/>
    <mergeCell ref="G56:G57"/>
    <mergeCell ref="G58:G59"/>
    <mergeCell ref="H54:J54"/>
    <mergeCell ref="K31:K36"/>
    <mergeCell ref="G60:G61"/>
    <mergeCell ref="G32:G33"/>
    <mergeCell ref="G34:G35"/>
    <mergeCell ref="K7:K12"/>
    <mergeCell ref="K15:K20"/>
    <mergeCell ref="K23:K28"/>
    <mergeCell ref="G8:G9"/>
    <mergeCell ref="G10:G11"/>
    <mergeCell ref="G12:G13"/>
    <mergeCell ref="G16:G17"/>
    <mergeCell ref="G18:G19"/>
    <mergeCell ref="H15:J15"/>
    <mergeCell ref="H14:J14"/>
    <mergeCell ref="H22:J22"/>
    <mergeCell ref="H30:J30"/>
    <mergeCell ref="H38:J38"/>
    <mergeCell ref="H23:J23"/>
    <mergeCell ref="A1:J1"/>
    <mergeCell ref="A2:J2"/>
    <mergeCell ref="A4:J4"/>
    <mergeCell ref="A5:C5"/>
    <mergeCell ref="H7:J7"/>
    <mergeCell ref="E5:J5"/>
    <mergeCell ref="D3:J3"/>
    <mergeCell ref="H6:J6"/>
    <mergeCell ref="G20:G21"/>
    <mergeCell ref="G24:G25"/>
    <mergeCell ref="G26:G27"/>
  </mergeCells>
  <conditionalFormatting sqref="E5">
    <cfRule type="cellIs" dxfId="98" priority="1" operator="equal">
      <formula>0</formula>
    </cfRule>
    <cfRule type="cellIs" dxfId="97" priority="2" operator="equal">
      <formula>"SPD"</formula>
    </cfRule>
    <cfRule type="cellIs" dxfId="96" priority="3" operator="equal">
      <formula>"PWR"</formula>
    </cfRule>
    <cfRule type="cellIs" dxfId="95" priority="4" operator="equal">
      <formula>"HYP"</formula>
    </cfRule>
    <cfRule type="cellIs" dxfId="94" priority="5" operator="equal">
      <formula>"STR"</formula>
    </cfRule>
    <cfRule type="cellIs" dxfId="93" priority="6" operator="equal">
      <formula>"STC"</formula>
    </cfRule>
    <cfRule type="cellIs" dxfId="92" priority="7" operator="equal">
      <formula>"MAX"</formula>
    </cfRule>
    <cfRule type="cellIs" dxfId="91" priority="8" operator="equal">
      <formula>"SPE"</formula>
    </cfRule>
    <cfRule type="cellIs" dxfId="90" priority="9" operator="equal">
      <formula>"END"</formula>
    </cfRule>
    <cfRule type="cellIs" dxfId="89" priority="10" operator="equal">
      <formula>"UNL"</formula>
    </cfRule>
    <cfRule type="cellIs" dxfId="88" priority="11" operator="equal">
      <formula>"FDN"</formula>
    </cfRule>
  </conditionalFormatting>
  <dataValidations count="2">
    <dataValidation type="list" allowBlank="1" showErrorMessage="1" sqref="E24:E29 E32:E37 E16:E21 E56:E61 E40:E45 E48:E53 E8:E13" xr:uid="{7C1ABA65-280A-42BE-B10C-80BB493999A9}">
      <formula1>INDIRECT(D8)</formula1>
    </dataValidation>
    <dataValidation type="list" allowBlank="1" showInputMessage="1" showErrorMessage="1" sqref="D8:D13 D16:D21 D24:D29 D32:D37 D40:D45 D48:D53 D56:D61" xr:uid="{9F1FFE52-F6EF-4D52-BDC3-01B7EB7D5304}">
      <formula1>ExerciseCategories</formula1>
    </dataValidation>
  </dataValidations>
  <hyperlinks>
    <hyperlink ref="K1" location="'Reference Page'!A1" display="Home" xr:uid="{1B18425F-8609-47EB-B615-CD825A05585E}"/>
  </hyperlinks>
  <printOptions horizontalCentered="1" verticalCentered="1"/>
  <pageMargins left="0.3" right="0.3" top="0.5" bottom="0.25" header="0.3" footer="0.3"/>
  <pageSetup scale="8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6">
    <tabColor rgb="FFABFFAB"/>
    <pageSetUpPr fitToPage="1"/>
  </sheetPr>
  <dimension ref="A1:AO202"/>
  <sheetViews>
    <sheetView showGridLines="0" workbookViewId="0">
      <pane ySplit="5" topLeftCell="A53" activePane="bottomLeft" state="frozen"/>
      <selection activeCell="A6" sqref="A6:AA61"/>
      <selection pane="bottomLeft" activeCell="D44" sqref="D44"/>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471</v>
      </c>
      <c r="B2" s="781"/>
      <c r="C2" s="781"/>
      <c r="D2" s="781"/>
      <c r="E2" s="781"/>
      <c r="F2" s="781"/>
      <c r="G2" s="781"/>
      <c r="H2" s="781"/>
      <c r="I2" s="781"/>
      <c r="J2" s="782"/>
      <c r="K2" s="379" t="str">
        <f ca="1">CONCATENATE(E5,"1_3E")</f>
        <v>END1_3E</v>
      </c>
    </row>
    <row r="3" spans="1:41" x14ac:dyDescent="0.25">
      <c r="A3" s="318" cm="1">
        <f t="array" aca="1" ref="A3" ca="1">INDIRECT(K5)</f>
        <v>44871</v>
      </c>
      <c r="B3" s="317" t="s">
        <v>330</v>
      </c>
      <c r="C3" s="316">
        <f ca="1">+A3+6</f>
        <v>44877</v>
      </c>
      <c r="D3" s="787" t="s">
        <v>852</v>
      </c>
      <c r="E3" s="788"/>
      <c r="F3" s="788"/>
      <c r="G3" s="788"/>
      <c r="H3" s="788"/>
      <c r="I3" s="788"/>
      <c r="J3" s="789"/>
      <c r="K3" s="379" t="str">
        <f ca="1">CONCATENATE(E5,"1_3C")</f>
        <v>END1_3C</v>
      </c>
    </row>
    <row r="4" spans="1:41" x14ac:dyDescent="0.25">
      <c r="A4" s="849" t="str">
        <f>'Reference Page'!$H$35</f>
        <v>FALL</v>
      </c>
      <c r="B4" s="850"/>
      <c r="C4" s="850"/>
      <c r="D4" s="850"/>
      <c r="E4" s="850"/>
      <c r="F4" s="850"/>
      <c r="G4" s="850"/>
      <c r="H4" s="850"/>
      <c r="I4" s="850"/>
      <c r="J4" s="851"/>
      <c r="K4" s="379" t="str">
        <f ca="1">CONCATENATE(E5,"1_3O")</f>
        <v>END1_3O</v>
      </c>
    </row>
    <row r="5" spans="1:41" ht="16.5" thickBot="1" x14ac:dyDescent="0.35">
      <c r="A5" s="865" t="str">
        <f>'Reference Page'!$F$47</f>
        <v>Fall Block 3</v>
      </c>
      <c r="B5" s="866"/>
      <c r="C5" s="866"/>
      <c r="D5" s="367" t="s">
        <v>1428</v>
      </c>
      <c r="E5" s="844" t="str" cm="1">
        <f t="array" aca="1" ref="E5" ca="1">INDIRECT(L5)</f>
        <v>END</v>
      </c>
      <c r="F5" s="845"/>
      <c r="G5" s="845"/>
      <c r="H5" s="845"/>
      <c r="I5" s="845"/>
      <c r="J5" s="845"/>
      <c r="K5" s="379" t="str">
        <f>_xlfn.CONCAT("'Reference Page'!A",RIGHT(A2,(LEN(A2)-FIND(" ",A2)))+2)</f>
        <v>'Reference Page'!A47</v>
      </c>
      <c r="L5" s="70" t="str">
        <f>_xlfn.CONCAT("'Reference Page'!G",RIGHT(A2,(LEN(A2)-FIND(" ",A2)))+2)</f>
        <v>'Reference Page'!G47</v>
      </c>
    </row>
    <row r="6" spans="1:41" ht="15.75" thickBot="1" x14ac:dyDescent="0.3">
      <c r="A6" s="315" t="s">
        <v>640</v>
      </c>
      <c r="B6" s="314"/>
      <c r="C6" s="306">
        <f ca="1">A3</f>
        <v>44871</v>
      </c>
      <c r="D6" s="301" t="s">
        <v>1429</v>
      </c>
      <c r="E6" s="302" t="s">
        <v>70</v>
      </c>
      <c r="F6" s="301" t="s">
        <v>1430</v>
      </c>
      <c r="G6" s="301" t="s">
        <v>380</v>
      </c>
      <c r="H6" s="841" t="s">
        <v>1431</v>
      </c>
      <c r="I6" s="841"/>
      <c r="J6" s="842"/>
      <c r="K6" s="375" t="s">
        <v>654</v>
      </c>
      <c r="L6" s="300"/>
      <c r="M6" s="300"/>
    </row>
    <row r="7" spans="1:41" s="313" customFormat="1" ht="15" customHeight="1" thickTop="1" x14ac:dyDescent="0.25">
      <c r="A7" s="299" t="s">
        <v>1432</v>
      </c>
      <c r="B7" s="41"/>
      <c r="C7" s="297" t="str">
        <f>"("&amp;LEFT(K6,1)&amp;")"</f>
        <v>(L)</v>
      </c>
      <c r="D7" s="296" t="s">
        <v>1433</v>
      </c>
      <c r="E7" s="295"/>
      <c r="F7" s="294"/>
      <c r="G7" s="294"/>
      <c r="H7" s="824"/>
      <c r="I7" s="824"/>
      <c r="J7" s="825"/>
      <c r="K7" s="793" t="s">
        <v>1816</v>
      </c>
      <c r="L7"/>
      <c r="M7"/>
      <c r="N7"/>
      <c r="O7"/>
      <c r="P7"/>
      <c r="Q7"/>
      <c r="R7"/>
      <c r="S7"/>
      <c r="T7"/>
      <c r="U7"/>
      <c r="V7"/>
      <c r="W7"/>
      <c r="X7"/>
      <c r="Y7"/>
      <c r="Z7"/>
      <c r="AA7"/>
      <c r="AB7"/>
      <c r="AC7"/>
      <c r="AD7"/>
      <c r="AE7"/>
      <c r="AF7"/>
      <c r="AG7"/>
      <c r="AH7"/>
      <c r="AI7"/>
      <c r="AJ7"/>
      <c r="AK7"/>
      <c r="AL7"/>
      <c r="AM7"/>
      <c r="AN7"/>
      <c r="AO7"/>
    </row>
    <row r="8" spans="1:41" ht="15" customHeight="1" x14ac:dyDescent="0.25">
      <c r="A8" s="282" t="s">
        <v>1561</v>
      </c>
      <c r="B8" s="282"/>
      <c r="C8" s="281"/>
      <c r="D8" s="280"/>
      <c r="E8" s="279"/>
      <c r="F8" s="278" t="str" cm="1">
        <f t="array" aca="1" ref="F8" ca="1">IF(D8="Core", INDIRECT($K$3), IF(D8="Core_Rotational",INDIRECT($K$3), IF(D8="Core_Pillar", INDIRECT($K$3),IF(D8="Explosive_Cardio", INDIRECT($K$2), IF(D8="Explosive", INDIRECT($K$2),INDIRECT($K$4))))))</f>
        <v>3x12</v>
      </c>
      <c r="G8" s="826" t="str">
        <f ca="1">CONCATENATE(IF($E$5="FDN",FDN_R,""),IF($E$5="END",END_R,""),IF($E$5="SPD",SPD_R,""),IF($E$5="HYP",HYP_R,""),IF($E$5="PWR",PWR_R,""),IF($E$5="STC",STC_R,""),IF($E$5="STR",STR_R,""),IF($E$5="MAX",MAX_R,""),IF($E$5="TF",TF_R,""),IF($E$5="UNL",UNL_R,""))</f>
        <v>1:00</v>
      </c>
      <c r="H8" s="277"/>
      <c r="I8" s="277"/>
      <c r="J8" s="277"/>
      <c r="K8" s="793"/>
    </row>
    <row r="9" spans="1:41" ht="15" customHeight="1" x14ac:dyDescent="0.25">
      <c r="A9" s="43" t="s">
        <v>1814</v>
      </c>
      <c r="B9" s="36"/>
      <c r="C9" s="287">
        <v>12</v>
      </c>
      <c r="D9" s="280"/>
      <c r="E9" s="293"/>
      <c r="F9" s="271" t="str" cm="1">
        <f t="array" aca="1" ref="F9" ca="1">IF(D9="Core", INDIRECT($K$3), IF(D9="Core_Rotational",INDIRECT($K$3), IF(D9="Core_Pillar", INDIRECT($K$3),IF(D9="Explosive_Cardio", INDIRECT($K$2), IF(D9="Explosive", INDIRECT($K$2),INDIRECT($K$4))))))</f>
        <v>3x12</v>
      </c>
      <c r="G9" s="827"/>
      <c r="H9" s="271"/>
      <c r="I9" s="271"/>
      <c r="J9" s="271"/>
      <c r="K9" s="793"/>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3x12</v>
      </c>
      <c r="G10" s="828" t="str">
        <f ca="1">CONCATENATE(IF($E$5="FDN",FDN_R,""),IF($E$5="END",END_R,""),IF($E$5="SPD",SPD_R,""),IF($E$5="HYP",HYP_R,""),IF($E$5="PWR",PWR_R,""),IF($E$5="STC",STC_R,""),IF($E$5="STR",STR_R,""),IF($E$5="MAX",MAX_R,""),IF($E$5="TF",TF_R,""),IF($E$5="UNL",UNL_R,""))</f>
        <v>1:00</v>
      </c>
      <c r="H10" s="290"/>
      <c r="I10" s="290"/>
      <c r="J10" s="290"/>
      <c r="K10" s="793"/>
    </row>
    <row r="11" spans="1:41" ht="15" customHeight="1" x14ac:dyDescent="0.25">
      <c r="A11" s="43" t="s">
        <v>1815</v>
      </c>
      <c r="B11" s="36"/>
      <c r="C11" s="287"/>
      <c r="D11" s="363"/>
      <c r="E11" s="286"/>
      <c r="F11" s="271" t="str" cm="1">
        <f t="array" aca="1" ref="F11" ca="1">IF(D11="Core", INDIRECT($K$3), IF(D11="Core_Rotational",INDIRECT($K$3), IF(D11="Core_Pillar", INDIRECT($K$3),IF(D11="Explosive_Cardio", INDIRECT($K$2), IF(D11="Explosive", INDIRECT($K$2),INDIRECT($K$4))))))</f>
        <v>3x12</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3x12</v>
      </c>
      <c r="G12" s="826" t="str">
        <f ca="1">CONCATENATE(IF($E$5="FDN",FDN_R,""),IF($E$5="END",END_R,""),IF($E$5="SPD",SPD_R,""),IF($E$5="HYP",HYP_R,""),IF($E$5="PWR",PWR_R,""),IF($E$5="STC",STC_R,""),IF($E$5="STR",STR_R,""),IF($E$5="MAX",MAX_R,""),IF($E$5="TF",TF_R,""),IF($E$5="UNL",UNL_R,""))</f>
        <v>1:00</v>
      </c>
      <c r="H12" s="277"/>
      <c r="I12" s="277"/>
      <c r="J12" s="277"/>
      <c r="K12" s="793"/>
    </row>
    <row r="13" spans="1:41" ht="15" customHeight="1" thickBot="1" x14ac:dyDescent="0.3">
      <c r="A13" s="43"/>
      <c r="B13" s="312"/>
      <c r="C13" s="311">
        <f>SUM(C7:C12)</f>
        <v>12</v>
      </c>
      <c r="D13" s="280"/>
      <c r="E13" s="310"/>
      <c r="F13" s="271" t="str" cm="1">
        <f t="array" aca="1" ref="F13" ca="1">IF(D13="Core", INDIRECT($K$3), IF(D13="Core_Rotational",INDIRECT($K$3), IF(D13="Core_Pillar", INDIRECT($K$3),IF(D13="Explosive_Cardio", INDIRECT($K$2), IF(D13="Explosive", INDIRECT($K$2),INDIRECT($K$4))))))</f>
        <v>3x12</v>
      </c>
      <c r="G13" s="827"/>
      <c r="H13" s="271"/>
      <c r="I13" s="271"/>
      <c r="J13" s="271"/>
      <c r="K13" s="793"/>
    </row>
    <row r="14" spans="1:41" ht="15" customHeight="1" thickBot="1" x14ac:dyDescent="0.3">
      <c r="A14" s="307" t="s">
        <v>641</v>
      </c>
      <c r="B14" s="304"/>
      <c r="C14" s="306">
        <f ca="1">+C6+1</f>
        <v>44872</v>
      </c>
      <c r="D14" s="301" t="s">
        <v>1429</v>
      </c>
      <c r="E14" s="309" t="s">
        <v>70</v>
      </c>
      <c r="F14" s="308" t="s">
        <v>1430</v>
      </c>
      <c r="G14" s="301" t="s">
        <v>380</v>
      </c>
      <c r="H14" s="822" t="s">
        <v>1431</v>
      </c>
      <c r="I14" s="822"/>
      <c r="J14" s="823"/>
      <c r="K14" s="375" t="s">
        <v>1820</v>
      </c>
      <c r="L14" s="300"/>
      <c r="M14" s="300"/>
    </row>
    <row r="15" spans="1:41" ht="15" customHeight="1" thickTop="1" x14ac:dyDescent="0.25">
      <c r="A15" s="299" t="s">
        <v>1432</v>
      </c>
      <c r="B15" s="298"/>
      <c r="C15" s="297" t="str">
        <f>"("&amp;LEFT(K14,1)&amp;")"</f>
        <v>(E)</v>
      </c>
      <c r="D15" s="296" t="s">
        <v>1433</v>
      </c>
      <c r="E15" s="295"/>
      <c r="F15" s="294"/>
      <c r="G15" s="294"/>
      <c r="H15" s="824"/>
      <c r="I15" s="824"/>
      <c r="J15" s="825"/>
      <c r="K15" s="793" t="s">
        <v>1821</v>
      </c>
    </row>
    <row r="16" spans="1:41" ht="15" customHeight="1" x14ac:dyDescent="0.25">
      <c r="A16" s="282" t="s">
        <v>1818</v>
      </c>
      <c r="B16" s="282"/>
      <c r="C16" s="281"/>
      <c r="D16" s="280"/>
      <c r="E16" s="279"/>
      <c r="F16" s="278" t="str" cm="1">
        <f t="array" aca="1" ref="F16" ca="1">IF(D16="Core", INDIRECT($K$3), IF(D16="Core_Rotational",INDIRECT($K$3), IF(D16="Core_Pillar", INDIRECT($K$3),IF(D16="Explosive_Cardio", INDIRECT($K$2), IF(D16="Explosive", INDIRECT($K$2),INDIRECT($K$4))))))</f>
        <v>3x12</v>
      </c>
      <c r="G16" s="826" t="str">
        <f ca="1">CONCATENATE(IF($E$5="FDN",FDN_R,""),IF($E$5="END",END_R,""),IF($E$5="SPD",SPD_R,""),IF($E$5="HYP",HYP_R,""),IF($E$5="PWR",PWR_R,""),IF($E$5="STC",STC_R,""),IF($E$5="STR",STR_R,""),IF($E$5="MAX",MAX_R,""),IF($E$5="TF",TF_R,""),IF($E$5="UNL",UNL_R,""))</f>
        <v>1:00</v>
      </c>
      <c r="H16" s="277"/>
      <c r="I16" s="277"/>
      <c r="J16" s="277"/>
      <c r="K16" s="793"/>
    </row>
    <row r="17" spans="1:13" ht="15" customHeight="1" x14ac:dyDescent="0.25">
      <c r="A17" s="43" t="s">
        <v>1714</v>
      </c>
      <c r="B17" s="36"/>
      <c r="C17" s="287">
        <v>10</v>
      </c>
      <c r="D17" s="280"/>
      <c r="E17" s="293"/>
      <c r="F17" s="271" t="str" cm="1">
        <f t="array" aca="1" ref="F17" ca="1">IF(D17="Core", INDIRECT($K$3), IF(D17="Core_Rotational",INDIRECT($K$3), IF(D17="Core_Pillar", INDIRECT($K$3),IF(D17="Explosive_Cardio", INDIRECT($K$2), IF(D17="Explosive", INDIRECT($K$2),INDIRECT($K$4))))))</f>
        <v>3x12</v>
      </c>
      <c r="G17" s="827"/>
      <c r="H17" s="271"/>
      <c r="I17" s="271"/>
      <c r="J17" s="271"/>
      <c r="K17" s="793"/>
    </row>
    <row r="18" spans="1:13" ht="15" customHeight="1" x14ac:dyDescent="0.25">
      <c r="A18" s="282" t="s">
        <v>1819</v>
      </c>
      <c r="B18" s="282"/>
      <c r="C18" s="281"/>
      <c r="D18" s="364"/>
      <c r="E18" s="291"/>
      <c r="F18" s="278" t="str" cm="1">
        <f t="array" aca="1" ref="F18" ca="1">IF(D18="Core", INDIRECT($K$3), IF(D18="Core_Rotational",INDIRECT($K$3), IF(D18="Core_Pillar", INDIRECT($K$3),IF(D18="Explosive_Cardio", INDIRECT($K$2), IF(D18="Explosive", INDIRECT($K$2),INDIRECT($K$4))))))</f>
        <v>3x12</v>
      </c>
      <c r="G18" s="828" t="str">
        <f ca="1">CONCATENATE(IF($E$5="FDN",FDN_R,""),IF($E$5="END",END_R,""),IF($E$5="SPD",SPD_R,""),IF($E$5="HYP",HYP_R,""),IF($E$5="PWR",PWR_R,""),IF($E$5="STC",STC_R,""),IF($E$5="STR",STR_R,""),IF($E$5="MAX",MAX_R,""),IF($E$5="TF",TF_R,""),IF($E$5="UNL",UNL_R,""))</f>
        <v>1:00</v>
      </c>
      <c r="H18" s="290"/>
      <c r="I18" s="290"/>
      <c r="J18" s="290"/>
      <c r="K18" s="793"/>
    </row>
    <row r="19" spans="1:13" ht="15" customHeight="1" x14ac:dyDescent="0.25">
      <c r="A19" s="43"/>
      <c r="B19" s="36"/>
      <c r="C19" s="287"/>
      <c r="D19" s="363"/>
      <c r="E19" s="286"/>
      <c r="F19" s="271" t="str" cm="1">
        <f t="array" aca="1" ref="F19" ca="1">IF(D19="Core", INDIRECT($K$3), IF(D19="Core_Rotational",INDIRECT($K$3), IF(D19="Core_Pillar", INDIRECT($K$3),IF(D19="Explosive_Cardio", INDIRECT($K$2), IF(D19="Explosive", INDIRECT($K$2),INDIRECT($K$4))))))</f>
        <v>3x12</v>
      </c>
      <c r="G19" s="829"/>
      <c r="H19" s="285"/>
      <c r="I19" s="285"/>
      <c r="J19" s="285"/>
      <c r="K19" s="793"/>
    </row>
    <row r="20" spans="1:13" ht="15" customHeight="1" x14ac:dyDescent="0.25">
      <c r="A20" s="282"/>
      <c r="B20" s="282"/>
      <c r="C20" s="281"/>
      <c r="D20" s="280"/>
      <c r="E20" s="279"/>
      <c r="F20" s="278" t="str" cm="1">
        <f t="array" aca="1" ref="F20" ca="1">IF(D20="Core", INDIRECT($K$3), IF(D20="Core_Rotational",INDIRECT($K$3), IF(D20="Core_Pillar", INDIRECT($K$3),IF(D20="Explosive_Cardio", INDIRECT($K$2), IF(D20="Explosive", INDIRECT($K$2),INDIRECT($K$4))))))</f>
        <v>3x12</v>
      </c>
      <c r="G20" s="826" t="str">
        <f ca="1">CONCATENATE(IF($E$5="FDN",FDN_R,""),IF($E$5="END",END_R,""),IF($E$5="SPD",SPD_R,""),IF($E$5="HYP",HYP_R,""),IF($E$5="PWR",PWR_R,""),IF($E$5="STC",STC_R,""),IF($E$5="STR",STR_R,""),IF($E$5="MAX",MAX_R,""),IF($E$5="TF",TF_R,""),IF($E$5="UNL",UNL_R,""))</f>
        <v>1:00</v>
      </c>
      <c r="H20" s="277"/>
      <c r="I20" s="277"/>
      <c r="J20" s="277"/>
      <c r="K20" s="793"/>
    </row>
    <row r="21" spans="1:13" ht="15" customHeight="1" thickBot="1" x14ac:dyDescent="0.3">
      <c r="A21" s="43"/>
      <c r="B21" s="45"/>
      <c r="C21" s="273">
        <f>SUM(C15:C20)</f>
        <v>10</v>
      </c>
      <c r="D21" s="280"/>
      <c r="E21" s="293"/>
      <c r="F21" s="271" t="str" cm="1">
        <f t="array" aca="1" ref="F21" ca="1">IF(D21="Core", INDIRECT($K$3), IF(D21="Core_Rotational",INDIRECT($K$3), IF(D21="Core_Pillar", INDIRECT($K$3),IF(D21="Explosive_Cardio", INDIRECT($K$2), IF(D21="Explosive", INDIRECT($K$2),INDIRECT($K$4))))))</f>
        <v>3x12</v>
      </c>
      <c r="G21" s="827"/>
      <c r="H21" s="271"/>
      <c r="I21" s="271"/>
      <c r="J21" s="271"/>
    </row>
    <row r="22" spans="1:13" ht="15" customHeight="1" thickBot="1" x14ac:dyDescent="0.3">
      <c r="A22" s="307" t="s">
        <v>642</v>
      </c>
      <c r="B22" s="304"/>
      <c r="C22" s="306">
        <f ca="1">+C14+1</f>
        <v>44873</v>
      </c>
      <c r="D22" s="301" t="s">
        <v>1429</v>
      </c>
      <c r="E22" s="302" t="s">
        <v>70</v>
      </c>
      <c r="F22" s="301" t="s">
        <v>1430</v>
      </c>
      <c r="G22" s="301" t="s">
        <v>380</v>
      </c>
      <c r="H22" s="822" t="s">
        <v>1431</v>
      </c>
      <c r="I22" s="822"/>
      <c r="J22" s="823"/>
      <c r="K22" s="375" t="s">
        <v>648</v>
      </c>
      <c r="L22" s="300"/>
      <c r="M22" s="300"/>
    </row>
    <row r="23" spans="1:13" ht="15" customHeight="1" thickTop="1" x14ac:dyDescent="0.25">
      <c r="A23" s="299" t="s">
        <v>1432</v>
      </c>
      <c r="B23" s="298"/>
      <c r="C23" s="297" t="str">
        <f>"("&amp;LEFT(K22,1)&amp;")"</f>
        <v>(E)</v>
      </c>
      <c r="D23" s="296" t="s">
        <v>1433</v>
      </c>
      <c r="E23" s="295"/>
      <c r="F23" s="294"/>
      <c r="G23" s="294"/>
      <c r="H23" s="824"/>
      <c r="I23" s="824"/>
      <c r="J23" s="825"/>
      <c r="K23" s="793" t="s">
        <v>1823</v>
      </c>
    </row>
    <row r="24" spans="1:13" ht="15" customHeight="1" x14ac:dyDescent="0.25">
      <c r="A24" s="282" t="s">
        <v>1561</v>
      </c>
      <c r="B24" s="282"/>
      <c r="C24" s="281"/>
      <c r="D24" s="280"/>
      <c r="E24" s="279"/>
      <c r="F24" s="278" t="str" cm="1">
        <f t="array" aca="1" ref="F24" ca="1">IF(D24="Core", INDIRECT($K$3), IF(D24="Core_Rotational",INDIRECT($K$3), IF(D24="Core_Pillar", INDIRECT($K$3),IF(D24="Explosive_Cardio", INDIRECT($K$2), IF(D24="Explosive", INDIRECT($K$2),INDIRECT($K$4))))))</f>
        <v>3x12</v>
      </c>
      <c r="G24" s="826" t="str">
        <f ca="1">CONCATENATE(IF($E$5="FDN",FDN_R,""),IF($E$5="END",END_R,""),IF($E$5="SPD",SPD_R,""),IF($E$5="HYP",HYP_R,""),IF($E$5="PWR",PWR_R,""),IF($E$5="STC",STC_R,""),IF($E$5="STR",STR_R,""),IF($E$5="MAX",MAX_R,""),IF($E$5="TF",TF_R,""),IF($E$5="UNL",UNL_R,""))</f>
        <v>1:00</v>
      </c>
      <c r="H24" s="277"/>
      <c r="I24" s="277"/>
      <c r="J24" s="277"/>
      <c r="K24" s="793"/>
    </row>
    <row r="25" spans="1:13" ht="15" customHeight="1" x14ac:dyDescent="0.25">
      <c r="A25" s="43" t="s">
        <v>1822</v>
      </c>
      <c r="B25" s="36"/>
      <c r="C25" s="287">
        <v>6.5</v>
      </c>
      <c r="D25" s="280"/>
      <c r="E25" s="293"/>
      <c r="F25" s="271" t="str" cm="1">
        <f t="array" aca="1" ref="F25" ca="1">IF(D25="Core", INDIRECT($K$3), IF(D25="Core_Rotational",INDIRECT($K$3), IF(D25="Core_Pillar", INDIRECT($K$3),IF(D25="Explosive_Cardio", INDIRECT($K$2), IF(D25="Explosive", INDIRECT($K$2),INDIRECT($K$4))))))</f>
        <v>3x12</v>
      </c>
      <c r="G25" s="827"/>
      <c r="H25" s="271"/>
      <c r="I25" s="271"/>
      <c r="J25" s="271"/>
      <c r="K25" s="793"/>
    </row>
    <row r="26" spans="1:13" ht="15" customHeight="1" x14ac:dyDescent="0.25">
      <c r="A26" s="282"/>
      <c r="B26" s="282"/>
      <c r="C26" s="281"/>
      <c r="D26" s="364"/>
      <c r="E26" s="291"/>
      <c r="F26" s="278" t="str" cm="1">
        <f t="array" aca="1" ref="F26" ca="1">IF(D26="Core", INDIRECT($K$3), IF(D26="Core_Rotational",INDIRECT($K$3), IF(D26="Core_Pillar", INDIRECT($K$3),IF(D26="Explosive_Cardio", INDIRECT($K$2), IF(D26="Explosive", INDIRECT($K$2),INDIRECT($K$4))))))</f>
        <v>3x12</v>
      </c>
      <c r="G26" s="828" t="str">
        <f ca="1">CONCATENATE(IF($E$5="FDN",FDN_R,""),IF($E$5="END",END_R,""),IF($E$5="SPD",SPD_R,""),IF($E$5="HYP",HYP_R,""),IF($E$5="PWR",PWR_R,""),IF($E$5="STC",STC_R,""),IF($E$5="STR",STR_R,""),IF($E$5="MAX",MAX_R,""),IF($E$5="TF",TF_R,""),IF($E$5="UNL",UNL_R,""))</f>
        <v>1:00</v>
      </c>
      <c r="H26" s="290"/>
      <c r="I26" s="290"/>
      <c r="J26" s="290"/>
      <c r="K26" s="793"/>
    </row>
    <row r="27" spans="1:13" ht="15" customHeight="1" x14ac:dyDescent="0.25">
      <c r="A27" s="43"/>
      <c r="B27" s="36"/>
      <c r="C27" s="287"/>
      <c r="D27" s="363"/>
      <c r="E27" s="286"/>
      <c r="F27" s="271" t="str" cm="1">
        <f t="array" aca="1" ref="F27" ca="1">IF(D27="Core", INDIRECT($K$3), IF(D27="Core_Rotational",INDIRECT($K$3), IF(D27="Core_Pillar", INDIRECT($K$3),IF(D27="Explosive_Cardio", INDIRECT($K$2), IF(D27="Explosive", INDIRECT($K$2),INDIRECT($K$4))))))</f>
        <v>3x12</v>
      </c>
      <c r="G27" s="829"/>
      <c r="H27" s="285"/>
      <c r="I27" s="285"/>
      <c r="J27" s="285"/>
      <c r="K27" s="793"/>
    </row>
    <row r="28" spans="1:13" ht="15" customHeight="1" x14ac:dyDescent="0.25">
      <c r="A28" s="282" t="s">
        <v>1815</v>
      </c>
      <c r="B28" s="282"/>
      <c r="C28" s="281"/>
      <c r="D28" s="280"/>
      <c r="E28" s="279"/>
      <c r="F28" s="278" t="str" cm="1">
        <f t="array" aca="1" ref="F28" ca="1">IF(D28="Core", INDIRECT($K$3), IF(D28="Core_Rotational",INDIRECT($K$3), IF(D28="Core_Pillar", INDIRECT($K$3),IF(D28="Explosive_Cardio", INDIRECT($K$2), IF(D28="Explosive", INDIRECT($K$2),INDIRECT($K$4))))))</f>
        <v>3x12</v>
      </c>
      <c r="G28" s="826" t="str">
        <f ca="1">CONCATENATE(IF($E$5="FDN",FDN_R,""),IF($E$5="END",END_R,""),IF($E$5="SPD",SPD_R,""),IF($E$5="HYP",HYP_R,""),IF($E$5="PWR",PWR_R,""),IF($E$5="STC",STC_R,""),IF($E$5="STR",STR_R,""),IF($E$5="MAX",MAX_R,""),IF($E$5="TF",TF_R,""),IF($E$5="UNL",UNL_R,""))</f>
        <v>1:00</v>
      </c>
      <c r="H28" s="277"/>
      <c r="I28" s="277"/>
      <c r="J28" s="277"/>
      <c r="K28" s="793"/>
    </row>
    <row r="29" spans="1:13" ht="15" customHeight="1" thickBot="1" x14ac:dyDescent="0.3">
      <c r="A29" s="43"/>
      <c r="B29" s="45"/>
      <c r="C29" s="273">
        <f>SUM(C23:C28)</f>
        <v>6.5</v>
      </c>
      <c r="D29" s="280"/>
      <c r="E29" s="293"/>
      <c r="F29" s="271" t="str" cm="1">
        <f t="array" aca="1" ref="F29" ca="1">IF(D29="Core", INDIRECT($K$3), IF(D29="Core_Rotational",INDIRECT($K$3), IF(D29="Core_Pillar", INDIRECT($K$3),IF(D29="Explosive_Cardio", INDIRECT($K$2), IF(D29="Explosive", INDIRECT($K$2),INDIRECT($K$4))))))</f>
        <v>3x12</v>
      </c>
      <c r="G29" s="827"/>
      <c r="H29" s="271"/>
      <c r="I29" s="271"/>
      <c r="J29" s="271"/>
    </row>
    <row r="30" spans="1:13" ht="15" customHeight="1" thickBot="1" x14ac:dyDescent="0.3">
      <c r="A30" s="307" t="s">
        <v>643</v>
      </c>
      <c r="B30" s="304"/>
      <c r="C30" s="306">
        <f ca="1">+C22+1</f>
        <v>44874</v>
      </c>
      <c r="D30" s="301" t="s">
        <v>1429</v>
      </c>
      <c r="E30" s="302" t="s">
        <v>70</v>
      </c>
      <c r="F30" s="301" t="s">
        <v>1430</v>
      </c>
      <c r="G30" s="301" t="s">
        <v>380</v>
      </c>
      <c r="H30" s="822" t="s">
        <v>1431</v>
      </c>
      <c r="I30" s="822"/>
      <c r="J30" s="823"/>
      <c r="K30" s="375" t="s">
        <v>1778</v>
      </c>
      <c r="L30" s="300"/>
      <c r="M30" s="300"/>
    </row>
    <row r="31" spans="1:13" ht="15" customHeight="1" thickTop="1" x14ac:dyDescent="0.25">
      <c r="A31" s="299" t="s">
        <v>1432</v>
      </c>
      <c r="B31" s="298"/>
      <c r="C31" s="297" t="str">
        <f>"("&amp;LEFT(K30,1)&amp;")"</f>
        <v>(F)</v>
      </c>
      <c r="D31" s="296" t="s">
        <v>1433</v>
      </c>
      <c r="E31" s="295"/>
      <c r="F31" s="294"/>
      <c r="G31" s="294"/>
      <c r="H31" s="824"/>
      <c r="I31" s="824"/>
      <c r="J31" s="825"/>
      <c r="K31" s="793" t="s">
        <v>1825</v>
      </c>
    </row>
    <row r="32" spans="1:13" ht="15" customHeight="1" x14ac:dyDescent="0.25">
      <c r="A32" s="282" t="s">
        <v>1666</v>
      </c>
      <c r="B32" s="282"/>
      <c r="C32" s="281">
        <v>3</v>
      </c>
      <c r="D32" s="280"/>
      <c r="E32" s="279"/>
      <c r="F32" s="278" t="str" cm="1">
        <f t="array" aca="1" ref="F32" ca="1">IF(D32="Core", INDIRECT($K$3), IF(D32="Core_Rotational",INDIRECT($K$3), IF(D32="Core_Pillar", INDIRECT($K$3),IF(D32="Explosive_Cardio", INDIRECT($K$2), IF(D32="Explosive", INDIRECT($K$2),INDIRECT($K$4))))))</f>
        <v>3x12</v>
      </c>
      <c r="G32" s="826" t="str">
        <f ca="1">CONCATENATE(IF($E$5="FDN",FDN_R,""),IF($E$5="END",END_R,""),IF($E$5="SPD",SPD_R,""),IF($E$5="HYP",HYP_R,""),IF($E$5="PWR",PWR_R,""),IF($E$5="STC",STC_R,""),IF($E$5="STR",STR_R,""),IF($E$5="MAX",MAX_R,""),IF($E$5="TF",TF_R,""),IF($E$5="UNL",UNL_R,""))</f>
        <v>1:00</v>
      </c>
      <c r="H32" s="277"/>
      <c r="I32" s="277"/>
      <c r="J32" s="277"/>
      <c r="K32" s="793"/>
    </row>
    <row r="33" spans="1:13" ht="15" customHeight="1" x14ac:dyDescent="0.25">
      <c r="A33" s="43" t="s">
        <v>1826</v>
      </c>
      <c r="B33" s="36"/>
      <c r="C33" s="386">
        <v>6.55</v>
      </c>
      <c r="D33" s="280"/>
      <c r="E33" s="293"/>
      <c r="F33" s="271" t="str" cm="1">
        <f t="array" aca="1" ref="F33" ca="1">IF(D33="Core", INDIRECT($K$3), IF(D33="Core_Rotational",INDIRECT($K$3), IF(D33="Core_Pillar", INDIRECT($K$3),IF(D33="Explosive_Cardio", INDIRECT($K$2), IF(D33="Explosive", INDIRECT($K$2),INDIRECT($K$4))))))</f>
        <v>3x12</v>
      </c>
      <c r="G33" s="827"/>
      <c r="H33" s="271"/>
      <c r="I33" s="271"/>
      <c r="J33" s="271"/>
      <c r="K33" s="793"/>
    </row>
    <row r="34" spans="1:13" ht="15" customHeight="1" x14ac:dyDescent="0.25">
      <c r="A34" s="282" t="s">
        <v>1827</v>
      </c>
      <c r="B34" s="282"/>
      <c r="C34" s="281"/>
      <c r="D34" s="364"/>
      <c r="E34" s="291"/>
      <c r="F34" s="278" t="str" cm="1">
        <f t="array" aca="1" ref="F34" ca="1">IF(D34="Core", INDIRECT($K$3), IF(D34="Core_Rotational",INDIRECT($K$3), IF(D34="Core_Pillar", INDIRECT($K$3),IF(D34="Explosive_Cardio", INDIRECT($K$2), IF(D34="Explosive", INDIRECT($K$2),INDIRECT($K$4))))))</f>
        <v>3x12</v>
      </c>
      <c r="G34" s="828" t="str">
        <f ca="1">CONCATENATE(IF($E$5="FDN",FDN_R,""),IF($E$5="END",END_R,""),IF($E$5="SPD",SPD_R,""),IF($E$5="HYP",HYP_R,""),IF($E$5="PWR",PWR_R,""),IF($E$5="STC",STC_R,""),IF($E$5="STR",STR_R,""),IF($E$5="MAX",MAX_R,""),IF($E$5="TF",TF_R,""),IF($E$5="UNL",UNL_R,""))</f>
        <v>1:00</v>
      </c>
      <c r="H34" s="290"/>
      <c r="I34" s="290"/>
      <c r="J34" s="290"/>
      <c r="K34" s="793"/>
    </row>
    <row r="35" spans="1:13" ht="15" customHeight="1" x14ac:dyDescent="0.25">
      <c r="A35" s="43" t="s">
        <v>1802</v>
      </c>
      <c r="B35" s="36"/>
      <c r="C35" s="386">
        <v>1.25</v>
      </c>
      <c r="D35" s="363"/>
      <c r="E35" s="286"/>
      <c r="F35" s="271" t="str" cm="1">
        <f t="array" aca="1" ref="F35" ca="1">IF(D35="Core", INDIRECT($K$3), IF(D35="Core_Rotational",INDIRECT($K$3), IF(D35="Core_Pillar", INDIRECT($K$3),IF(D35="Explosive_Cardio", INDIRECT($K$2), IF(D35="Explosive", INDIRECT($K$2),INDIRECT($K$4))))))</f>
        <v>3x12</v>
      </c>
      <c r="G35" s="829"/>
      <c r="H35" s="285"/>
      <c r="I35" s="285"/>
      <c r="J35" s="285"/>
      <c r="K35" s="793"/>
    </row>
    <row r="36" spans="1:13" ht="15" customHeight="1" x14ac:dyDescent="0.25">
      <c r="A36" s="282"/>
      <c r="B36" s="282"/>
      <c r="C36" s="281"/>
      <c r="D36" s="280"/>
      <c r="E36" s="279"/>
      <c r="F36" s="278" t="str" cm="1">
        <f t="array" aca="1" ref="F36" ca="1">IF(D36="Core", INDIRECT($K$3), IF(D36="Core_Rotational",INDIRECT($K$3), IF(D36="Core_Pillar", INDIRECT($K$3),IF(D36="Explosive_Cardio", INDIRECT($K$2), IF(D36="Explosive", INDIRECT($K$2),INDIRECT($K$4))))))</f>
        <v>3x12</v>
      </c>
      <c r="G36" s="826" t="str">
        <f ca="1">CONCATENATE(IF($E$5="FDN",FDN_R,""),IF($E$5="END",END_R,""),IF($E$5="SPD",SPD_R,""),IF($E$5="HYP",HYP_R,""),IF($E$5="PWR",PWR_R,""),IF($E$5="STC",STC_R,""),IF($E$5="STR",STR_R,""),IF($E$5="MAX",MAX_R,""),IF($E$5="TF",TF_R,""),IF($E$5="UNL",UNL_R,""))</f>
        <v>1:00</v>
      </c>
      <c r="H36" s="277"/>
      <c r="I36" s="277"/>
      <c r="J36" s="277"/>
      <c r="K36" s="793"/>
    </row>
    <row r="37" spans="1:13" ht="15" customHeight="1" thickBot="1" x14ac:dyDescent="0.3">
      <c r="A37" s="43"/>
      <c r="B37" s="45"/>
      <c r="C37" s="273">
        <f>SUM(C31:C36)</f>
        <v>10.8</v>
      </c>
      <c r="D37" s="280"/>
      <c r="E37" s="293"/>
      <c r="F37" s="271" t="str" cm="1">
        <f t="array" aca="1" ref="F37" ca="1">IF(D37="Core", INDIRECT($K$3), IF(D37="Core_Rotational",INDIRECT($K$3), IF(D37="Core_Pillar", INDIRECT($K$3),IF(D37="Explosive_Cardio", INDIRECT($K$2), IF(D37="Explosive", INDIRECT($K$2),INDIRECT($K$4))))))</f>
        <v>3x12</v>
      </c>
      <c r="G37" s="827"/>
      <c r="H37" s="271"/>
      <c r="I37" s="271"/>
      <c r="J37" s="271"/>
    </row>
    <row r="38" spans="1:13" ht="15" customHeight="1" thickBot="1" x14ac:dyDescent="0.3">
      <c r="A38" s="307" t="s">
        <v>644</v>
      </c>
      <c r="B38" s="304"/>
      <c r="C38" s="306">
        <f ca="1">+C30+1</f>
        <v>44875</v>
      </c>
      <c r="D38" s="301" t="s">
        <v>1429</v>
      </c>
      <c r="E38" s="302" t="s">
        <v>70</v>
      </c>
      <c r="F38" s="301" t="s">
        <v>1430</v>
      </c>
      <c r="G38" s="301" t="s">
        <v>380</v>
      </c>
      <c r="H38" s="822" t="s">
        <v>1431</v>
      </c>
      <c r="I38" s="822"/>
      <c r="J38" s="823"/>
      <c r="K38" s="375" t="s">
        <v>648</v>
      </c>
      <c r="L38" s="300"/>
      <c r="M38" s="300"/>
    </row>
    <row r="39" spans="1:13" ht="15" customHeight="1" thickTop="1" x14ac:dyDescent="0.25">
      <c r="A39" s="299" t="s">
        <v>1432</v>
      </c>
      <c r="B39" s="298"/>
      <c r="C39" s="297" t="str">
        <f>"("&amp;LEFT(K38,1)&amp;")"</f>
        <v>(E)</v>
      </c>
      <c r="D39" s="296" t="s">
        <v>1433</v>
      </c>
      <c r="E39" s="295"/>
      <c r="F39" s="294"/>
      <c r="G39" s="294"/>
      <c r="H39" s="824"/>
      <c r="I39" s="824"/>
      <c r="J39" s="825"/>
      <c r="K39" s="793" t="s">
        <v>1824</v>
      </c>
    </row>
    <row r="40" spans="1:13" ht="15" customHeight="1" x14ac:dyDescent="0.25">
      <c r="A40" s="282" t="s">
        <v>1689</v>
      </c>
      <c r="B40" s="282"/>
      <c r="C40" s="281"/>
      <c r="D40" s="280"/>
      <c r="E40" s="279"/>
      <c r="F40" s="278" t="str" cm="1">
        <f t="array" aca="1" ref="F40" ca="1">IF(D40="Core", INDIRECT($K$3), IF(D40="Core_Rotational",INDIRECT($K$3), IF(D40="Core_Pillar", INDIRECT($K$3),IF(D40="Explosive_Cardio", INDIRECT($K$2), IF(D40="Explosive", INDIRECT($K$2),INDIRECT($K$4))))))</f>
        <v>3x12</v>
      </c>
      <c r="G40" s="826" t="str">
        <f ca="1">CONCATENATE(IF($E$5="FDN",FDN_R,""),IF($E$5="END",END_R,""),IF($E$5="SPD",SPD_R,""),IF($E$5="HYP",HYP_R,""),IF($E$5="PWR",PWR_R,""),IF($E$5="STC",STC_R,""),IF($E$5="STR",STR_R,""),IF($E$5="MAX",MAX_R,""),IF($E$5="TF",TF_R,""),IF($E$5="UNL",UNL_R,""))</f>
        <v>1:00</v>
      </c>
      <c r="H40" s="277"/>
      <c r="I40" s="277"/>
      <c r="J40" s="277"/>
      <c r="K40" s="793"/>
    </row>
    <row r="41" spans="1:13" ht="15" customHeight="1" x14ac:dyDescent="0.25">
      <c r="A41" s="43" t="s">
        <v>1050</v>
      </c>
      <c r="B41" s="36"/>
      <c r="C41" s="287">
        <v>8</v>
      </c>
      <c r="D41" s="280"/>
      <c r="E41" s="293"/>
      <c r="F41" s="271" t="str" cm="1">
        <f t="array" aca="1" ref="F41" ca="1">IF(D41="Core", INDIRECT($K$3), IF(D41="Core_Rotational",INDIRECT($K$3), IF(D41="Core_Pillar", INDIRECT($K$3),IF(D41="Explosive_Cardio", INDIRECT($K$2), IF(D41="Explosive", INDIRECT($K$2),INDIRECT($K$4))))))</f>
        <v>3x12</v>
      </c>
      <c r="G41" s="827"/>
      <c r="H41" s="271"/>
      <c r="I41" s="271"/>
      <c r="J41" s="271"/>
      <c r="K41" s="793"/>
    </row>
    <row r="42" spans="1:13" ht="15" customHeight="1" x14ac:dyDescent="0.25">
      <c r="A42" s="282"/>
      <c r="B42" s="282"/>
      <c r="C42" s="281"/>
      <c r="D42" s="364"/>
      <c r="E42" s="291"/>
      <c r="F42" s="278" t="str" cm="1">
        <f t="array" aca="1" ref="F42" ca="1">IF(D42="Core", INDIRECT($K$3), IF(D42="Core_Rotational",INDIRECT($K$3), IF(D42="Core_Pillar", INDIRECT($K$3),IF(D42="Explosive_Cardio", INDIRECT($K$2), IF(D42="Explosive", INDIRECT($K$2),INDIRECT($K$4))))))</f>
        <v>3x12</v>
      </c>
      <c r="G42" s="828" t="str">
        <f ca="1">CONCATENATE(IF($E$5="FDN",FDN_R,""),IF($E$5="END",END_R,""),IF($E$5="SPD",SPD_R,""),IF($E$5="HYP",HYP_R,""),IF($E$5="PWR",PWR_R,""),IF($E$5="STC",STC_R,""),IF($E$5="STR",STR_R,""),IF($E$5="MAX",MAX_R,""),IF($E$5="TF",TF_R,""),IF($E$5="UNL",UNL_R,""))</f>
        <v>1:00</v>
      </c>
      <c r="H42" s="290"/>
      <c r="I42" s="290"/>
      <c r="J42" s="290"/>
      <c r="K42" s="793"/>
    </row>
    <row r="43" spans="1:13" ht="15" customHeight="1" x14ac:dyDescent="0.25">
      <c r="A43" s="43" t="s">
        <v>1086</v>
      </c>
      <c r="B43" s="36"/>
      <c r="C43" s="287"/>
      <c r="D43" s="363"/>
      <c r="E43" s="286"/>
      <c r="F43" s="271" t="str" cm="1">
        <f t="array" aca="1" ref="F43" ca="1">IF(D43="Core", INDIRECT($K$3), IF(D43="Core_Rotational",INDIRECT($K$3), IF(D43="Core_Pillar", INDIRECT($K$3),IF(D43="Explosive_Cardio", INDIRECT($K$2), IF(D43="Explosive", INDIRECT($K$2),INDIRECT($K$4))))))</f>
        <v>3x12</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3x12</v>
      </c>
      <c r="G44" s="826" t="str">
        <f ca="1">CONCATENATE(IF($E$5="FDN",FDN_R,""),IF($E$5="END",END_R,""),IF($E$5="SPD",SPD_R,""),IF($E$5="HYP",HYP_R,""),IF($E$5="PWR",PWR_R,""),IF($E$5="STC",STC_R,""),IF($E$5="STR",STR_R,""),IF($E$5="MAX",MAX_R,""),IF($E$5="TF",TF_R,""),IF($E$5="UNL",UNL_R,""))</f>
        <v>1:00</v>
      </c>
      <c r="H44" s="277"/>
      <c r="I44" s="277"/>
      <c r="J44" s="277"/>
      <c r="K44" s="793"/>
    </row>
    <row r="45" spans="1:13" ht="15" customHeight="1" thickBot="1" x14ac:dyDescent="0.3">
      <c r="A45" s="43"/>
      <c r="B45" s="45"/>
      <c r="C45" s="273">
        <f>SUM(C39:C44)</f>
        <v>8</v>
      </c>
      <c r="D45" s="280"/>
      <c r="E45" s="293"/>
      <c r="F45" s="271" t="str" cm="1">
        <f t="array" aca="1" ref="F45" ca="1">IF(D45="Core", INDIRECT($K$3), IF(D45="Core_Rotational",INDIRECT($K$3), IF(D45="Core_Pillar", INDIRECT($K$3),IF(D45="Explosive_Cardio", INDIRECT($K$2), IF(D45="Explosive", INDIRECT($K$2),INDIRECT($K$4))))))</f>
        <v>3x12</v>
      </c>
      <c r="G45" s="827"/>
      <c r="H45" s="271"/>
      <c r="I45" s="271"/>
      <c r="J45" s="271"/>
    </row>
    <row r="46" spans="1:13" ht="15" customHeight="1" thickBot="1" x14ac:dyDescent="0.3">
      <c r="A46" s="307" t="s">
        <v>645</v>
      </c>
      <c r="B46" s="304"/>
      <c r="C46" s="306">
        <f ca="1">+C38+1</f>
        <v>44876</v>
      </c>
      <c r="D46" s="301" t="s">
        <v>1429</v>
      </c>
      <c r="E46" s="302" t="s">
        <v>70</v>
      </c>
      <c r="F46" s="301" t="s">
        <v>1430</v>
      </c>
      <c r="G46" s="301" t="s">
        <v>380</v>
      </c>
      <c r="H46" s="822" t="s">
        <v>1431</v>
      </c>
      <c r="I46" s="822"/>
      <c r="J46" s="823"/>
      <c r="K46" s="375" t="s">
        <v>648</v>
      </c>
      <c r="L46" s="300"/>
      <c r="M46" s="300"/>
    </row>
    <row r="47" spans="1:13" ht="15" customHeight="1" thickTop="1" x14ac:dyDescent="0.25">
      <c r="A47" s="299" t="s">
        <v>1432</v>
      </c>
      <c r="B47" s="298"/>
      <c r="C47" s="297" t="str">
        <f>"("&amp;LEFT(K46,1)&amp;")"</f>
        <v>(E)</v>
      </c>
      <c r="D47" s="296" t="s">
        <v>1433</v>
      </c>
      <c r="E47" s="295"/>
      <c r="F47" s="294"/>
      <c r="G47" s="294"/>
      <c r="H47" s="824"/>
      <c r="I47" s="824"/>
      <c r="J47" s="825"/>
      <c r="K47" s="793" t="s">
        <v>1830</v>
      </c>
    </row>
    <row r="48" spans="1:13" ht="15" customHeight="1" x14ac:dyDescent="0.25">
      <c r="A48" s="282" t="s">
        <v>1689</v>
      </c>
      <c r="B48" s="282"/>
      <c r="C48" s="281"/>
      <c r="D48" s="280"/>
      <c r="E48" s="279"/>
      <c r="F48" s="278" t="str" cm="1">
        <f t="array" aca="1" ref="F48" ca="1">IF(D48="Core", INDIRECT($K$3), IF(D48="Core_Rotational",INDIRECT($K$3), IF(D48="Core_Pillar", INDIRECT($K$3),IF(D48="Explosive_Cardio", INDIRECT($K$2), IF(D48="Explosive", INDIRECT($K$2),INDIRECT($K$4))))))</f>
        <v>3x12</v>
      </c>
      <c r="G48" s="826" t="str">
        <f ca="1">CONCATENATE(IF($E$5="FDN",FDN_R,""),IF($E$5="END",END_R,""),IF($E$5="SPD",SPD_R,""),IF($E$5="HYP",HYP_R,""),IF($E$5="PWR",PWR_R,""),IF($E$5="STC",STC_R,""),IF($E$5="STR",STR_R,""),IF($E$5="MAX",MAX_R,""),IF($E$5="TF",TF_R,""),IF($E$5="UNL",UNL_R,""))</f>
        <v>1:00</v>
      </c>
      <c r="H48" s="277"/>
      <c r="I48" s="277"/>
      <c r="J48" s="277"/>
      <c r="K48" s="793"/>
    </row>
    <row r="49" spans="1:13" ht="15" customHeight="1" x14ac:dyDescent="0.25">
      <c r="A49" s="43" t="s">
        <v>1828</v>
      </c>
      <c r="B49" s="36"/>
      <c r="C49" s="287">
        <v>9</v>
      </c>
      <c r="D49" s="280"/>
      <c r="E49" s="293"/>
      <c r="F49" s="271" t="str" cm="1">
        <f t="array" aca="1" ref="F49" ca="1">IF(D49="Core", INDIRECT($K$3), IF(D49="Core_Rotational",INDIRECT($K$3), IF(D49="Core_Pillar", INDIRECT($K$3),IF(D49="Explosive_Cardio", INDIRECT($K$2), IF(D49="Explosive", INDIRECT($K$2),INDIRECT($K$4))))))</f>
        <v>3x12</v>
      </c>
      <c r="G49" s="827"/>
      <c r="H49" s="271"/>
      <c r="I49" s="271"/>
      <c r="J49" s="271"/>
      <c r="K49" s="793"/>
    </row>
    <row r="50" spans="1:13" ht="15" customHeight="1" x14ac:dyDescent="0.25">
      <c r="A50" s="282" t="s">
        <v>1829</v>
      </c>
      <c r="B50" s="282"/>
      <c r="C50" s="281"/>
      <c r="D50" s="364"/>
      <c r="E50" s="291"/>
      <c r="F50" s="278" t="str" cm="1">
        <f t="array" aca="1" ref="F50" ca="1">IF(D50="Core", INDIRECT($K$3), IF(D50="Core_Rotational",INDIRECT($K$3), IF(D50="Core_Pillar", INDIRECT($K$3),IF(D50="Explosive_Cardio", INDIRECT($K$2), IF(D50="Explosive", INDIRECT($K$2),INDIRECT($K$4))))))</f>
        <v>3x12</v>
      </c>
      <c r="G50" s="828" t="str">
        <f ca="1">CONCATENATE(IF($E$5="FDN",FDN_R,""),IF($E$5="END",END_R,""),IF($E$5="SPD",SPD_R,""),IF($E$5="HYP",HYP_R,""),IF($E$5="PWR",PWR_R,""),IF($E$5="STC",STC_R,""),IF($E$5="STR",STR_R,""),IF($E$5="MAX",MAX_R,""),IF($E$5="TF",TF_R,""),IF($E$5="UNL",UNL_R,""))</f>
        <v>1:00</v>
      </c>
      <c r="H50" s="290"/>
      <c r="I50" s="290"/>
      <c r="J50" s="290"/>
      <c r="K50" s="793"/>
    </row>
    <row r="51" spans="1:13" ht="15" customHeight="1" x14ac:dyDescent="0.25">
      <c r="A51" s="43"/>
      <c r="B51" s="36"/>
      <c r="C51" s="287"/>
      <c r="D51" s="363"/>
      <c r="E51" s="286"/>
      <c r="F51" s="271" t="str" cm="1">
        <f t="array" aca="1" ref="F51" ca="1">IF(D51="Core", INDIRECT($K$3), IF(D51="Core_Rotational",INDIRECT($K$3), IF(D51="Core_Pillar", INDIRECT($K$3),IF(D51="Explosive_Cardio", INDIRECT($K$2), IF(D51="Explosive", INDIRECT($K$2),INDIRECT($K$4))))))</f>
        <v>3x12</v>
      </c>
      <c r="G51" s="829"/>
      <c r="H51" s="285"/>
      <c r="I51" s="285"/>
      <c r="J51" s="285"/>
      <c r="K51" s="793"/>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3x12</v>
      </c>
      <c r="G52" s="826" t="str">
        <f ca="1">CONCATENATE(IF($E$5="FDN",FDN_R,""),IF($E$5="END",END_R,""),IF($E$5="SPD",SPD_R,""),IF($E$5="HYP",HYP_R,""),IF($E$5="PWR",PWR_R,""),IF($E$5="STC",STC_R,""),IF($E$5="STR",STR_R,""),IF($E$5="MAX",MAX_R,""),IF($E$5="TF",TF_R,""),IF($E$5="UNL",UNL_R,""))</f>
        <v>1:00</v>
      </c>
      <c r="H52" s="277"/>
      <c r="I52" s="277"/>
      <c r="J52" s="277"/>
      <c r="K52" s="793"/>
    </row>
    <row r="53" spans="1:13" ht="15" customHeight="1" thickBot="1" x14ac:dyDescent="0.3">
      <c r="A53" s="43"/>
      <c r="B53" s="45"/>
      <c r="C53" s="273">
        <f>SUM(C47:C52)</f>
        <v>9</v>
      </c>
      <c r="D53" s="280"/>
      <c r="E53" s="293"/>
      <c r="F53" s="271" t="str" cm="1">
        <f t="array" aca="1" ref="F53" ca="1">IF(D53="Core", INDIRECT($K$3), IF(D53="Core_Rotational",INDIRECT($K$3), IF(D53="Core_Pillar", INDIRECT($K$3),IF(D53="Explosive_Cardio", INDIRECT($K$2), IF(D53="Explosive", INDIRECT($K$2),INDIRECT($K$4))))))</f>
        <v>3x12</v>
      </c>
      <c r="G53" s="827"/>
      <c r="H53" s="271"/>
      <c r="I53" s="271"/>
      <c r="J53" s="271"/>
    </row>
    <row r="54" spans="1:13" ht="15" customHeight="1" thickBot="1" x14ac:dyDescent="0.3">
      <c r="A54" s="305" t="s">
        <v>646</v>
      </c>
      <c r="B54" s="304"/>
      <c r="C54" s="303">
        <f ca="1">+C46+1</f>
        <v>44877</v>
      </c>
      <c r="D54" s="301" t="s">
        <v>1429</v>
      </c>
      <c r="E54" s="302" t="s">
        <v>70</v>
      </c>
      <c r="F54" s="301" t="s">
        <v>1430</v>
      </c>
      <c r="G54" s="301" t="s">
        <v>380</v>
      </c>
      <c r="H54" s="822" t="s">
        <v>1431</v>
      </c>
      <c r="I54" s="822"/>
      <c r="J54" s="823"/>
      <c r="K54" s="375" t="s">
        <v>672</v>
      </c>
      <c r="L54" s="300"/>
      <c r="M54" s="300"/>
    </row>
    <row r="55" spans="1:13" ht="15" customHeight="1" thickTop="1" x14ac:dyDescent="0.25">
      <c r="A55" s="299" t="s">
        <v>1432</v>
      </c>
      <c r="B55" s="298"/>
      <c r="C55" s="297" t="str">
        <f>"("&amp;LEFT(K54,1)&amp;")"</f>
        <v>(F)</v>
      </c>
      <c r="D55" s="296" t="s">
        <v>1433</v>
      </c>
      <c r="E55" s="295"/>
      <c r="F55" s="294"/>
      <c r="G55" s="294"/>
      <c r="H55" s="824"/>
      <c r="I55" s="824"/>
      <c r="J55" s="825"/>
      <c r="K55" s="793" t="s">
        <v>1831</v>
      </c>
    </row>
    <row r="56" spans="1:13" ht="15" customHeight="1" x14ac:dyDescent="0.25">
      <c r="A56" s="283" t="s">
        <v>1332</v>
      </c>
      <c r="B56" s="282"/>
      <c r="C56" s="281">
        <v>2.65</v>
      </c>
      <c r="D56" s="280"/>
      <c r="E56" s="279"/>
      <c r="F56" s="278" t="str" cm="1">
        <f t="array" aca="1" ref="F56" ca="1">IF(D56="Core", INDIRECT($K$3), IF(D56="Core_Rotational",INDIRECT($K$3), IF(D56="Core_Pillar", INDIRECT($K$3),IF(D56="Explosive_Cardio", INDIRECT($K$2), IF(D56="Explosive", INDIRECT($K$2),INDIRECT($K$4))))))</f>
        <v>3x12</v>
      </c>
      <c r="G56" s="826" t="str">
        <f ca="1">CONCATENATE(IF($E$5="FDN",FDN_R,""),IF($E$5="END",END_R,""),IF($E$5="SPD",SPD_R,""),IF($E$5="HYP",HYP_R,""),IF($E$5="PWR",PWR_R,""),IF($E$5="STC",STC_R,""),IF($E$5="STR",STR_R,""),IF($E$5="MAX",MAX_R,""),IF($E$5="TF",TF_R,""),IF($E$5="UNL",UNL_R,""))</f>
        <v>1:00</v>
      </c>
      <c r="H56" s="277"/>
      <c r="I56" s="277"/>
      <c r="J56" s="276"/>
      <c r="K56" s="793"/>
    </row>
    <row r="57" spans="1:13" ht="15" customHeight="1" x14ac:dyDescent="0.25">
      <c r="A57" s="288" t="s">
        <v>1832</v>
      </c>
      <c r="B57" s="36"/>
      <c r="C57" s="287">
        <v>4.3499999999999996</v>
      </c>
      <c r="D57" s="280"/>
      <c r="E57" s="293"/>
      <c r="F57" s="271" t="str" cm="1">
        <f t="array" aca="1" ref="F57" ca="1">IF(D57="Core", INDIRECT($K$3), IF(D57="Core_Rotational",INDIRECT($K$3), IF(D57="Core_Pillar", INDIRECT($K$3),IF(D57="Explosive_Cardio", INDIRECT($K$2), IF(D57="Explosive", INDIRECT($K$2),INDIRECT($K$4))))))</f>
        <v>3x12</v>
      </c>
      <c r="G57" s="827"/>
      <c r="H57" s="271"/>
      <c r="I57" s="271"/>
      <c r="J57" s="292"/>
      <c r="K57" s="793"/>
    </row>
    <row r="58" spans="1:13" ht="15" customHeight="1" x14ac:dyDescent="0.25">
      <c r="A58" s="283" t="s">
        <v>920</v>
      </c>
      <c r="B58" s="282"/>
      <c r="C58" s="281">
        <v>1.7</v>
      </c>
      <c r="D58" s="364"/>
      <c r="E58" s="291"/>
      <c r="F58" s="278" t="str" cm="1">
        <f t="array" aca="1" ref="F58" ca="1">IF(D58="Core", INDIRECT($K$3), IF(D58="Core_Rotational",INDIRECT($K$3), IF(D58="Core_Pillar", INDIRECT($K$3),IF(D58="Explosive_Cardio", INDIRECT($K$2), IF(D58="Explosive", INDIRECT($K$2),INDIRECT($K$4))))))</f>
        <v>3x12</v>
      </c>
      <c r="G58" s="828" t="str">
        <f ca="1">CONCATENATE(IF($E$5="FDN",FDN_R,""),IF($E$5="END",END_R,""),IF($E$5="SPD",SPD_R,""),IF($E$5="HYP",HYP_R,""),IF($E$5="PWR",PWR_R,""),IF($E$5="STC",STC_R,""),IF($E$5="STR",STR_R,""),IF($E$5="MAX",MAX_R,""),IF($E$5="TF",TF_R,""),IF($E$5="UNL",UNL_R,""))</f>
        <v>1:00</v>
      </c>
      <c r="H58" s="290"/>
      <c r="I58" s="290"/>
      <c r="J58" s="289"/>
      <c r="K58" s="793"/>
    </row>
    <row r="59" spans="1:13" ht="15" customHeight="1" x14ac:dyDescent="0.25">
      <c r="A59" s="288"/>
      <c r="B59" s="36"/>
      <c r="C59" s="287"/>
      <c r="D59" s="363"/>
      <c r="E59" s="286"/>
      <c r="F59" s="271" t="str" cm="1">
        <f t="array" aca="1" ref="F59" ca="1">IF(D59="Core", INDIRECT($K$3), IF(D59="Core_Rotational",INDIRECT($K$3), IF(D59="Core_Pillar", INDIRECT($K$3),IF(D59="Explosive_Cardio", INDIRECT($K$2), IF(D59="Explosive", INDIRECT($K$2),INDIRECT($K$4))))))</f>
        <v>3x12</v>
      </c>
      <c r="G59" s="829"/>
      <c r="H59" s="285"/>
      <c r="I59" s="285"/>
      <c r="J59" s="284"/>
      <c r="K59" s="793"/>
    </row>
    <row r="60" spans="1:13" ht="15" customHeight="1" x14ac:dyDescent="0.25">
      <c r="A60" s="283" t="s">
        <v>1815</v>
      </c>
      <c r="B60" s="282"/>
      <c r="C60" s="281"/>
      <c r="D60" s="365"/>
      <c r="E60" s="279"/>
      <c r="F60" s="278" t="str" cm="1">
        <f t="array" aca="1" ref="F60" ca="1">IF(D60="Core", INDIRECT($K$3), IF(D60="Core_Rotational",INDIRECT($K$3), IF(D60="Core_Pillar", INDIRECT($K$3),IF(D60="Explosive_Cardio", INDIRECT($K$2), IF(D60="Explosive", INDIRECT($K$2),INDIRECT($K$4))))))</f>
        <v>3x12</v>
      </c>
      <c r="G60" s="826" t="str">
        <f ca="1">CONCATENATE(IF($E$5="FDN",FDN_R,""),IF($E$5="END",END_R,""),IF($E$5="SPD",SPD_R,""),IF($E$5="HYP",HYP_R,""),IF($E$5="PWR",PWR_R,""),IF($E$5="STC",STC_R,""),IF($E$5="STR",STR_R,""),IF($E$5="MAX",MAX_R,""),IF($E$5="TF",TF_R,""),IF($E$5="UNL",UNL_R,""))</f>
        <v>1:00</v>
      </c>
      <c r="H60" s="277"/>
      <c r="I60" s="277"/>
      <c r="J60" s="276"/>
      <c r="K60" s="793"/>
    </row>
    <row r="61" spans="1:13" ht="15" customHeight="1" thickBot="1" x14ac:dyDescent="0.3">
      <c r="A61" s="275"/>
      <c r="B61" s="274"/>
      <c r="C61" s="273">
        <f>SUM(C55:C60)</f>
        <v>8.6999999999999993</v>
      </c>
      <c r="D61" s="366"/>
      <c r="E61" s="272"/>
      <c r="F61" s="270" t="str" cm="1">
        <f t="array" aca="1" ref="F61" ca="1">IF(D61="Core", INDIRECT($K$3), IF(D61="Core_Rotational",INDIRECT($K$3), IF(D61="Core_Pillar", INDIRECT($K$3),IF(D61="Explosive_Cardio", INDIRECT($K$2), IF(D61="Explosive", INDIRECT($K$2),INDIRECT($K$4))))))</f>
        <v>3x12</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3"/>
    <mergeCell ref="H23:J23"/>
    <mergeCell ref="K23:K28"/>
    <mergeCell ref="G24:G25"/>
    <mergeCell ref="G26:G27"/>
    <mergeCell ref="G28:G29"/>
    <mergeCell ref="K15:K20"/>
    <mergeCell ref="G16:G17"/>
    <mergeCell ref="G18:G19"/>
    <mergeCell ref="G20:G21"/>
    <mergeCell ref="H14:J14"/>
    <mergeCell ref="G8:G9"/>
    <mergeCell ref="G10:G11"/>
    <mergeCell ref="G12:G13"/>
    <mergeCell ref="H22:J22"/>
    <mergeCell ref="H15:J15"/>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87" priority="1" operator="equal">
      <formula>0</formula>
    </cfRule>
    <cfRule type="cellIs" dxfId="86" priority="2" operator="equal">
      <formula>"SPD"</formula>
    </cfRule>
    <cfRule type="cellIs" dxfId="85" priority="3" operator="equal">
      <formula>"PWR"</formula>
    </cfRule>
    <cfRule type="cellIs" dxfId="84" priority="4" operator="equal">
      <formula>"HYP"</formula>
    </cfRule>
    <cfRule type="cellIs" dxfId="83" priority="5" operator="equal">
      <formula>"STR"</formula>
    </cfRule>
    <cfRule type="cellIs" dxfId="82" priority="6" operator="equal">
      <formula>"STC"</formula>
    </cfRule>
    <cfRule type="cellIs" dxfId="81" priority="7" operator="equal">
      <formula>"MAX"</formula>
    </cfRule>
    <cfRule type="cellIs" dxfId="80" priority="8" operator="equal">
      <formula>"SPE"</formula>
    </cfRule>
    <cfRule type="cellIs" dxfId="79" priority="9" operator="equal">
      <formula>"END"</formula>
    </cfRule>
    <cfRule type="cellIs" dxfId="78" priority="10" operator="equal">
      <formula>"UNL"</formula>
    </cfRule>
    <cfRule type="cellIs" dxfId="77" priority="11" operator="equal">
      <formula>"FDN"</formula>
    </cfRule>
  </conditionalFormatting>
  <dataValidations count="2">
    <dataValidation type="list" allowBlank="1" showInputMessage="1" showErrorMessage="1" sqref="D8:D13 D16:D21 D24:D29 D32:D37 D40:D45 D48:D53 D56:D61" xr:uid="{4372CACD-887E-436B-9B32-0C02DD99409E}">
      <formula1>ExerciseCategories</formula1>
    </dataValidation>
    <dataValidation type="list" allowBlank="1" showErrorMessage="1" sqref="E24:E29 E32:E37 E16:E21 E56:E61 E40:E45 E48:E53 E8:E13" xr:uid="{9434F551-6FD8-4921-BB85-97CA390E7ADF}">
      <formula1>INDIRECT(D8)</formula1>
    </dataValidation>
  </dataValidations>
  <hyperlinks>
    <hyperlink ref="K1" location="'Reference Page'!A1" display="Home" xr:uid="{F3877203-DC13-4912-AC95-5F4C054516E9}"/>
  </hyperlinks>
  <printOptions horizontalCentered="1" verticalCentered="1"/>
  <pageMargins left="0.3" right="0.3" top="0.5" bottom="0.25" header="0.3" footer="0.3"/>
  <pageSetup scale="87"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7">
    <tabColor rgb="FFABFFAB"/>
    <pageSetUpPr fitToPage="1"/>
  </sheetPr>
  <dimension ref="A1:AO202"/>
  <sheetViews>
    <sheetView showGridLines="0" workbookViewId="0">
      <pane ySplit="5" topLeftCell="A45" activePane="bottomLeft" state="frozen"/>
      <selection activeCell="A6" sqref="A6:AA61"/>
      <selection pane="bottomLeft" activeCell="K61" sqref="K61"/>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472</v>
      </c>
      <c r="B2" s="781"/>
      <c r="C2" s="781"/>
      <c r="D2" s="781"/>
      <c r="E2" s="781"/>
      <c r="F2" s="781"/>
      <c r="G2" s="781"/>
      <c r="H2" s="781"/>
      <c r="I2" s="781"/>
      <c r="J2" s="782"/>
      <c r="K2" s="379" t="str">
        <f ca="1">CONCATENATE(E5,"1_3E")</f>
        <v>UNL1_3E</v>
      </c>
    </row>
    <row r="3" spans="1:41" x14ac:dyDescent="0.25">
      <c r="A3" s="318" cm="1">
        <f t="array" aca="1" ref="A3" ca="1">INDIRECT(K5)</f>
        <v>44878</v>
      </c>
      <c r="B3" s="317" t="s">
        <v>330</v>
      </c>
      <c r="C3" s="316">
        <f ca="1">+A3+6</f>
        <v>44884</v>
      </c>
      <c r="D3" s="787" t="s">
        <v>852</v>
      </c>
      <c r="E3" s="788"/>
      <c r="F3" s="788"/>
      <c r="G3" s="788"/>
      <c r="H3" s="788"/>
      <c r="I3" s="788"/>
      <c r="J3" s="789"/>
      <c r="K3" s="379" t="str">
        <f ca="1">CONCATENATE(E5,"1_3C")</f>
        <v>UNL1_3C</v>
      </c>
    </row>
    <row r="4" spans="1:41" x14ac:dyDescent="0.25">
      <c r="A4" s="849" t="str">
        <f>'Reference Page'!$H$35</f>
        <v>FALL</v>
      </c>
      <c r="B4" s="850"/>
      <c r="C4" s="850"/>
      <c r="D4" s="850"/>
      <c r="E4" s="850"/>
      <c r="F4" s="850"/>
      <c r="G4" s="850"/>
      <c r="H4" s="850"/>
      <c r="I4" s="850"/>
      <c r="J4" s="851"/>
      <c r="K4" s="379" t="str">
        <f ca="1">CONCATENATE(E5,"1_3O")</f>
        <v>UNL1_3O</v>
      </c>
    </row>
    <row r="5" spans="1:41" ht="16.5" thickBot="1" x14ac:dyDescent="0.35">
      <c r="A5" s="865" t="str">
        <f>'Reference Page'!$F$47</f>
        <v>Fall Block 3</v>
      </c>
      <c r="B5" s="866"/>
      <c r="C5" s="866"/>
      <c r="D5" s="367" t="s">
        <v>1428</v>
      </c>
      <c r="E5" s="844" t="str" cm="1">
        <f t="array" aca="1" ref="E5" ca="1">INDIRECT(L5)</f>
        <v>UNL</v>
      </c>
      <c r="F5" s="845"/>
      <c r="G5" s="845"/>
      <c r="H5" s="845"/>
      <c r="I5" s="845"/>
      <c r="J5" s="845"/>
      <c r="K5" s="379" t="str">
        <f>_xlfn.CONCAT("'Reference Page'!A",RIGHT(A2,(LEN(A2)-FIND(" ",A2)))+2)</f>
        <v>'Reference Page'!A48</v>
      </c>
      <c r="L5" s="70" t="str">
        <f>_xlfn.CONCAT("'Reference Page'!G",RIGHT(A2,(LEN(A2)-FIND(" ",A2)))+2)</f>
        <v>'Reference Page'!G48</v>
      </c>
    </row>
    <row r="6" spans="1:41" ht="15.75" thickBot="1" x14ac:dyDescent="0.3">
      <c r="A6" s="315" t="s">
        <v>640</v>
      </c>
      <c r="B6" s="314"/>
      <c r="C6" s="306">
        <f ca="1">A3</f>
        <v>44878</v>
      </c>
      <c r="D6" s="301" t="s">
        <v>1429</v>
      </c>
      <c r="E6" s="302" t="s">
        <v>70</v>
      </c>
      <c r="F6" s="301" t="s">
        <v>1430</v>
      </c>
      <c r="G6" s="301" t="s">
        <v>380</v>
      </c>
      <c r="H6" s="841" t="s">
        <v>1431</v>
      </c>
      <c r="I6" s="841"/>
      <c r="J6" s="842"/>
      <c r="K6" s="375" t="s">
        <v>648</v>
      </c>
      <c r="L6" s="300"/>
      <c r="M6" s="300"/>
    </row>
    <row r="7" spans="1:41" s="313" customFormat="1" ht="15" customHeight="1" thickTop="1" x14ac:dyDescent="0.25">
      <c r="A7" s="299" t="s">
        <v>1432</v>
      </c>
      <c r="B7" s="41"/>
      <c r="C7" s="297" t="str">
        <f>"("&amp;LEFT(K6,1)&amp;")"</f>
        <v>(E)</v>
      </c>
      <c r="D7" s="296" t="s">
        <v>1433</v>
      </c>
      <c r="E7" s="295"/>
      <c r="F7" s="294"/>
      <c r="G7" s="294"/>
      <c r="H7" s="824"/>
      <c r="I7" s="824"/>
      <c r="J7" s="825"/>
      <c r="K7" s="793" t="s">
        <v>1833</v>
      </c>
      <c r="L7"/>
      <c r="M7"/>
      <c r="N7"/>
      <c r="O7"/>
      <c r="P7"/>
      <c r="Q7"/>
      <c r="R7"/>
      <c r="S7"/>
      <c r="T7"/>
      <c r="U7"/>
      <c r="V7"/>
      <c r="W7"/>
      <c r="X7"/>
      <c r="Y7"/>
      <c r="Z7"/>
      <c r="AA7"/>
      <c r="AB7"/>
      <c r="AC7"/>
      <c r="AD7"/>
      <c r="AE7"/>
      <c r="AF7"/>
      <c r="AG7"/>
      <c r="AH7"/>
      <c r="AI7"/>
      <c r="AJ7"/>
      <c r="AK7"/>
      <c r="AL7"/>
      <c r="AM7"/>
      <c r="AN7"/>
      <c r="AO7"/>
    </row>
    <row r="8" spans="1:41" ht="15" customHeight="1" x14ac:dyDescent="0.25">
      <c r="A8" s="282" t="s">
        <v>1641</v>
      </c>
      <c r="B8" s="282"/>
      <c r="C8" s="382">
        <v>8.35</v>
      </c>
      <c r="D8" s="280"/>
      <c r="E8" s="279"/>
      <c r="F8" s="278" t="str" cm="1">
        <f t="array" aca="1" ref="F8" ca="1">IF(D8="Core", INDIRECT($K$3), IF(D8="Core_Rotational",INDIRECT($K$3), IF(D8="Core_Pillar", INDIRECT($K$3),IF(D8="Explosive_Cardio", INDIRECT($K$2), IF(D8="Explosive", INDIRECT($K$2),INDIRECT($K$4))))))</f>
        <v>3x7</v>
      </c>
      <c r="G8" s="826" t="str">
        <f ca="1">CONCATENATE(IF($E$5="FDN",FDN_R,""),IF($E$5="END",END_R,""),IF($E$5="SPD",SPD_R,""),IF($E$5="HYP",HYP_R,""),IF($E$5="PWR",PWR_R,""),IF($E$5="STC",STC_R,""),IF($E$5="STR",STR_R,""),IF($E$5="MAX",MAX_R,""),IF($E$5="TF",TF_R,""),IF($E$5="UNL",UNL_R,""))</f>
        <v>2:00</v>
      </c>
      <c r="H8" s="277"/>
      <c r="I8" s="277"/>
      <c r="J8" s="277"/>
      <c r="K8" s="793"/>
    </row>
    <row r="9" spans="1:41" ht="15" customHeight="1" x14ac:dyDescent="0.25">
      <c r="A9" s="43"/>
      <c r="B9" s="36"/>
      <c r="C9" s="287"/>
      <c r="D9" s="280"/>
      <c r="E9" s="293"/>
      <c r="F9" s="271" t="str" cm="1">
        <f t="array" aca="1" ref="F9" ca="1">IF(D9="Core", INDIRECT($K$3), IF(D9="Core_Rotational",INDIRECT($K$3), IF(D9="Core_Pillar", INDIRECT($K$3),IF(D9="Explosive_Cardio", INDIRECT($K$2), IF(D9="Explosive", INDIRECT($K$2),INDIRECT($K$4))))))</f>
        <v>3x7</v>
      </c>
      <c r="G9" s="827"/>
      <c r="H9" s="271"/>
      <c r="I9" s="271"/>
      <c r="J9" s="271"/>
      <c r="K9" s="793"/>
    </row>
    <row r="10" spans="1:41" ht="15" customHeight="1" x14ac:dyDescent="0.25">
      <c r="A10" s="282" t="s">
        <v>1198</v>
      </c>
      <c r="B10" s="282"/>
      <c r="C10" s="281"/>
      <c r="D10" s="364"/>
      <c r="E10" s="291"/>
      <c r="F10" s="278" t="str" cm="1">
        <f t="array" aca="1" ref="F10" ca="1">IF(D10="Core", INDIRECT($K$3), IF(D10="Core_Rotational",INDIRECT($K$3), IF(D10="Core_Pillar", INDIRECT($K$3),IF(D10="Explosive_Cardio", INDIRECT($K$2), IF(D10="Explosive", INDIRECT($K$2),INDIRECT($K$4))))))</f>
        <v>3x7</v>
      </c>
      <c r="G10" s="828" t="str">
        <f ca="1">CONCATENATE(IF($E$5="FDN",FDN_R,""),IF($E$5="END",END_R,""),IF($E$5="SPD",SPD_R,""),IF($E$5="HYP",HYP_R,""),IF($E$5="PWR",PWR_R,""),IF($E$5="STC",STC_R,""),IF($E$5="STR",STR_R,""),IF($E$5="MAX",MAX_R,""),IF($E$5="TF",TF_R,""),IF($E$5="UNL",UNL_R,""))</f>
        <v>2:00</v>
      </c>
      <c r="H10" s="290"/>
      <c r="I10" s="290"/>
      <c r="J10" s="290"/>
      <c r="K10" s="793"/>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3x7</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3x7</v>
      </c>
      <c r="G12" s="826" t="str">
        <f ca="1">CONCATENATE(IF($E$5="FDN",FDN_R,""),IF($E$5="END",END_R,""),IF($E$5="SPD",SPD_R,""),IF($E$5="HYP",HYP_R,""),IF($E$5="PWR",PWR_R,""),IF($E$5="STC",STC_R,""),IF($E$5="STR",STR_R,""),IF($E$5="MAX",MAX_R,""),IF($E$5="TF",TF_R,""),IF($E$5="UNL",UNL_R,""))</f>
        <v>2:00</v>
      </c>
      <c r="H12" s="277"/>
      <c r="I12" s="277"/>
      <c r="J12" s="277"/>
      <c r="K12" s="793"/>
    </row>
    <row r="13" spans="1:41" ht="15" customHeight="1" thickBot="1" x14ac:dyDescent="0.3">
      <c r="A13" s="43"/>
      <c r="B13" s="312"/>
      <c r="C13" s="410">
        <f>SUM(C7:C12)</f>
        <v>8.35</v>
      </c>
      <c r="D13" s="280"/>
      <c r="E13" s="310"/>
      <c r="F13" s="271" t="str" cm="1">
        <f t="array" aca="1" ref="F13" ca="1">IF(D13="Core", INDIRECT($K$3), IF(D13="Core_Rotational",INDIRECT($K$3), IF(D13="Core_Pillar", INDIRECT($K$3),IF(D13="Explosive_Cardio", INDIRECT($K$2), IF(D13="Explosive", INDIRECT($K$2),INDIRECT($K$4))))))</f>
        <v>3x7</v>
      </c>
      <c r="G13" s="827"/>
      <c r="H13" s="271"/>
      <c r="I13" s="271"/>
      <c r="J13" s="271"/>
    </row>
    <row r="14" spans="1:41" ht="15" customHeight="1" thickBot="1" x14ac:dyDescent="0.3">
      <c r="A14" s="307" t="s">
        <v>641</v>
      </c>
      <c r="B14" s="304"/>
      <c r="C14" s="306">
        <f ca="1">+C6+1</f>
        <v>44879</v>
      </c>
      <c r="D14" s="301" t="s">
        <v>1429</v>
      </c>
      <c r="E14" s="309" t="s">
        <v>70</v>
      </c>
      <c r="F14" s="308" t="s">
        <v>1430</v>
      </c>
      <c r="G14" s="301" t="s">
        <v>380</v>
      </c>
      <c r="H14" s="822" t="s">
        <v>1431</v>
      </c>
      <c r="I14" s="822"/>
      <c r="J14" s="823"/>
      <c r="K14" s="375" t="s">
        <v>1279</v>
      </c>
      <c r="L14" s="300"/>
      <c r="M14" s="300"/>
    </row>
    <row r="15" spans="1:41" ht="15" customHeight="1" thickTop="1" x14ac:dyDescent="0.25">
      <c r="A15" s="299" t="s">
        <v>1432</v>
      </c>
      <c r="B15" s="298"/>
      <c r="C15" s="297" t="str">
        <f>"("&amp;LEFT(K14,1)&amp;")"</f>
        <v>(P)</v>
      </c>
      <c r="D15" s="296" t="s">
        <v>1433</v>
      </c>
      <c r="E15" s="295"/>
      <c r="F15" s="294"/>
      <c r="G15" s="294"/>
      <c r="H15" s="824"/>
      <c r="I15" s="824"/>
      <c r="J15" s="825"/>
      <c r="K15" s="793" t="s">
        <v>1834</v>
      </c>
    </row>
    <row r="16" spans="1:41" ht="15" customHeight="1" x14ac:dyDescent="0.25">
      <c r="A16" s="282" t="s">
        <v>1332</v>
      </c>
      <c r="B16" s="282"/>
      <c r="C16" s="281">
        <v>2</v>
      </c>
      <c r="D16" s="280"/>
      <c r="E16" s="279"/>
      <c r="F16" s="278" t="str" cm="1">
        <f t="array" aca="1" ref="F16" ca="1">IF(D16="Core", INDIRECT($K$3), IF(D16="Core_Rotational",INDIRECT($K$3), IF(D16="Core_Pillar", INDIRECT($K$3),IF(D16="Explosive_Cardio", INDIRECT($K$2), IF(D16="Explosive", INDIRECT($K$2),INDIRECT($K$4))))))</f>
        <v>3x7</v>
      </c>
      <c r="G16" s="826" t="str">
        <f ca="1">CONCATENATE(IF($E$5="FDN",FDN_R,""),IF($E$5="END",END_R,""),IF($E$5="SPD",SPD_R,""),IF($E$5="HYP",HYP_R,""),IF($E$5="PWR",PWR_R,""),IF($E$5="STC",STC_R,""),IF($E$5="STR",STR_R,""),IF($E$5="MAX",MAX_R,""),IF($E$5="TF",TF_R,""),IF($E$5="UNL",UNL_R,""))</f>
        <v>2:00</v>
      </c>
      <c r="H16" s="277"/>
      <c r="I16" s="277"/>
      <c r="J16" s="277"/>
      <c r="K16" s="793"/>
    </row>
    <row r="17" spans="1:13" ht="15" customHeight="1" x14ac:dyDescent="0.25">
      <c r="A17" s="43" t="s">
        <v>1835</v>
      </c>
      <c r="B17" s="36"/>
      <c r="C17" s="386">
        <v>6.35</v>
      </c>
      <c r="D17" s="280"/>
      <c r="E17" s="293"/>
      <c r="F17" s="271" t="str" cm="1">
        <f t="array" aca="1" ref="F17" ca="1">IF(D17="Core", INDIRECT($K$3), IF(D17="Core_Rotational",INDIRECT($K$3), IF(D17="Core_Pillar", INDIRECT($K$3),IF(D17="Explosive_Cardio", INDIRECT($K$2), IF(D17="Explosive", INDIRECT($K$2),INDIRECT($K$4))))))</f>
        <v>3x7</v>
      </c>
      <c r="G17" s="827"/>
      <c r="H17" s="271"/>
      <c r="I17" s="271"/>
      <c r="J17" s="271"/>
      <c r="K17" s="793"/>
    </row>
    <row r="18" spans="1:13" ht="15" customHeight="1" x14ac:dyDescent="0.25">
      <c r="A18" s="282" t="s">
        <v>1836</v>
      </c>
      <c r="B18" s="282"/>
      <c r="C18" s="281"/>
      <c r="D18" s="364"/>
      <c r="E18" s="291"/>
      <c r="F18" s="278" t="str" cm="1">
        <f t="array" aca="1" ref="F18" ca="1">IF(D18="Core", INDIRECT($K$3), IF(D18="Core_Rotational",INDIRECT($K$3), IF(D18="Core_Pillar", INDIRECT($K$3),IF(D18="Explosive_Cardio", INDIRECT($K$2), IF(D18="Explosive", INDIRECT($K$2),INDIRECT($K$4))))))</f>
        <v>3x7</v>
      </c>
      <c r="G18" s="828" t="str">
        <f ca="1">CONCATENATE(IF($E$5="FDN",FDN_R,""),IF($E$5="END",END_R,""),IF($E$5="SPD",SPD_R,""),IF($E$5="HYP",HYP_R,""),IF($E$5="PWR",PWR_R,""),IF($E$5="STC",STC_R,""),IF($E$5="STR",STR_R,""),IF($E$5="MAX",MAX_R,""),IF($E$5="TF",TF_R,""),IF($E$5="UNL",UNL_R,""))</f>
        <v>2:00</v>
      </c>
      <c r="H18" s="290"/>
      <c r="I18" s="290"/>
      <c r="J18" s="290"/>
      <c r="K18" s="793"/>
    </row>
    <row r="19" spans="1:13" ht="15" customHeight="1" x14ac:dyDescent="0.25">
      <c r="A19" s="43" t="s">
        <v>1755</v>
      </c>
      <c r="B19" s="36"/>
      <c r="C19" s="287">
        <v>1.4</v>
      </c>
      <c r="D19" s="363"/>
      <c r="E19" s="286"/>
      <c r="F19" s="271" t="str" cm="1">
        <f t="array" aca="1" ref="F19" ca="1">IF(D19="Core", INDIRECT($K$3), IF(D19="Core_Rotational",INDIRECT($K$3), IF(D19="Core_Pillar", INDIRECT($K$3),IF(D19="Explosive_Cardio", INDIRECT($K$2), IF(D19="Explosive", INDIRECT($K$2),INDIRECT($K$4))))))</f>
        <v>3x7</v>
      </c>
      <c r="G19" s="829"/>
      <c r="H19" s="285"/>
      <c r="I19" s="285"/>
      <c r="J19" s="285"/>
      <c r="K19" s="793"/>
    </row>
    <row r="20" spans="1:13" ht="15" customHeight="1" x14ac:dyDescent="0.25">
      <c r="A20" s="282"/>
      <c r="B20" s="282"/>
      <c r="C20" s="281"/>
      <c r="D20" s="280"/>
      <c r="E20" s="279"/>
      <c r="F20" s="278" t="str" cm="1">
        <f t="array" aca="1" ref="F20" ca="1">IF(D20="Core", INDIRECT($K$3), IF(D20="Core_Rotational",INDIRECT($K$3), IF(D20="Core_Pillar", INDIRECT($K$3),IF(D20="Explosive_Cardio", INDIRECT($K$2), IF(D20="Explosive", INDIRECT($K$2),INDIRECT($K$4))))))</f>
        <v>3x7</v>
      </c>
      <c r="G20" s="826" t="str">
        <f ca="1">CONCATENATE(IF($E$5="FDN",FDN_R,""),IF($E$5="END",END_R,""),IF($E$5="SPD",SPD_R,""),IF($E$5="HYP",HYP_R,""),IF($E$5="PWR",PWR_R,""),IF($E$5="STC",STC_R,""),IF($E$5="STR",STR_R,""),IF($E$5="MAX",MAX_R,""),IF($E$5="TF",TF_R,""),IF($E$5="UNL",UNL_R,""))</f>
        <v>2:00</v>
      </c>
      <c r="H20" s="277"/>
      <c r="I20" s="277"/>
      <c r="J20" s="277"/>
      <c r="K20" s="793"/>
    </row>
    <row r="21" spans="1:13" ht="15" customHeight="1" thickBot="1" x14ac:dyDescent="0.3">
      <c r="A21" s="43"/>
      <c r="B21" s="45"/>
      <c r="C21" s="383">
        <f>SUM(C15:C20)</f>
        <v>9.75</v>
      </c>
      <c r="D21" s="280"/>
      <c r="E21" s="293"/>
      <c r="F21" s="271" t="str" cm="1">
        <f t="array" aca="1" ref="F21" ca="1">IF(D21="Core", INDIRECT($K$3), IF(D21="Core_Rotational",INDIRECT($K$3), IF(D21="Core_Pillar", INDIRECT($K$3),IF(D21="Explosive_Cardio", INDIRECT($K$2), IF(D21="Explosive", INDIRECT($K$2),INDIRECT($K$4))))))</f>
        <v>3x7</v>
      </c>
      <c r="G21" s="827"/>
      <c r="H21" s="271"/>
      <c r="I21" s="271"/>
      <c r="J21" s="271"/>
    </row>
    <row r="22" spans="1:13" ht="15" customHeight="1" thickBot="1" x14ac:dyDescent="0.3">
      <c r="A22" s="307" t="s">
        <v>642</v>
      </c>
      <c r="B22" s="304"/>
      <c r="C22" s="306">
        <f ca="1">+C14+1</f>
        <v>44880</v>
      </c>
      <c r="D22" s="301" t="s">
        <v>1429</v>
      </c>
      <c r="E22" s="302" t="s">
        <v>70</v>
      </c>
      <c r="F22" s="301" t="s">
        <v>1430</v>
      </c>
      <c r="G22" s="301" t="s">
        <v>380</v>
      </c>
      <c r="H22" s="822" t="s">
        <v>1431</v>
      </c>
      <c r="I22" s="822"/>
      <c r="J22" s="823"/>
      <c r="K22" s="375" t="s">
        <v>648</v>
      </c>
      <c r="L22" s="300"/>
      <c r="M22" s="300"/>
    </row>
    <row r="23" spans="1:13" ht="15" customHeight="1" thickTop="1" x14ac:dyDescent="0.25">
      <c r="A23" s="299" t="s">
        <v>1432</v>
      </c>
      <c r="B23" s="298"/>
      <c r="C23" s="297" t="str">
        <f>"("&amp;LEFT(K22,1)&amp;")"</f>
        <v>(E)</v>
      </c>
      <c r="D23" s="296" t="s">
        <v>1433</v>
      </c>
      <c r="E23" s="295"/>
      <c r="F23" s="294"/>
      <c r="G23" s="294"/>
      <c r="H23" s="824"/>
      <c r="I23" s="824"/>
      <c r="J23" s="825"/>
      <c r="K23" s="793" t="s">
        <v>1837</v>
      </c>
    </row>
    <row r="24" spans="1:13" ht="15" customHeight="1" x14ac:dyDescent="0.25">
      <c r="A24" s="282" t="s">
        <v>1286</v>
      </c>
      <c r="B24" s="282"/>
      <c r="C24" s="281">
        <v>3</v>
      </c>
      <c r="D24" s="280"/>
      <c r="E24" s="279"/>
      <c r="F24" s="278" t="str" cm="1">
        <f t="array" aca="1" ref="F24" ca="1">IF(D24="Core", INDIRECT($K$3), IF(D24="Core_Rotational",INDIRECT($K$3), IF(D24="Core_Pillar", INDIRECT($K$3),IF(D24="Explosive_Cardio", INDIRECT($K$2), IF(D24="Explosive", INDIRECT($K$2),INDIRECT($K$4))))))</f>
        <v>3x7</v>
      </c>
      <c r="G24" s="826" t="str">
        <f ca="1">CONCATENATE(IF($E$5="FDN",FDN_R,""),IF($E$5="END",END_R,""),IF($E$5="SPD",SPD_R,""),IF($E$5="HYP",HYP_R,""),IF($E$5="PWR",PWR_R,""),IF($E$5="STC",STC_R,""),IF($E$5="STR",STR_R,""),IF($E$5="MAX",MAX_R,""),IF($E$5="TF",TF_R,""),IF($E$5="UNL",UNL_R,""))</f>
        <v>2:00</v>
      </c>
      <c r="H24" s="277"/>
      <c r="I24" s="277"/>
      <c r="J24" s="277"/>
      <c r="K24" s="793"/>
    </row>
    <row r="25" spans="1:13" ht="15" customHeight="1" x14ac:dyDescent="0.25">
      <c r="A25" s="43" t="s">
        <v>1815</v>
      </c>
      <c r="B25" s="36"/>
      <c r="C25" s="287"/>
      <c r="D25" s="280"/>
      <c r="E25" s="293"/>
      <c r="F25" s="271" t="str" cm="1">
        <f t="array" aca="1" ref="F25" ca="1">IF(D25="Core", INDIRECT($K$3), IF(D25="Core_Rotational",INDIRECT($K$3), IF(D25="Core_Pillar", INDIRECT($K$3),IF(D25="Explosive_Cardio", INDIRECT($K$2), IF(D25="Explosive", INDIRECT($K$2),INDIRECT($K$4))))))</f>
        <v>3x7</v>
      </c>
      <c r="G25" s="827"/>
      <c r="H25" s="271"/>
      <c r="I25" s="271"/>
      <c r="J25" s="271"/>
      <c r="K25" s="793"/>
    </row>
    <row r="26" spans="1:13" ht="15" customHeight="1" x14ac:dyDescent="0.25">
      <c r="A26" s="282"/>
      <c r="B26" s="282"/>
      <c r="C26" s="281"/>
      <c r="D26" s="364"/>
      <c r="E26" s="291"/>
      <c r="F26" s="278" t="str" cm="1">
        <f t="array" aca="1" ref="F26" ca="1">IF(D26="Core", INDIRECT($K$3), IF(D26="Core_Rotational",INDIRECT($K$3), IF(D26="Core_Pillar", INDIRECT($K$3),IF(D26="Explosive_Cardio", INDIRECT($K$2), IF(D26="Explosive", INDIRECT($K$2),INDIRECT($K$4))))))</f>
        <v>3x7</v>
      </c>
      <c r="G26" s="828" t="str">
        <f ca="1">CONCATENATE(IF($E$5="FDN",FDN_R,""),IF($E$5="END",END_R,""),IF($E$5="SPD",SPD_R,""),IF($E$5="HYP",HYP_R,""),IF($E$5="PWR",PWR_R,""),IF($E$5="STC",STC_R,""),IF($E$5="STR",STR_R,""),IF($E$5="MAX",MAX_R,""),IF($E$5="TF",TF_R,""),IF($E$5="UNL",UNL_R,""))</f>
        <v>2:00</v>
      </c>
      <c r="H26" s="290"/>
      <c r="I26" s="290"/>
      <c r="J26" s="290"/>
      <c r="K26" s="793"/>
    </row>
    <row r="27" spans="1:13" ht="15" customHeight="1" x14ac:dyDescent="0.25">
      <c r="A27" s="43"/>
      <c r="B27" s="36"/>
      <c r="C27" s="287"/>
      <c r="D27" s="363"/>
      <c r="E27" s="286"/>
      <c r="F27" s="271" t="str" cm="1">
        <f t="array" aca="1" ref="F27" ca="1">IF(D27="Core", INDIRECT($K$3), IF(D27="Core_Rotational",INDIRECT($K$3), IF(D27="Core_Pillar", INDIRECT($K$3),IF(D27="Explosive_Cardio", INDIRECT($K$2), IF(D27="Explosive", INDIRECT($K$2),INDIRECT($K$4))))))</f>
        <v>3x7</v>
      </c>
      <c r="G27" s="829"/>
      <c r="H27" s="285"/>
      <c r="I27" s="285"/>
      <c r="J27" s="285"/>
      <c r="K27" s="793"/>
    </row>
    <row r="28" spans="1:13" ht="15" customHeight="1" x14ac:dyDescent="0.25">
      <c r="A28" s="282"/>
      <c r="B28" s="282"/>
      <c r="C28" s="281"/>
      <c r="D28" s="280"/>
      <c r="E28" s="279"/>
      <c r="F28" s="278" t="str" cm="1">
        <f t="array" aca="1" ref="F28" ca="1">IF(D28="Core", INDIRECT($K$3), IF(D28="Core_Rotational",INDIRECT($K$3), IF(D28="Core_Pillar", INDIRECT($K$3),IF(D28="Explosive_Cardio", INDIRECT($K$2), IF(D28="Explosive", INDIRECT($K$2),INDIRECT($K$4))))))</f>
        <v>3x7</v>
      </c>
      <c r="G28" s="826" t="str">
        <f ca="1">CONCATENATE(IF($E$5="FDN",FDN_R,""),IF($E$5="END",END_R,""),IF($E$5="SPD",SPD_R,""),IF($E$5="HYP",HYP_R,""),IF($E$5="PWR",PWR_R,""),IF($E$5="STC",STC_R,""),IF($E$5="STR",STR_R,""),IF($E$5="MAX",MAX_R,""),IF($E$5="TF",TF_R,""),IF($E$5="UNL",UNL_R,""))</f>
        <v>2:00</v>
      </c>
      <c r="H28" s="277"/>
      <c r="I28" s="277"/>
      <c r="J28" s="277"/>
      <c r="K28" s="793"/>
    </row>
    <row r="29" spans="1:13" ht="15" customHeight="1" thickBot="1" x14ac:dyDescent="0.3">
      <c r="A29" s="43"/>
      <c r="B29" s="45"/>
      <c r="C29" s="273">
        <f>SUM(C23:C28)</f>
        <v>3</v>
      </c>
      <c r="D29" s="280"/>
      <c r="E29" s="293"/>
      <c r="F29" s="271" t="str" cm="1">
        <f t="array" aca="1" ref="F29" ca="1">IF(D29="Core", INDIRECT($K$3), IF(D29="Core_Rotational",INDIRECT($K$3), IF(D29="Core_Pillar", INDIRECT($K$3),IF(D29="Explosive_Cardio", INDIRECT($K$2), IF(D29="Explosive", INDIRECT($K$2),INDIRECT($K$4))))))</f>
        <v>3x7</v>
      </c>
      <c r="G29" s="827"/>
      <c r="H29" s="271"/>
      <c r="I29" s="271"/>
      <c r="J29" s="271"/>
    </row>
    <row r="30" spans="1:13" ht="15" customHeight="1" thickBot="1" x14ac:dyDescent="0.3">
      <c r="A30" s="307" t="s">
        <v>643</v>
      </c>
      <c r="B30" s="304"/>
      <c r="C30" s="306">
        <f ca="1">+C22+1</f>
        <v>44881</v>
      </c>
      <c r="D30" s="301" t="s">
        <v>1429</v>
      </c>
      <c r="E30" s="302" t="s">
        <v>70</v>
      </c>
      <c r="F30" s="301" t="s">
        <v>1430</v>
      </c>
      <c r="G30" s="301" t="s">
        <v>380</v>
      </c>
      <c r="H30" s="822" t="s">
        <v>1431</v>
      </c>
      <c r="I30" s="822"/>
      <c r="J30" s="823"/>
      <c r="K30" s="375" t="s">
        <v>1279</v>
      </c>
      <c r="L30" s="300"/>
      <c r="M30" s="300"/>
    </row>
    <row r="31" spans="1:13" ht="15" customHeight="1" thickTop="1" x14ac:dyDescent="0.25">
      <c r="A31" s="299" t="s">
        <v>1432</v>
      </c>
      <c r="B31" s="298"/>
      <c r="C31" s="297" t="str">
        <f>"("&amp;LEFT(K30,1)&amp;")"</f>
        <v>(P)</v>
      </c>
      <c r="D31" s="296" t="s">
        <v>1433</v>
      </c>
      <c r="E31" s="295"/>
      <c r="F31" s="294"/>
      <c r="G31" s="294"/>
      <c r="H31" s="824"/>
      <c r="I31" s="824"/>
      <c r="J31" s="825"/>
      <c r="K31" s="793" t="s">
        <v>1838</v>
      </c>
    </row>
    <row r="32" spans="1:13" ht="15" customHeight="1" x14ac:dyDescent="0.25">
      <c r="A32" s="282" t="s">
        <v>1332</v>
      </c>
      <c r="B32" s="282"/>
      <c r="C32" s="281">
        <v>2.9</v>
      </c>
      <c r="D32" s="280"/>
      <c r="E32" s="279"/>
      <c r="F32" s="278" t="str" cm="1">
        <f t="array" aca="1" ref="F32" ca="1">IF(D32="Core", INDIRECT($K$3), IF(D32="Core_Rotational",INDIRECT($K$3), IF(D32="Core_Pillar", INDIRECT($K$3),IF(D32="Explosive_Cardio", INDIRECT($K$2), IF(D32="Explosive", INDIRECT($K$2),INDIRECT($K$4))))))</f>
        <v>3x7</v>
      </c>
      <c r="G32" s="826" t="str">
        <f ca="1">CONCATENATE(IF($E$5="FDN",FDN_R,""),IF($E$5="END",END_R,""),IF($E$5="SPD",SPD_R,""),IF($E$5="HYP",HYP_R,""),IF($E$5="PWR",PWR_R,""),IF($E$5="STC",STC_R,""),IF($E$5="STR",STR_R,""),IF($E$5="MAX",MAX_R,""),IF($E$5="TF",TF_R,""),IF($E$5="UNL",UNL_R,""))</f>
        <v>2:00</v>
      </c>
      <c r="H32" s="277"/>
      <c r="I32" s="277"/>
      <c r="J32" s="277"/>
      <c r="K32" s="793"/>
    </row>
    <row r="33" spans="1:13" ht="15" customHeight="1" x14ac:dyDescent="0.25">
      <c r="A33" s="43" t="s">
        <v>1844</v>
      </c>
      <c r="B33" s="36"/>
      <c r="C33" s="287">
        <v>3.9</v>
      </c>
      <c r="D33" s="280"/>
      <c r="E33" s="293"/>
      <c r="F33" s="271" t="str" cm="1">
        <f t="array" aca="1" ref="F33" ca="1">IF(D33="Core", INDIRECT($K$3), IF(D33="Core_Rotational",INDIRECT($K$3), IF(D33="Core_Pillar", INDIRECT($K$3),IF(D33="Explosive_Cardio", INDIRECT($K$2), IF(D33="Explosive", INDIRECT($K$2),INDIRECT($K$4))))))</f>
        <v>3x7</v>
      </c>
      <c r="G33" s="827"/>
      <c r="H33" s="271"/>
      <c r="I33" s="271"/>
      <c r="J33" s="271"/>
      <c r="K33" s="793"/>
    </row>
    <row r="34" spans="1:13" ht="15" customHeight="1" x14ac:dyDescent="0.25">
      <c r="A34" s="282" t="s">
        <v>1845</v>
      </c>
      <c r="B34" s="282"/>
      <c r="C34" s="281">
        <v>1.8</v>
      </c>
      <c r="D34" s="364"/>
      <c r="E34" s="291"/>
      <c r="F34" s="278" t="str" cm="1">
        <f t="array" aca="1" ref="F34" ca="1">IF(D34="Core", INDIRECT($K$3), IF(D34="Core_Rotational",INDIRECT($K$3), IF(D34="Core_Pillar", INDIRECT($K$3),IF(D34="Explosive_Cardio", INDIRECT($K$2), IF(D34="Explosive", INDIRECT($K$2),INDIRECT($K$4))))))</f>
        <v>3x7</v>
      </c>
      <c r="G34" s="828" t="str">
        <f ca="1">CONCATENATE(IF($E$5="FDN",FDN_R,""),IF($E$5="END",END_R,""),IF($E$5="SPD",SPD_R,""),IF($E$5="HYP",HYP_R,""),IF($E$5="PWR",PWR_R,""),IF($E$5="STC",STC_R,""),IF($E$5="STR",STR_R,""),IF($E$5="MAX",MAX_R,""),IF($E$5="TF",TF_R,""),IF($E$5="UNL",UNL_R,""))</f>
        <v>2:00</v>
      </c>
      <c r="H34" s="290"/>
      <c r="I34" s="290"/>
      <c r="J34" s="290"/>
      <c r="K34" s="793"/>
    </row>
    <row r="35" spans="1:13" ht="15" customHeight="1" x14ac:dyDescent="0.25">
      <c r="A35" s="43"/>
      <c r="B35" s="36"/>
      <c r="C35" s="287"/>
      <c r="D35" s="363"/>
      <c r="E35" s="286"/>
      <c r="F35" s="271" t="str" cm="1">
        <f t="array" aca="1" ref="F35" ca="1">IF(D35="Core", INDIRECT($K$3), IF(D35="Core_Rotational",INDIRECT($K$3), IF(D35="Core_Pillar", INDIRECT($K$3),IF(D35="Explosive_Cardio", INDIRECT($K$2), IF(D35="Explosive", INDIRECT($K$2),INDIRECT($K$4))))))</f>
        <v>3x7</v>
      </c>
      <c r="G35" s="829"/>
      <c r="H35" s="285"/>
      <c r="I35" s="285"/>
      <c r="J35" s="285"/>
      <c r="K35" s="793"/>
    </row>
    <row r="36" spans="1:13" ht="15" customHeight="1" x14ac:dyDescent="0.25">
      <c r="A36" s="282"/>
      <c r="B36" s="282"/>
      <c r="C36" s="281"/>
      <c r="D36" s="280"/>
      <c r="E36" s="279"/>
      <c r="F36" s="278" t="str" cm="1">
        <f t="array" aca="1" ref="F36" ca="1">IF(D36="Core", INDIRECT($K$3), IF(D36="Core_Rotational",INDIRECT($K$3), IF(D36="Core_Pillar", INDIRECT($K$3),IF(D36="Explosive_Cardio", INDIRECT($K$2), IF(D36="Explosive", INDIRECT($K$2),INDIRECT($K$4))))))</f>
        <v>3x7</v>
      </c>
      <c r="G36" s="826" t="str">
        <f ca="1">CONCATENATE(IF($E$5="FDN",FDN_R,""),IF($E$5="END",END_R,""),IF($E$5="SPD",SPD_R,""),IF($E$5="HYP",HYP_R,""),IF($E$5="PWR",PWR_R,""),IF($E$5="STC",STC_R,""),IF($E$5="STR",STR_R,""),IF($E$5="MAX",MAX_R,""),IF($E$5="TF",TF_R,""),IF($E$5="UNL",UNL_R,""))</f>
        <v>2:00</v>
      </c>
      <c r="H36" s="277"/>
      <c r="I36" s="277"/>
      <c r="J36" s="277"/>
      <c r="K36" s="793"/>
    </row>
    <row r="37" spans="1:13" ht="15" customHeight="1" thickBot="1" x14ac:dyDescent="0.3">
      <c r="A37" s="43"/>
      <c r="B37" s="45"/>
      <c r="C37" s="273">
        <f>SUM(C31:C36)</f>
        <v>8.6</v>
      </c>
      <c r="D37" s="280"/>
      <c r="E37" s="293"/>
      <c r="F37" s="271" t="str" cm="1">
        <f t="array" aca="1" ref="F37" ca="1">IF(D37="Core", INDIRECT($K$3), IF(D37="Core_Rotational",INDIRECT($K$3), IF(D37="Core_Pillar", INDIRECT($K$3),IF(D37="Explosive_Cardio", INDIRECT($K$2), IF(D37="Explosive", INDIRECT($K$2),INDIRECT($K$4))))))</f>
        <v>3x7</v>
      </c>
      <c r="G37" s="827"/>
      <c r="H37" s="271"/>
      <c r="I37" s="271"/>
      <c r="J37" s="271"/>
    </row>
    <row r="38" spans="1:13" ht="15" customHeight="1" thickBot="1" x14ac:dyDescent="0.3">
      <c r="A38" s="307" t="s">
        <v>644</v>
      </c>
      <c r="B38" s="304"/>
      <c r="C38" s="306">
        <f ca="1">+C30+1</f>
        <v>44882</v>
      </c>
      <c r="D38" s="301" t="s">
        <v>1429</v>
      </c>
      <c r="E38" s="302" t="s">
        <v>70</v>
      </c>
      <c r="F38" s="301" t="s">
        <v>1430</v>
      </c>
      <c r="G38" s="301" t="s">
        <v>380</v>
      </c>
      <c r="H38" s="822" t="s">
        <v>1431</v>
      </c>
      <c r="I38" s="822"/>
      <c r="J38" s="823"/>
      <c r="K38" s="375" t="s">
        <v>648</v>
      </c>
      <c r="L38" s="300"/>
      <c r="M38" s="300"/>
    </row>
    <row r="39" spans="1:13" ht="15" customHeight="1" thickTop="1" x14ac:dyDescent="0.25">
      <c r="A39" s="299" t="s">
        <v>1432</v>
      </c>
      <c r="B39" s="298"/>
      <c r="C39" s="297" t="str">
        <f>"("&amp;LEFT(K38,1)&amp;")"</f>
        <v>(E)</v>
      </c>
      <c r="D39" s="296" t="s">
        <v>1433</v>
      </c>
      <c r="E39" s="295"/>
      <c r="F39" s="294"/>
      <c r="G39" s="294"/>
      <c r="H39" s="824"/>
      <c r="I39" s="824"/>
      <c r="J39" s="825"/>
      <c r="K39" s="793" t="s">
        <v>1839</v>
      </c>
    </row>
    <row r="40" spans="1:13" ht="15" customHeight="1" x14ac:dyDescent="0.25">
      <c r="A40" s="282" t="s">
        <v>1689</v>
      </c>
      <c r="B40" s="282"/>
      <c r="C40" s="281"/>
      <c r="D40" s="280"/>
      <c r="E40" s="279"/>
      <c r="F40" s="278" t="str" cm="1">
        <f t="array" aca="1" ref="F40" ca="1">IF(D40="Core", INDIRECT($K$3), IF(D40="Core_Rotational",INDIRECT($K$3), IF(D40="Core_Pillar", INDIRECT($K$3),IF(D40="Explosive_Cardio", INDIRECT($K$2), IF(D40="Explosive", INDIRECT($K$2),INDIRECT($K$4))))))</f>
        <v>3x7</v>
      </c>
      <c r="G40" s="826" t="str">
        <f ca="1">CONCATENATE(IF($E$5="FDN",FDN_R,""),IF($E$5="END",END_R,""),IF($E$5="SPD",SPD_R,""),IF($E$5="HYP",HYP_R,""),IF($E$5="PWR",PWR_R,""),IF($E$5="STC",STC_R,""),IF($E$5="STR",STR_R,""),IF($E$5="MAX",MAX_R,""),IF($E$5="TF",TF_R,""),IF($E$5="UNL",UNL_R,""))</f>
        <v>2:00</v>
      </c>
      <c r="H40" s="277"/>
      <c r="I40" s="277"/>
      <c r="J40" s="277"/>
      <c r="K40" s="793"/>
    </row>
    <row r="41" spans="1:13" ht="15" customHeight="1" x14ac:dyDescent="0.25">
      <c r="A41" s="43" t="s">
        <v>914</v>
      </c>
      <c r="B41" s="36"/>
      <c r="C41" s="287">
        <v>8</v>
      </c>
      <c r="D41" s="280"/>
      <c r="E41" s="293"/>
      <c r="F41" s="271" t="str" cm="1">
        <f t="array" aca="1" ref="F41" ca="1">IF(D41="Core", INDIRECT($K$3), IF(D41="Core_Rotational",INDIRECT($K$3), IF(D41="Core_Pillar", INDIRECT($K$3),IF(D41="Explosive_Cardio", INDIRECT($K$2), IF(D41="Explosive", INDIRECT($K$2),INDIRECT($K$4))))))</f>
        <v>3x7</v>
      </c>
      <c r="G41" s="827"/>
      <c r="H41" s="271"/>
      <c r="I41" s="271"/>
      <c r="J41" s="271"/>
      <c r="K41" s="793"/>
    </row>
    <row r="42" spans="1:13" ht="15" customHeight="1" x14ac:dyDescent="0.25">
      <c r="A42" s="282" t="s">
        <v>1086</v>
      </c>
      <c r="B42" s="282"/>
      <c r="C42" s="281"/>
      <c r="D42" s="364"/>
      <c r="E42" s="291"/>
      <c r="F42" s="278" t="str" cm="1">
        <f t="array" aca="1" ref="F42" ca="1">IF(D42="Core", INDIRECT($K$3), IF(D42="Core_Rotational",INDIRECT($K$3), IF(D42="Core_Pillar", INDIRECT($K$3),IF(D42="Explosive_Cardio", INDIRECT($K$2), IF(D42="Explosive", INDIRECT($K$2),INDIRECT($K$4))))))</f>
        <v>3x7</v>
      </c>
      <c r="G42" s="828" t="str">
        <f ca="1">CONCATENATE(IF($E$5="FDN",FDN_R,""),IF($E$5="END",END_R,""),IF($E$5="SPD",SPD_R,""),IF($E$5="HYP",HYP_R,""),IF($E$5="PWR",PWR_R,""),IF($E$5="STC",STC_R,""),IF($E$5="STR",STR_R,""),IF($E$5="MAX",MAX_R,""),IF($E$5="TF",TF_R,""),IF($E$5="UNL",UNL_R,""))</f>
        <v>2:00</v>
      </c>
      <c r="H42" s="290"/>
      <c r="I42" s="290"/>
      <c r="J42" s="290"/>
      <c r="K42" s="793"/>
    </row>
    <row r="43" spans="1:13" ht="15" customHeight="1" x14ac:dyDescent="0.25">
      <c r="A43" s="43"/>
      <c r="B43" s="36"/>
      <c r="C43" s="287"/>
      <c r="D43" s="363"/>
      <c r="E43" s="286"/>
      <c r="F43" s="271" t="str" cm="1">
        <f t="array" aca="1" ref="F43" ca="1">IF(D43="Core", INDIRECT($K$3), IF(D43="Core_Rotational",INDIRECT($K$3), IF(D43="Core_Pillar", INDIRECT($K$3),IF(D43="Explosive_Cardio", INDIRECT($K$2), IF(D43="Explosive", INDIRECT($K$2),INDIRECT($K$4))))))</f>
        <v>3x7</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3x7</v>
      </c>
      <c r="G44" s="826" t="str">
        <f ca="1">CONCATENATE(IF($E$5="FDN",FDN_R,""),IF($E$5="END",END_R,""),IF($E$5="SPD",SPD_R,""),IF($E$5="HYP",HYP_R,""),IF($E$5="PWR",PWR_R,""),IF($E$5="STC",STC_R,""),IF($E$5="STR",STR_R,""),IF($E$5="MAX",MAX_R,""),IF($E$5="TF",TF_R,""),IF($E$5="UNL",UNL_R,""))</f>
        <v>2:00</v>
      </c>
      <c r="H44" s="277"/>
      <c r="I44" s="277"/>
      <c r="J44" s="277"/>
      <c r="K44" s="793"/>
    </row>
    <row r="45" spans="1:13" ht="15" customHeight="1" thickBot="1" x14ac:dyDescent="0.3">
      <c r="A45" s="43"/>
      <c r="B45" s="45"/>
      <c r="C45" s="273">
        <f>SUM(C39:C44)</f>
        <v>8</v>
      </c>
      <c r="D45" s="280"/>
      <c r="E45" s="293"/>
      <c r="F45" s="271" t="str" cm="1">
        <f t="array" aca="1" ref="F45" ca="1">IF(D45="Core", INDIRECT($K$3), IF(D45="Core_Rotational",INDIRECT($K$3), IF(D45="Core_Pillar", INDIRECT($K$3),IF(D45="Explosive_Cardio", INDIRECT($K$2), IF(D45="Explosive", INDIRECT($K$2),INDIRECT($K$4))))))</f>
        <v>3x7</v>
      </c>
      <c r="G45" s="827"/>
      <c r="H45" s="271"/>
      <c r="I45" s="271"/>
      <c r="J45" s="271"/>
    </row>
    <row r="46" spans="1:13" ht="15" customHeight="1" thickBot="1" x14ac:dyDescent="0.3">
      <c r="A46" s="307" t="s">
        <v>645</v>
      </c>
      <c r="B46" s="304"/>
      <c r="C46" s="306">
        <f ca="1">+C38+1</f>
        <v>44883</v>
      </c>
      <c r="D46" s="301" t="s">
        <v>1429</v>
      </c>
      <c r="E46" s="302" t="s">
        <v>70</v>
      </c>
      <c r="F46" s="301" t="s">
        <v>1430</v>
      </c>
      <c r="G46" s="301" t="s">
        <v>380</v>
      </c>
      <c r="H46" s="822" t="s">
        <v>1431</v>
      </c>
      <c r="I46" s="822"/>
      <c r="J46" s="823"/>
      <c r="K46" s="375" t="s">
        <v>648</v>
      </c>
      <c r="L46" s="300"/>
      <c r="M46" s="300"/>
    </row>
    <row r="47" spans="1:13" ht="15" customHeight="1" thickTop="1" x14ac:dyDescent="0.25">
      <c r="A47" s="299" t="s">
        <v>1432</v>
      </c>
      <c r="B47" s="298"/>
      <c r="C47" s="297" t="str">
        <f>"("&amp;LEFT(K46,1)&amp;")"</f>
        <v>(E)</v>
      </c>
      <c r="D47" s="296" t="s">
        <v>1433</v>
      </c>
      <c r="E47" s="295"/>
      <c r="F47" s="294"/>
      <c r="G47" s="294"/>
      <c r="H47" s="824"/>
      <c r="I47" s="824"/>
      <c r="J47" s="825"/>
      <c r="K47" s="793" t="s">
        <v>1840</v>
      </c>
    </row>
    <row r="48" spans="1:13" ht="15" customHeight="1" x14ac:dyDescent="0.25">
      <c r="A48" s="282" t="s">
        <v>1561</v>
      </c>
      <c r="B48" s="282"/>
      <c r="C48" s="281"/>
      <c r="D48" s="280"/>
      <c r="E48" s="279"/>
      <c r="F48" s="278" t="str" cm="1">
        <f t="array" aca="1" ref="F48" ca="1">IF(D48="Core", INDIRECT($K$3), IF(D48="Core_Rotational",INDIRECT($K$3), IF(D48="Core_Pillar", INDIRECT($K$3),IF(D48="Explosive_Cardio", INDIRECT($K$2), IF(D48="Explosive", INDIRECT($K$2),INDIRECT($K$4))))))</f>
        <v>3x7</v>
      </c>
      <c r="G48" s="826" t="str">
        <f ca="1">CONCATENATE(IF($E$5="FDN",FDN_R,""),IF($E$5="END",END_R,""),IF($E$5="SPD",SPD_R,""),IF($E$5="HYP",HYP_R,""),IF($E$5="PWR",PWR_R,""),IF($E$5="STC",STC_R,""),IF($E$5="STR",STR_R,""),IF($E$5="MAX",MAX_R,""),IF($E$5="TF",TF_R,""),IF($E$5="UNL",UNL_R,""))</f>
        <v>2:00</v>
      </c>
      <c r="H48" s="277"/>
      <c r="I48" s="277"/>
      <c r="J48" s="277"/>
      <c r="K48" s="793"/>
    </row>
    <row r="49" spans="1:13" ht="15" customHeight="1" x14ac:dyDescent="0.25">
      <c r="A49" s="43" t="s">
        <v>1223</v>
      </c>
      <c r="B49" s="36"/>
      <c r="C49" s="287">
        <v>6</v>
      </c>
      <c r="D49" s="280"/>
      <c r="E49" s="293"/>
      <c r="F49" s="271" t="str" cm="1">
        <f t="array" aca="1" ref="F49" ca="1">IF(D49="Core", INDIRECT($K$3), IF(D49="Core_Rotational",INDIRECT($K$3), IF(D49="Core_Pillar", INDIRECT($K$3),IF(D49="Explosive_Cardio", INDIRECT($K$2), IF(D49="Explosive", INDIRECT($K$2),INDIRECT($K$4))))))</f>
        <v>3x7</v>
      </c>
      <c r="G49" s="827"/>
      <c r="H49" s="271"/>
      <c r="I49" s="271"/>
      <c r="J49" s="271"/>
      <c r="K49" s="793"/>
    </row>
    <row r="50" spans="1:13" ht="15" customHeight="1" x14ac:dyDescent="0.25">
      <c r="A50" s="282" t="s">
        <v>1086</v>
      </c>
      <c r="B50" s="282"/>
      <c r="C50" s="281"/>
      <c r="D50" s="364"/>
      <c r="E50" s="291"/>
      <c r="F50" s="278" t="str" cm="1">
        <f t="array" aca="1" ref="F50" ca="1">IF(D50="Core", INDIRECT($K$3), IF(D50="Core_Rotational",INDIRECT($K$3), IF(D50="Core_Pillar", INDIRECT($K$3),IF(D50="Explosive_Cardio", INDIRECT($K$2), IF(D50="Explosive", INDIRECT($K$2),INDIRECT($K$4))))))</f>
        <v>3x7</v>
      </c>
      <c r="G50" s="828" t="str">
        <f ca="1">CONCATENATE(IF($E$5="FDN",FDN_R,""),IF($E$5="END",END_R,""),IF($E$5="SPD",SPD_R,""),IF($E$5="HYP",HYP_R,""),IF($E$5="PWR",PWR_R,""),IF($E$5="STC",STC_R,""),IF($E$5="STR",STR_R,""),IF($E$5="MAX",MAX_R,""),IF($E$5="TF",TF_R,""),IF($E$5="UNL",UNL_R,""))</f>
        <v>2:00</v>
      </c>
      <c r="H50" s="290"/>
      <c r="I50" s="290"/>
      <c r="J50" s="290"/>
      <c r="K50" s="793"/>
    </row>
    <row r="51" spans="1:13" ht="15" customHeight="1" x14ac:dyDescent="0.25">
      <c r="A51" s="43" t="s">
        <v>962</v>
      </c>
      <c r="B51" s="36"/>
      <c r="C51" s="287"/>
      <c r="D51" s="363"/>
      <c r="E51" s="286"/>
      <c r="F51" s="271" t="str" cm="1">
        <f t="array" aca="1" ref="F51" ca="1">IF(D51="Core", INDIRECT($K$3), IF(D51="Core_Rotational",INDIRECT($K$3), IF(D51="Core_Pillar", INDIRECT($K$3),IF(D51="Explosive_Cardio", INDIRECT($K$2), IF(D51="Explosive", INDIRECT($K$2),INDIRECT($K$4))))))</f>
        <v>3x7</v>
      </c>
      <c r="G51" s="829"/>
      <c r="H51" s="285"/>
      <c r="I51" s="285"/>
      <c r="J51" s="285"/>
      <c r="K51" s="793"/>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3x7</v>
      </c>
      <c r="G52" s="826" t="str">
        <f ca="1">CONCATENATE(IF($E$5="FDN",FDN_R,""),IF($E$5="END",END_R,""),IF($E$5="SPD",SPD_R,""),IF($E$5="HYP",HYP_R,""),IF($E$5="PWR",PWR_R,""),IF($E$5="STC",STC_R,""),IF($E$5="STR",STR_R,""),IF($E$5="MAX",MAX_R,""),IF($E$5="TF",TF_R,""),IF($E$5="UNL",UNL_R,""))</f>
        <v>2:00</v>
      </c>
      <c r="H52" s="277"/>
      <c r="I52" s="277"/>
      <c r="J52" s="277"/>
      <c r="K52" s="793"/>
    </row>
    <row r="53" spans="1:13" ht="15" customHeight="1" thickBot="1" x14ac:dyDescent="0.3">
      <c r="A53" s="43"/>
      <c r="B53" s="45"/>
      <c r="C53" s="273">
        <f>SUM(C47:C52)</f>
        <v>6</v>
      </c>
      <c r="D53" s="280"/>
      <c r="E53" s="293"/>
      <c r="F53" s="271" t="str" cm="1">
        <f t="array" aca="1" ref="F53" ca="1">IF(D53="Core", INDIRECT($K$3), IF(D53="Core_Rotational",INDIRECT($K$3), IF(D53="Core_Pillar", INDIRECT($K$3),IF(D53="Explosive_Cardio", INDIRECT($K$2), IF(D53="Explosive", INDIRECT($K$2),INDIRECT($K$4))))))</f>
        <v>3x7</v>
      </c>
      <c r="G53" s="827"/>
      <c r="H53" s="271"/>
      <c r="I53" s="271"/>
      <c r="J53" s="271"/>
    </row>
    <row r="54" spans="1:13" ht="15" customHeight="1" thickBot="1" x14ac:dyDescent="0.3">
      <c r="A54" s="305" t="s">
        <v>646</v>
      </c>
      <c r="B54" s="304"/>
      <c r="C54" s="303">
        <f ca="1">+C46+1</f>
        <v>44884</v>
      </c>
      <c r="D54" s="301" t="s">
        <v>1429</v>
      </c>
      <c r="E54" s="302" t="s">
        <v>70</v>
      </c>
      <c r="F54" s="301" t="s">
        <v>1430</v>
      </c>
      <c r="G54" s="301" t="s">
        <v>380</v>
      </c>
      <c r="H54" s="822" t="s">
        <v>1431</v>
      </c>
      <c r="I54" s="822"/>
      <c r="J54" s="823"/>
      <c r="K54" s="474" t="s">
        <v>1817</v>
      </c>
      <c r="L54" s="215"/>
      <c r="M54" s="215"/>
    </row>
    <row r="55" spans="1:13" ht="15" customHeight="1" thickTop="1" x14ac:dyDescent="0.25">
      <c r="A55" s="299" t="s">
        <v>1432</v>
      </c>
      <c r="B55" s="298"/>
      <c r="C55" s="297" t="str">
        <f>"("&amp;LEFT(K54,1)&amp;")"</f>
        <v>(N)</v>
      </c>
      <c r="D55" s="296" t="s">
        <v>1433</v>
      </c>
      <c r="E55" s="295"/>
      <c r="F55" s="294"/>
      <c r="G55" s="294"/>
      <c r="H55" s="824"/>
      <c r="I55" s="824"/>
      <c r="J55" s="825"/>
      <c r="K55" s="793" t="s">
        <v>1841</v>
      </c>
    </row>
    <row r="56" spans="1:13" ht="15" customHeight="1" x14ac:dyDescent="0.25">
      <c r="A56" s="283" t="s">
        <v>1842</v>
      </c>
      <c r="B56" s="282"/>
      <c r="C56" s="281">
        <v>2.1</v>
      </c>
      <c r="D56" s="280"/>
      <c r="E56" s="279"/>
      <c r="F56" s="278" t="str" cm="1">
        <f t="array" aca="1" ref="F56" ca="1">IF(D56="Core", INDIRECT($K$3), IF(D56="Core_Rotational",INDIRECT($K$3), IF(D56="Core_Pillar", INDIRECT($K$3),IF(D56="Explosive_Cardio", INDIRECT($K$2), IF(D56="Explosive", INDIRECT($K$2),INDIRECT($K$4))))))</f>
        <v>3x7</v>
      </c>
      <c r="G56" s="826" t="str">
        <f ca="1">CONCATENATE(IF($E$5="FDN",FDN_R,""),IF($E$5="END",END_R,""),IF($E$5="SPD",SPD_R,""),IF($E$5="HYP",HYP_R,""),IF($E$5="PWR",PWR_R,""),IF($E$5="STC",STC_R,""),IF($E$5="STR",STR_R,""),IF($E$5="MAX",MAX_R,""),IF($E$5="TF",TF_R,""),IF($E$5="UNL",UNL_R,""))</f>
        <v>2:00</v>
      </c>
      <c r="H56" s="277"/>
      <c r="I56" s="277"/>
      <c r="J56" s="276"/>
      <c r="K56" s="793"/>
    </row>
    <row r="57" spans="1:13" ht="15" customHeight="1" x14ac:dyDescent="0.25">
      <c r="A57" s="288" t="s">
        <v>1843</v>
      </c>
      <c r="B57" s="36"/>
      <c r="C57" s="287">
        <v>6</v>
      </c>
      <c r="D57" s="280"/>
      <c r="E57" s="293"/>
      <c r="F57" s="271" t="str" cm="1">
        <f t="array" aca="1" ref="F57" ca="1">IF(D57="Core", INDIRECT($K$3), IF(D57="Core_Rotational",INDIRECT($K$3), IF(D57="Core_Pillar", INDIRECT($K$3),IF(D57="Explosive_Cardio", INDIRECT($K$2), IF(D57="Explosive", INDIRECT($K$2),INDIRECT($K$4))))))</f>
        <v>3x7</v>
      </c>
      <c r="G57" s="827"/>
      <c r="H57" s="271"/>
      <c r="I57" s="271"/>
      <c r="J57" s="292"/>
      <c r="K57" s="793"/>
    </row>
    <row r="58" spans="1:13" ht="15" customHeight="1" x14ac:dyDescent="0.25">
      <c r="A58" s="283" t="s">
        <v>920</v>
      </c>
      <c r="B58" s="282"/>
      <c r="C58" s="281">
        <v>2</v>
      </c>
      <c r="D58" s="364"/>
      <c r="E58" s="291"/>
      <c r="F58" s="278" t="str" cm="1">
        <f t="array" aca="1" ref="F58" ca="1">IF(D58="Core", INDIRECT($K$3), IF(D58="Core_Rotational",INDIRECT($K$3), IF(D58="Core_Pillar", INDIRECT($K$3),IF(D58="Explosive_Cardio", INDIRECT($K$2), IF(D58="Explosive", INDIRECT($K$2),INDIRECT($K$4))))))</f>
        <v>3x7</v>
      </c>
      <c r="G58" s="828" t="str">
        <f ca="1">CONCATENATE(IF($E$5="FDN",FDN_R,""),IF($E$5="END",END_R,""),IF($E$5="SPD",SPD_R,""),IF($E$5="HYP",HYP_R,""),IF($E$5="PWR",PWR_R,""),IF($E$5="STC",STC_R,""),IF($E$5="STR",STR_R,""),IF($E$5="MAX",MAX_R,""),IF($E$5="TF",TF_R,""),IF($E$5="UNL",UNL_R,""))</f>
        <v>2:00</v>
      </c>
      <c r="H58" s="290"/>
      <c r="I58" s="290"/>
      <c r="J58" s="289"/>
      <c r="K58" s="793"/>
    </row>
    <row r="59" spans="1:13" ht="15" customHeight="1" x14ac:dyDescent="0.25">
      <c r="A59" s="288"/>
      <c r="B59" s="36"/>
      <c r="C59" s="287"/>
      <c r="D59" s="363"/>
      <c r="E59" s="286"/>
      <c r="F59" s="271" t="str" cm="1">
        <f t="array" aca="1" ref="F59" ca="1">IF(D59="Core", INDIRECT($K$3), IF(D59="Core_Rotational",INDIRECT($K$3), IF(D59="Core_Pillar", INDIRECT($K$3),IF(D59="Explosive_Cardio", INDIRECT($K$2), IF(D59="Explosive", INDIRECT($K$2),INDIRECT($K$4))))))</f>
        <v>3x7</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3x7</v>
      </c>
      <c r="G60" s="826" t="str">
        <f ca="1">CONCATENATE(IF($E$5="FDN",FDN_R,""),IF($E$5="END",END_R,""),IF($E$5="SPD",SPD_R,""),IF($E$5="HYP",HYP_R,""),IF($E$5="PWR",PWR_R,""),IF($E$5="STC",STC_R,""),IF($E$5="STR",STR_R,""),IF($E$5="MAX",MAX_R,""),IF($E$5="TF",TF_R,""),IF($E$5="UNL",UNL_R,""))</f>
        <v>2:00</v>
      </c>
      <c r="H60" s="277"/>
      <c r="I60" s="277"/>
      <c r="J60" s="276"/>
      <c r="K60" s="793"/>
    </row>
    <row r="61" spans="1:13" ht="15" customHeight="1" thickBot="1" x14ac:dyDescent="0.3">
      <c r="A61" s="275"/>
      <c r="B61" s="274"/>
      <c r="C61" s="273">
        <f>SUM(C55:C60)</f>
        <v>10.1</v>
      </c>
      <c r="D61" s="366"/>
      <c r="E61" s="272"/>
      <c r="F61" s="270" t="str" cm="1">
        <f t="array" aca="1" ref="F61" ca="1">IF(D61="Core", INDIRECT($K$3), IF(D61="Core_Rotational",INDIRECT($K$3), IF(D61="Core_Pillar", INDIRECT($K$3),IF(D61="Explosive_Cardio", INDIRECT($K$2), IF(D61="Explosive", INDIRECT($K$2),INDIRECT($K$4))))))</f>
        <v>3x7</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76" priority="1" operator="equal">
      <formula>0</formula>
    </cfRule>
    <cfRule type="cellIs" dxfId="75" priority="2" operator="equal">
      <formula>"SPD"</formula>
    </cfRule>
    <cfRule type="cellIs" dxfId="74" priority="3" operator="equal">
      <formula>"PWR"</formula>
    </cfRule>
    <cfRule type="cellIs" dxfId="73" priority="4" operator="equal">
      <formula>"HYP"</formula>
    </cfRule>
    <cfRule type="cellIs" dxfId="72" priority="5" operator="equal">
      <formula>"STR"</formula>
    </cfRule>
    <cfRule type="cellIs" dxfId="71" priority="6" operator="equal">
      <formula>"STC"</formula>
    </cfRule>
    <cfRule type="cellIs" dxfId="70" priority="7" operator="equal">
      <formula>"MAX"</formula>
    </cfRule>
    <cfRule type="cellIs" dxfId="69" priority="8" operator="equal">
      <formula>"SPE"</formula>
    </cfRule>
    <cfRule type="cellIs" dxfId="68" priority="9" operator="equal">
      <formula>"END"</formula>
    </cfRule>
    <cfRule type="cellIs" dxfId="67" priority="10" operator="equal">
      <formula>"UNL"</formula>
    </cfRule>
    <cfRule type="cellIs" dxfId="66" priority="11" operator="equal">
      <formula>"FDN"</formula>
    </cfRule>
  </conditionalFormatting>
  <dataValidations count="2">
    <dataValidation type="list" allowBlank="1" showInputMessage="1" showErrorMessage="1" sqref="D8:D13 D16:D21 D24:D29 D32:D37 D40:D45 D48:D53 D56:D61" xr:uid="{7DC72540-B997-4AAE-B6AA-42619065F23D}">
      <formula1>ExerciseCategories</formula1>
    </dataValidation>
    <dataValidation type="list" allowBlank="1" showErrorMessage="1" sqref="E24:E29 E32:E37 E16:E21 E56:E61 E40:E45 E48:E53 E8:E13" xr:uid="{781A8953-6B37-459A-A200-0B82523C8F3E}">
      <formula1>INDIRECT(D8)</formula1>
    </dataValidation>
  </dataValidations>
  <hyperlinks>
    <hyperlink ref="K1" location="'Reference Page'!A1" display="Home" xr:uid="{6BAE5BB1-4F2E-43A3-B980-CB94A23F230B}"/>
  </hyperlinks>
  <printOptions horizontalCentered="1" verticalCentered="1"/>
  <pageMargins left="0.3" right="0.3" top="0.5" bottom="0.25" header="0.3" footer="0.3"/>
  <pageSetup scale="87"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8">
    <tabColor rgb="FFCC99FF"/>
    <pageSetUpPr fitToPage="1"/>
  </sheetPr>
  <dimension ref="A1:AO202"/>
  <sheetViews>
    <sheetView showGridLines="0" topLeftCell="E1" workbookViewId="0">
      <pane ySplit="5" topLeftCell="A17" activePane="bottomLeft" state="frozen"/>
      <selection activeCell="A6" sqref="A6:AA61"/>
      <selection pane="bottomLeft" activeCell="H34" sqref="H34:J35"/>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473</v>
      </c>
      <c r="B2" s="781"/>
      <c r="C2" s="781"/>
      <c r="D2" s="781"/>
      <c r="E2" s="781"/>
      <c r="F2" s="781"/>
      <c r="G2" s="781"/>
      <c r="H2" s="781"/>
      <c r="I2" s="781"/>
      <c r="J2" s="782"/>
      <c r="K2" s="379" t="str">
        <f ca="1">CONCATENATE(E5,"1_3E")</f>
        <v>HYP1_3E</v>
      </c>
    </row>
    <row r="3" spans="1:41" x14ac:dyDescent="0.25">
      <c r="A3" s="318" cm="1">
        <f t="array" aca="1" ref="A3" ca="1">INDIRECT(K5)</f>
        <v>44885</v>
      </c>
      <c r="B3" s="317" t="s">
        <v>330</v>
      </c>
      <c r="C3" s="316">
        <f ca="1">+A3+6</f>
        <v>44891</v>
      </c>
      <c r="D3" s="787" t="s">
        <v>852</v>
      </c>
      <c r="E3" s="788"/>
      <c r="F3" s="788"/>
      <c r="G3" s="788"/>
      <c r="H3" s="788"/>
      <c r="I3" s="788"/>
      <c r="J3" s="789"/>
      <c r="K3" s="379" t="str">
        <f ca="1">CONCATENATE(E5,"1_3C")</f>
        <v>HYP1_3C</v>
      </c>
    </row>
    <row r="4" spans="1:41" x14ac:dyDescent="0.25">
      <c r="A4" s="858" t="str">
        <f>'Reference Page'!$H$47</f>
        <v>INDOOR</v>
      </c>
      <c r="B4" s="859"/>
      <c r="C4" s="859"/>
      <c r="D4" s="859"/>
      <c r="E4" s="859"/>
      <c r="F4" s="859"/>
      <c r="G4" s="859"/>
      <c r="H4" s="859"/>
      <c r="I4" s="859"/>
      <c r="J4" s="860"/>
      <c r="K4" s="379" t="str">
        <f ca="1">CONCATENATE(E5,"1_3O")</f>
        <v>HYP1_3O</v>
      </c>
    </row>
    <row r="5" spans="1:41" ht="16.5" thickBot="1" x14ac:dyDescent="0.35">
      <c r="A5" s="865" t="str">
        <f>'Reference Page'!$F$47</f>
        <v>Fall Block 3</v>
      </c>
      <c r="B5" s="866"/>
      <c r="C5" s="866"/>
      <c r="D5" s="367" t="s">
        <v>1428</v>
      </c>
      <c r="E5" s="844" t="str" cm="1">
        <f t="array" aca="1" ref="E5" ca="1">INDIRECT(L5)</f>
        <v>HYP</v>
      </c>
      <c r="F5" s="845"/>
      <c r="G5" s="845"/>
      <c r="H5" s="845"/>
      <c r="I5" s="845"/>
      <c r="J5" s="845"/>
      <c r="K5" s="379" t="str">
        <f>_xlfn.CONCAT("'Reference Page'!A",RIGHT(A2,(LEN(A2)-FIND(" ",A2)))+2)</f>
        <v>'Reference Page'!A49</v>
      </c>
      <c r="L5" s="70" t="str">
        <f>_xlfn.CONCAT("'Reference Page'!G",RIGHT(A2,(LEN(A2)-FIND(" ",A2)))+2)</f>
        <v>'Reference Page'!G49</v>
      </c>
    </row>
    <row r="6" spans="1:41" ht="15.75" thickBot="1" x14ac:dyDescent="0.3">
      <c r="A6" s="315" t="s">
        <v>640</v>
      </c>
      <c r="B6" s="314"/>
      <c r="C6" s="306">
        <f ca="1">A3</f>
        <v>44885</v>
      </c>
      <c r="D6" s="301" t="s">
        <v>1429</v>
      </c>
      <c r="E6" s="302" t="s">
        <v>70</v>
      </c>
      <c r="F6" s="301" t="s">
        <v>1430</v>
      </c>
      <c r="G6" s="301" t="s">
        <v>380</v>
      </c>
      <c r="H6" s="841" t="s">
        <v>1431</v>
      </c>
      <c r="I6" s="841"/>
      <c r="J6" s="842"/>
      <c r="K6" s="375" t="s">
        <v>345</v>
      </c>
      <c r="L6" s="300"/>
      <c r="M6" s="300"/>
    </row>
    <row r="7" spans="1:41" s="313" customFormat="1" ht="15" customHeight="1" thickTop="1" x14ac:dyDescent="0.25">
      <c r="A7" s="299" t="s">
        <v>1432</v>
      </c>
      <c r="B7" s="41"/>
      <c r="C7" s="297" t="str">
        <f>"("&amp;LEFT(K6,1)&amp;")"</f>
        <v>(O)</v>
      </c>
      <c r="D7" s="296" t="s">
        <v>1433</v>
      </c>
      <c r="E7" s="295"/>
      <c r="F7" s="294"/>
      <c r="G7" s="294"/>
      <c r="H7" s="824"/>
      <c r="I7" s="824"/>
      <c r="J7" s="825"/>
      <c r="K7" s="793" t="s">
        <v>1848</v>
      </c>
      <c r="L7"/>
      <c r="M7"/>
      <c r="N7"/>
      <c r="O7"/>
      <c r="P7"/>
      <c r="Q7"/>
      <c r="R7"/>
      <c r="S7"/>
      <c r="T7"/>
      <c r="U7"/>
      <c r="V7"/>
      <c r="W7"/>
      <c r="X7"/>
      <c r="Y7"/>
      <c r="Z7"/>
      <c r="AA7"/>
      <c r="AB7"/>
      <c r="AC7"/>
      <c r="AD7"/>
      <c r="AE7"/>
      <c r="AF7"/>
      <c r="AG7"/>
      <c r="AH7"/>
      <c r="AI7"/>
      <c r="AJ7"/>
      <c r="AK7"/>
      <c r="AL7"/>
      <c r="AM7"/>
      <c r="AN7"/>
      <c r="AO7"/>
    </row>
    <row r="8" spans="1:41" ht="15" customHeight="1" x14ac:dyDescent="0.25">
      <c r="A8" s="282"/>
      <c r="B8" s="282"/>
      <c r="C8" s="281"/>
      <c r="D8" s="280"/>
      <c r="E8" s="279"/>
      <c r="F8" s="278" t="str" cm="1">
        <f t="array" aca="1" ref="F8" ca="1">IF(D8="Core", INDIRECT($K$3), IF(D8="Core_Rotational",INDIRECT($K$3), IF(D8="Core_Pillar", INDIRECT($K$3),IF(D8="Explosive_Cardio", INDIRECT($K$2), IF(D8="Explosive", INDIRECT($K$2),INDIRECT($K$4))))))</f>
        <v>3x10</v>
      </c>
      <c r="G8" s="826" t="str">
        <f ca="1">CONCATENATE(IF($E$5="FDN",FDN_R,""),IF($E$5="END",END_R,""),IF($E$5="SPD",SPD_R,""),IF($E$5="HYP",HYP_R,""),IF($E$5="PWR",PWR_R,""),IF($E$5="STC",STC_R,""),IF($E$5="STR",STR_R,""),IF($E$5="MAX",MAX_R,""),IF($E$5="TF",TF_R,""),IF($E$5="UNL",UNL_R,""))</f>
        <v>1:30</v>
      </c>
      <c r="H8" s="277"/>
      <c r="I8" s="277"/>
      <c r="J8" s="277"/>
      <c r="K8" s="793"/>
    </row>
    <row r="9" spans="1:41" ht="15" customHeight="1" x14ac:dyDescent="0.25">
      <c r="A9" s="43"/>
      <c r="B9" s="36"/>
      <c r="C9" s="287"/>
      <c r="D9" s="280"/>
      <c r="E9" s="293"/>
      <c r="F9" s="271" t="str" cm="1">
        <f t="array" aca="1" ref="F9" ca="1">IF(D9="Core", INDIRECT($K$3), IF(D9="Core_Rotational",INDIRECT($K$3), IF(D9="Core_Pillar", INDIRECT($K$3),IF(D9="Explosive_Cardio", INDIRECT($K$2), IF(D9="Explosive", INDIRECT($K$2),INDIRECT($K$4))))))</f>
        <v>3x10</v>
      </c>
      <c r="G9" s="827"/>
      <c r="H9" s="271"/>
      <c r="I9" s="271"/>
      <c r="J9" s="271"/>
      <c r="K9" s="793"/>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3x10</v>
      </c>
      <c r="G10" s="828" t="str">
        <f ca="1">CONCATENATE(IF($E$5="FDN",FDN_R,""),IF($E$5="END",END_R,""),IF($E$5="SPD",SPD_R,""),IF($E$5="HYP",HYP_R,""),IF($E$5="PWR",PWR_R,""),IF($E$5="STC",STC_R,""),IF($E$5="STR",STR_R,""),IF($E$5="MAX",MAX_R,""),IF($E$5="TF",TF_R,""),IF($E$5="UNL",UNL_R,""))</f>
        <v>1:30</v>
      </c>
      <c r="H10" s="290"/>
      <c r="I10" s="290"/>
      <c r="J10" s="290"/>
      <c r="K10" s="793"/>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3x10</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3x10</v>
      </c>
      <c r="G12" s="826" t="str">
        <f ca="1">CONCATENATE(IF($E$5="FDN",FDN_R,""),IF($E$5="END",END_R,""),IF($E$5="SPD",SPD_R,""),IF($E$5="HYP",HYP_R,""),IF($E$5="PWR",PWR_R,""),IF($E$5="STC",STC_R,""),IF($E$5="STR",STR_R,""),IF($E$5="MAX",MAX_R,""),IF($E$5="TF",TF_R,""),IF($E$5="UNL",UNL_R,""))</f>
        <v>1:30</v>
      </c>
      <c r="H12" s="277"/>
      <c r="I12" s="277"/>
      <c r="J12" s="277"/>
      <c r="K12" s="793"/>
    </row>
    <row r="13" spans="1:41" ht="15" customHeight="1" thickBot="1" x14ac:dyDescent="0.3">
      <c r="A13" s="43"/>
      <c r="B13" s="312"/>
      <c r="C13" s="311">
        <f>SUM(C7:C12)</f>
        <v>0</v>
      </c>
      <c r="D13" s="280"/>
      <c r="E13" s="310"/>
      <c r="F13" s="271" t="str" cm="1">
        <f t="array" aca="1" ref="F13" ca="1">IF(D13="Core", INDIRECT($K$3), IF(D13="Core_Rotational",INDIRECT($K$3), IF(D13="Core_Pillar", INDIRECT($K$3),IF(D13="Explosive_Cardio", INDIRECT($K$2), IF(D13="Explosive", INDIRECT($K$2),INDIRECT($K$4))))))</f>
        <v>3x10</v>
      </c>
      <c r="G13" s="827"/>
      <c r="H13" s="271"/>
      <c r="I13" s="271"/>
      <c r="J13" s="271"/>
    </row>
    <row r="14" spans="1:41" ht="15" customHeight="1" thickBot="1" x14ac:dyDescent="0.3">
      <c r="A14" s="307" t="s">
        <v>641</v>
      </c>
      <c r="B14" s="304"/>
      <c r="C14" s="306">
        <f ca="1">+C6+1</f>
        <v>44886</v>
      </c>
      <c r="D14" s="301" t="s">
        <v>1429</v>
      </c>
      <c r="E14" s="309" t="s">
        <v>70</v>
      </c>
      <c r="F14" s="308" t="s">
        <v>1430</v>
      </c>
      <c r="G14" s="301" t="s">
        <v>380</v>
      </c>
      <c r="H14" s="822" t="s">
        <v>1431</v>
      </c>
      <c r="I14" s="822"/>
      <c r="J14" s="823"/>
      <c r="K14" s="375" t="s">
        <v>345</v>
      </c>
      <c r="L14" s="300"/>
      <c r="M14" s="300"/>
    </row>
    <row r="15" spans="1:41" ht="15" customHeight="1" thickTop="1" x14ac:dyDescent="0.25">
      <c r="A15" s="299" t="s">
        <v>1432</v>
      </c>
      <c r="B15" s="298"/>
      <c r="C15" s="297" t="str">
        <f>"("&amp;LEFT(K14,1)&amp;")"</f>
        <v>(O)</v>
      </c>
      <c r="D15" s="296" t="s">
        <v>1433</v>
      </c>
      <c r="E15" s="295"/>
      <c r="F15" s="294"/>
      <c r="G15" s="294"/>
      <c r="H15" s="824"/>
      <c r="I15" s="824"/>
      <c r="J15" s="825"/>
      <c r="K15" s="793" t="s">
        <v>1849</v>
      </c>
    </row>
    <row r="16" spans="1:41" ht="15" customHeight="1" x14ac:dyDescent="0.25">
      <c r="A16" s="282"/>
      <c r="B16" s="282"/>
      <c r="C16" s="281"/>
      <c r="D16" s="280" t="s">
        <v>2</v>
      </c>
      <c r="E16" s="279" t="s">
        <v>27</v>
      </c>
      <c r="F16" s="278" t="str" cm="1">
        <f t="array" aca="1" ref="F16" ca="1">IF(D16="Core", INDIRECT($K$3), IF(D16="Core_Rotational",INDIRECT($K$3), IF(D16="Core_Pillar", INDIRECT($K$3),IF(D16="Explosive_Cardio", INDIRECT($K$2), IF(D16="Explosive", INDIRECT($K$2),INDIRECT($K$4))))))</f>
        <v>3x10</v>
      </c>
      <c r="G16" s="826" t="str">
        <f ca="1">CONCATENATE(IF($E$5="FDN",FDN_R,""),IF($E$5="END",END_R,""),IF($E$5="SPD",SPD_R,""),IF($E$5="HYP",HYP_R,""),IF($E$5="PWR",PWR_R,""),IF($E$5="STC",STC_R,""),IF($E$5="STR",STR_R,""),IF($E$5="MAX",MAX_R,""),IF($E$5="TF",TF_R,""),IF($E$5="UNL",UNL_R,""))</f>
        <v>1:30</v>
      </c>
      <c r="H16" s="277">
        <v>85</v>
      </c>
      <c r="I16" s="277">
        <v>85</v>
      </c>
      <c r="J16" s="277">
        <v>100</v>
      </c>
      <c r="K16" s="793"/>
    </row>
    <row r="17" spans="1:13" ht="15" customHeight="1" x14ac:dyDescent="0.25">
      <c r="A17" s="43"/>
      <c r="B17" s="36"/>
      <c r="C17" s="287"/>
      <c r="D17" s="280"/>
      <c r="E17" s="293"/>
      <c r="F17" s="271" t="str" cm="1">
        <f t="array" aca="1" ref="F17" ca="1">IF(D17="Core", INDIRECT($K$3), IF(D17="Core_Rotational",INDIRECT($K$3), IF(D17="Core_Pillar", INDIRECT($K$3),IF(D17="Explosive_Cardio", INDIRECT($K$2), IF(D17="Explosive", INDIRECT($K$2),INDIRECT($K$4))))))</f>
        <v>3x10</v>
      </c>
      <c r="G17" s="827"/>
      <c r="H17" s="271"/>
      <c r="I17" s="271"/>
      <c r="J17" s="271"/>
      <c r="K17" s="793"/>
    </row>
    <row r="18" spans="1:13" ht="15" customHeight="1" x14ac:dyDescent="0.25">
      <c r="A18" s="282"/>
      <c r="B18" s="282"/>
      <c r="C18" s="281"/>
      <c r="D18" s="364" t="s">
        <v>2</v>
      </c>
      <c r="E18" s="291" t="s">
        <v>186</v>
      </c>
      <c r="F18" s="278" t="str" cm="1">
        <f t="array" aca="1" ref="F18" ca="1">IF(D18="Core", INDIRECT($K$3), IF(D18="Core_Rotational",INDIRECT($K$3), IF(D18="Core_Pillar", INDIRECT($K$3),IF(D18="Explosive_Cardio", INDIRECT($K$2), IF(D18="Explosive", INDIRECT($K$2),INDIRECT($K$4))))))</f>
        <v>3x10</v>
      </c>
      <c r="G18" s="828" t="str">
        <f ca="1">CONCATENATE(IF($E$5="FDN",FDN_R,""),IF($E$5="END",END_R,""),IF($E$5="SPD",SPD_R,""),IF($E$5="HYP",HYP_R,""),IF($E$5="PWR",PWR_R,""),IF($E$5="STC",STC_R,""),IF($E$5="STR",STR_R,""),IF($E$5="MAX",MAX_R,""),IF($E$5="TF",TF_R,""),IF($E$5="UNL",UNL_R,""))</f>
        <v>1:30</v>
      </c>
      <c r="H18" s="290">
        <v>25</v>
      </c>
      <c r="I18" s="290">
        <v>30</v>
      </c>
      <c r="J18" s="290">
        <v>30</v>
      </c>
      <c r="K18" s="793"/>
    </row>
    <row r="19" spans="1:13" ht="15" customHeight="1" x14ac:dyDescent="0.25">
      <c r="A19" s="43"/>
      <c r="B19" s="36"/>
      <c r="C19" s="287"/>
      <c r="D19" s="363" t="s">
        <v>11</v>
      </c>
      <c r="E19" s="286" t="s">
        <v>188</v>
      </c>
      <c r="F19" s="271" t="str" cm="1">
        <f t="array" aca="1" ref="F19" ca="1">IF(D19="Core", INDIRECT($K$3), IF(D19="Core_Rotational",INDIRECT($K$3), IF(D19="Core_Pillar", INDIRECT($K$3),IF(D19="Explosive_Cardio", INDIRECT($K$2), IF(D19="Explosive", INDIRECT($K$2),INDIRECT($K$4))))))</f>
        <v>3x10</v>
      </c>
      <c r="G19" s="829"/>
      <c r="H19" s="285">
        <v>90</v>
      </c>
      <c r="I19" s="285">
        <v>90</v>
      </c>
      <c r="J19" s="285">
        <v>90</v>
      </c>
      <c r="K19" s="793"/>
    </row>
    <row r="20" spans="1:13" ht="15" customHeight="1" x14ac:dyDescent="0.25">
      <c r="A20" s="282"/>
      <c r="B20" s="282"/>
      <c r="C20" s="281"/>
      <c r="D20" s="280" t="s">
        <v>2</v>
      </c>
      <c r="E20" s="279" t="s">
        <v>142</v>
      </c>
      <c r="F20" s="278" t="s">
        <v>1852</v>
      </c>
      <c r="G20" s="826" t="str">
        <f ca="1">CONCATENATE(IF($E$5="FDN",FDN_R,""),IF($E$5="END",END_R,""),IF($E$5="SPD",SPD_R,""),IF($E$5="HYP",HYP_R,""),IF($E$5="PWR",PWR_R,""),IF($E$5="STC",STC_R,""),IF($E$5="STR",STR_R,""),IF($E$5="MAX",MAX_R,""),IF($E$5="TF",TF_R,""),IF($E$5="UNL",UNL_R,""))</f>
        <v>1:30</v>
      </c>
      <c r="H20" s="277">
        <v>25</v>
      </c>
      <c r="I20" s="277">
        <v>25</v>
      </c>
      <c r="J20" s="277"/>
      <c r="K20" s="793"/>
    </row>
    <row r="21" spans="1:13" ht="15" customHeight="1" thickBot="1" x14ac:dyDescent="0.3">
      <c r="A21" s="43"/>
      <c r="B21" s="45"/>
      <c r="C21" s="273">
        <f>SUM(C15:C20)</f>
        <v>0</v>
      </c>
      <c r="D21" s="280" t="s">
        <v>11</v>
      </c>
      <c r="E21" s="293" t="s">
        <v>227</v>
      </c>
      <c r="F21" s="271" t="s">
        <v>1852</v>
      </c>
      <c r="G21" s="827"/>
      <c r="H21" s="271">
        <v>40</v>
      </c>
      <c r="I21" s="271">
        <v>40</v>
      </c>
      <c r="J21" s="271"/>
    </row>
    <row r="22" spans="1:13" ht="15" customHeight="1" thickBot="1" x14ac:dyDescent="0.3">
      <c r="A22" s="307" t="s">
        <v>642</v>
      </c>
      <c r="B22" s="304"/>
      <c r="C22" s="306">
        <f ca="1">+C14+1</f>
        <v>44887</v>
      </c>
      <c r="D22" s="301" t="s">
        <v>1429</v>
      </c>
      <c r="E22" s="302" t="s">
        <v>70</v>
      </c>
      <c r="F22" s="301" t="s">
        <v>1430</v>
      </c>
      <c r="G22" s="301" t="s">
        <v>380</v>
      </c>
      <c r="H22" s="822" t="s">
        <v>1431</v>
      </c>
      <c r="I22" s="822"/>
      <c r="J22" s="823"/>
      <c r="K22" s="375" t="s">
        <v>345</v>
      </c>
      <c r="L22" s="300"/>
      <c r="M22" s="300"/>
    </row>
    <row r="23" spans="1:13" ht="15" customHeight="1" thickTop="1" x14ac:dyDescent="0.25">
      <c r="A23" s="299" t="s">
        <v>1432</v>
      </c>
      <c r="B23" s="298"/>
      <c r="C23" s="297" t="str">
        <f>"("&amp;LEFT(K22,1)&amp;")"</f>
        <v>(O)</v>
      </c>
      <c r="D23" s="296" t="s">
        <v>1433</v>
      </c>
      <c r="E23" s="295" t="s">
        <v>1689</v>
      </c>
      <c r="F23" s="294"/>
      <c r="G23" s="294"/>
      <c r="H23" s="824"/>
      <c r="I23" s="824"/>
      <c r="J23" s="825"/>
      <c r="K23" s="793" t="s">
        <v>1850</v>
      </c>
    </row>
    <row r="24" spans="1:13" ht="15" customHeight="1" x14ac:dyDescent="0.25">
      <c r="A24" s="282"/>
      <c r="B24" s="282"/>
      <c r="C24" s="281"/>
      <c r="D24" s="280"/>
      <c r="E24" s="279"/>
      <c r="F24" s="278"/>
      <c r="G24" s="826" t="str">
        <f ca="1">CONCATENATE(IF($E$5="FDN",FDN_R,""),IF($E$5="END",END_R,""),IF($E$5="SPD",SPD_R,""),IF($E$5="HYP",HYP_R,""),IF($E$5="PWR",PWR_R,""),IF($E$5="STC",STC_R,""),IF($E$5="STR",STR_R,""),IF($E$5="MAX",MAX_R,""),IF($E$5="TF",TF_R,""),IF($E$5="UNL",UNL_R,""))</f>
        <v>1:30</v>
      </c>
      <c r="H24" s="277"/>
      <c r="I24" s="277"/>
      <c r="J24" s="277"/>
      <c r="K24" s="793"/>
    </row>
    <row r="25" spans="1:13" ht="15" customHeight="1" x14ac:dyDescent="0.25">
      <c r="A25" s="43"/>
      <c r="B25" s="36"/>
      <c r="C25" s="287"/>
      <c r="D25" s="280"/>
      <c r="E25" s="293" t="s">
        <v>1503</v>
      </c>
      <c r="F25" s="271"/>
      <c r="G25" s="827"/>
      <c r="H25" s="271"/>
      <c r="I25" s="271"/>
      <c r="J25" s="271"/>
      <c r="K25" s="793"/>
    </row>
    <row r="26" spans="1:13" ht="15" customHeight="1" x14ac:dyDescent="0.25">
      <c r="A26" s="282"/>
      <c r="B26" s="282"/>
      <c r="C26" s="281"/>
      <c r="D26" s="364"/>
      <c r="E26" s="291"/>
      <c r="F26" s="278"/>
      <c r="G26" s="828" t="str">
        <f ca="1">CONCATENATE(IF($E$5="FDN",FDN_R,""),IF($E$5="END",END_R,""),IF($E$5="SPD",SPD_R,""),IF($E$5="HYP",HYP_R,""),IF($E$5="PWR",PWR_R,""),IF($E$5="STC",STC_R,""),IF($E$5="STR",STR_R,""),IF($E$5="MAX",MAX_R,""),IF($E$5="TF",TF_R,""),IF($E$5="UNL",UNL_R,""))</f>
        <v>1:30</v>
      </c>
      <c r="H26" s="290"/>
      <c r="I26" s="290"/>
      <c r="J26" s="290"/>
      <c r="K26" s="793"/>
    </row>
    <row r="27" spans="1:13" ht="15" customHeight="1" x14ac:dyDescent="0.25">
      <c r="A27" s="43"/>
      <c r="B27" s="36"/>
      <c r="C27" s="287"/>
      <c r="D27" s="363"/>
      <c r="E27" s="286" t="s">
        <v>361</v>
      </c>
      <c r="F27" s="271"/>
      <c r="G27" s="829"/>
      <c r="H27" s="285"/>
      <c r="I27" s="285"/>
      <c r="J27" s="285"/>
      <c r="K27" s="793"/>
    </row>
    <row r="28" spans="1:13" ht="15" customHeight="1" x14ac:dyDescent="0.25">
      <c r="A28" s="282"/>
      <c r="B28" s="282"/>
      <c r="C28" s="281"/>
      <c r="D28" s="280"/>
      <c r="E28" s="279"/>
      <c r="F28" s="278"/>
      <c r="G28" s="826" t="str">
        <f ca="1">CONCATENATE(IF($E$5="FDN",FDN_R,""),IF($E$5="END",END_R,""),IF($E$5="SPD",SPD_R,""),IF($E$5="HYP",HYP_R,""),IF($E$5="PWR",PWR_R,""),IF($E$5="STC",STC_R,""),IF($E$5="STR",STR_R,""),IF($E$5="MAX",MAX_R,""),IF($E$5="TF",TF_R,""),IF($E$5="UNL",UNL_R,""))</f>
        <v>1:30</v>
      </c>
      <c r="H28" s="277"/>
      <c r="I28" s="277"/>
      <c r="J28" s="277"/>
      <c r="K28" s="793"/>
    </row>
    <row r="29" spans="1:13" ht="15" customHeight="1" thickBot="1" x14ac:dyDescent="0.3">
      <c r="A29" s="43"/>
      <c r="B29" s="45"/>
      <c r="C29" s="273">
        <f>SUM(C23:C28)</f>
        <v>0</v>
      </c>
      <c r="D29" s="280"/>
      <c r="E29" s="293" t="s">
        <v>915</v>
      </c>
      <c r="F29" s="271"/>
      <c r="G29" s="827"/>
      <c r="H29" s="271"/>
      <c r="I29" s="271"/>
      <c r="J29" s="271"/>
    </row>
    <row r="30" spans="1:13" ht="15" customHeight="1" thickBot="1" x14ac:dyDescent="0.3">
      <c r="A30" s="307" t="s">
        <v>643</v>
      </c>
      <c r="B30" s="304"/>
      <c r="C30" s="306">
        <f ca="1">+C22+1</f>
        <v>44888</v>
      </c>
      <c r="D30" s="301" t="s">
        <v>1429</v>
      </c>
      <c r="E30" s="302" t="s">
        <v>70</v>
      </c>
      <c r="F30" s="301"/>
      <c r="G30" s="301" t="s">
        <v>380</v>
      </c>
      <c r="H30" s="822" t="s">
        <v>1431</v>
      </c>
      <c r="I30" s="822"/>
      <c r="J30" s="823"/>
      <c r="K30" s="375" t="s">
        <v>648</v>
      </c>
      <c r="L30" s="300"/>
      <c r="M30" s="300"/>
    </row>
    <row r="31" spans="1:13" ht="15" customHeight="1" thickTop="1" x14ac:dyDescent="0.25">
      <c r="A31" s="299" t="s">
        <v>1432</v>
      </c>
      <c r="B31" s="298"/>
      <c r="C31" s="297" t="str">
        <f>"("&amp;LEFT(K30,1)&amp;")"</f>
        <v>(E)</v>
      </c>
      <c r="D31" s="296" t="s">
        <v>1433</v>
      </c>
      <c r="E31" s="295" t="s">
        <v>962</v>
      </c>
      <c r="F31" s="294"/>
      <c r="G31" s="294"/>
      <c r="H31" s="824"/>
      <c r="I31" s="824"/>
      <c r="J31" s="825"/>
      <c r="K31" s="793" t="s">
        <v>1851</v>
      </c>
    </row>
    <row r="32" spans="1:13" ht="15" customHeight="1" x14ac:dyDescent="0.25">
      <c r="A32" s="282" t="s">
        <v>1847</v>
      </c>
      <c r="B32" s="282"/>
      <c r="C32" s="281">
        <v>5.6</v>
      </c>
      <c r="D32" s="280" t="s">
        <v>88</v>
      </c>
      <c r="E32" s="279" t="s">
        <v>212</v>
      </c>
      <c r="F32" s="278" t="str" cm="1">
        <f t="array" aca="1" ref="F32" ca="1">IF(D32="Core", INDIRECT($K$3), IF(D32="Core_Rotational",INDIRECT($K$3), IF(D32="Core_Pillar", INDIRECT($K$3),IF(D32="Explosive_Cardio", INDIRECT($K$2), IF(D32="Explosive", INDIRECT($K$2),INDIRECT($K$4))))))</f>
        <v>3x10</v>
      </c>
      <c r="G32" s="826" t="str">
        <f ca="1">CONCATENATE(IF($E$5="FDN",FDN_R,""),IF($E$5="END",END_R,""),IF($E$5="SPD",SPD_R,""),IF($E$5="HYP",HYP_R,""),IF($E$5="PWR",PWR_R,""),IF($E$5="STC",STC_R,""),IF($E$5="STR",STR_R,""),IF($E$5="MAX",MAX_R,""),IF($E$5="TF",TF_R,""),IF($E$5="UNL",UNL_R,""))</f>
        <v>1:30</v>
      </c>
      <c r="H32" s="277">
        <v>27</v>
      </c>
      <c r="I32" s="277">
        <v>32</v>
      </c>
      <c r="J32" s="277">
        <v>32</v>
      </c>
      <c r="K32" s="793"/>
    </row>
    <row r="33" spans="1:13" ht="15" customHeight="1" x14ac:dyDescent="0.25">
      <c r="A33" s="43"/>
      <c r="B33" s="36"/>
      <c r="C33" s="287"/>
      <c r="D33" s="280" t="s">
        <v>128</v>
      </c>
      <c r="E33" s="293" t="s">
        <v>0</v>
      </c>
      <c r="F33" s="271" t="str" cm="1">
        <f t="array" aca="1" ref="F33" ca="1">IF(D33="Core", INDIRECT($K$3), IF(D33="Core_Rotational",INDIRECT($K$3), IF(D33="Core_Pillar", INDIRECT($K$3),IF(D33="Explosive_Cardio", INDIRECT($K$2), IF(D33="Explosive", INDIRECT($K$2),INDIRECT($K$4))))))</f>
        <v>3x10</v>
      </c>
      <c r="G33" s="827"/>
      <c r="H33" s="271">
        <v>20</v>
      </c>
      <c r="I33" s="271">
        <v>20</v>
      </c>
      <c r="J33" s="271">
        <v>20</v>
      </c>
      <c r="K33" s="793"/>
    </row>
    <row r="34" spans="1:13" ht="15" customHeight="1" x14ac:dyDescent="0.25">
      <c r="A34" s="282"/>
      <c r="B34" s="282"/>
      <c r="C34" s="281"/>
      <c r="D34" s="364" t="s">
        <v>11</v>
      </c>
      <c r="E34" s="291" t="s">
        <v>31</v>
      </c>
      <c r="F34" s="278" t="s">
        <v>93</v>
      </c>
      <c r="G34" s="828" t="str">
        <f ca="1">CONCATENATE(IF($E$5="FDN",FDN_R,""),IF($E$5="END",END_R,""),IF($E$5="SPD",SPD_R,""),IF($E$5="HYP",HYP_R,""),IF($E$5="PWR",PWR_R,""),IF($E$5="STC",STC_R,""),IF($E$5="STR",STR_R,""),IF($E$5="MAX",MAX_R,""),IF($E$5="TF",TF_R,""),IF($E$5="UNL",UNL_R,""))</f>
        <v>1:30</v>
      </c>
      <c r="H34" s="290" t="s">
        <v>337</v>
      </c>
      <c r="I34" s="290" t="s">
        <v>337</v>
      </c>
      <c r="J34" s="290" t="s">
        <v>337</v>
      </c>
      <c r="K34" s="793"/>
    </row>
    <row r="35" spans="1:13" ht="15" customHeight="1" x14ac:dyDescent="0.25">
      <c r="A35" s="43"/>
      <c r="B35" s="36"/>
      <c r="C35" s="287"/>
      <c r="D35" s="363" t="s">
        <v>2</v>
      </c>
      <c r="E35" s="286" t="s">
        <v>187</v>
      </c>
      <c r="F35" s="271" t="str" cm="1">
        <f t="array" aca="1" ref="F35" ca="1">IF(D35="Core", INDIRECT($K$3), IF(D35="Core_Rotational",INDIRECT($K$3), IF(D35="Core_Pillar", INDIRECT($K$3),IF(D35="Explosive_Cardio", INDIRECT($K$2), IF(D35="Explosive", INDIRECT($K$2),INDIRECT($K$4))))))</f>
        <v>3x10</v>
      </c>
      <c r="G35" s="829"/>
      <c r="H35" s="285" t="s">
        <v>337</v>
      </c>
      <c r="I35" s="285" t="s">
        <v>337</v>
      </c>
      <c r="J35" s="285" t="s">
        <v>337</v>
      </c>
      <c r="K35" s="793"/>
    </row>
    <row r="36" spans="1:13" ht="15" customHeight="1" x14ac:dyDescent="0.25">
      <c r="A36" s="282"/>
      <c r="B36" s="282"/>
      <c r="C36" s="281"/>
      <c r="D36" s="280" t="s">
        <v>133</v>
      </c>
      <c r="E36" s="279" t="s">
        <v>23</v>
      </c>
      <c r="F36" s="278" t="s">
        <v>74</v>
      </c>
      <c r="G36" s="826" t="str">
        <f ca="1">CONCATENATE(IF($E$5="FDN",FDN_R,""),IF($E$5="END",END_R,""),IF($E$5="SPD",SPD_R,""),IF($E$5="HYP",HYP_R,""),IF($E$5="PWR",PWR_R,""),IF($E$5="STC",STC_R,""),IF($E$5="STR",STR_R,""),IF($E$5="MAX",MAX_R,""),IF($E$5="TF",TF_R,""),IF($E$5="UNL",UNL_R,""))</f>
        <v>1:30</v>
      </c>
      <c r="H36" s="277">
        <v>100</v>
      </c>
      <c r="I36" s="277">
        <v>100</v>
      </c>
      <c r="J36" s="277">
        <v>100</v>
      </c>
      <c r="K36" s="793"/>
    </row>
    <row r="37" spans="1:13" ht="15" customHeight="1" thickBot="1" x14ac:dyDescent="0.3">
      <c r="A37" s="43"/>
      <c r="B37" s="45"/>
      <c r="C37" s="273">
        <f>SUM(C31:C36)</f>
        <v>5.6</v>
      </c>
      <c r="D37" s="280"/>
      <c r="E37" s="293"/>
      <c r="F37" s="271"/>
      <c r="G37" s="827"/>
      <c r="H37" s="271"/>
      <c r="I37" s="271"/>
      <c r="J37" s="271"/>
    </row>
    <row r="38" spans="1:13" ht="15" customHeight="1" thickBot="1" x14ac:dyDescent="0.3">
      <c r="A38" s="307" t="s">
        <v>644</v>
      </c>
      <c r="B38" s="304"/>
      <c r="C38" s="306">
        <f ca="1">+C30+1</f>
        <v>44889</v>
      </c>
      <c r="D38" s="301" t="s">
        <v>1429</v>
      </c>
      <c r="E38" s="302" t="s">
        <v>70</v>
      </c>
      <c r="F38" s="301" t="s">
        <v>1430</v>
      </c>
      <c r="G38" s="301" t="s">
        <v>380</v>
      </c>
      <c r="H38" s="822" t="s">
        <v>1431</v>
      </c>
      <c r="I38" s="822"/>
      <c r="J38" s="823"/>
      <c r="K38" s="375" t="s">
        <v>648</v>
      </c>
      <c r="L38" s="300"/>
      <c r="M38" s="300"/>
    </row>
    <row r="39" spans="1:13" ht="15" customHeight="1" thickTop="1" x14ac:dyDescent="0.25">
      <c r="A39" s="299" t="s">
        <v>1432</v>
      </c>
      <c r="B39" s="298"/>
      <c r="C39" s="297" t="str">
        <f>"("&amp;LEFT(K38,1)&amp;")"</f>
        <v>(E)</v>
      </c>
      <c r="D39" s="296" t="s">
        <v>1433</v>
      </c>
      <c r="E39" s="295"/>
      <c r="F39" s="294"/>
      <c r="G39" s="294"/>
      <c r="H39" s="824"/>
      <c r="I39" s="824"/>
      <c r="J39" s="825"/>
      <c r="K39" s="793" t="s">
        <v>1856</v>
      </c>
    </row>
    <row r="40" spans="1:13" ht="15" customHeight="1" x14ac:dyDescent="0.25">
      <c r="A40" s="282" t="s">
        <v>962</v>
      </c>
      <c r="B40" s="282"/>
      <c r="C40" s="281"/>
      <c r="D40" s="280"/>
      <c r="E40" s="279"/>
      <c r="F40" s="278" t="str" cm="1">
        <f t="array" aca="1" ref="F40" ca="1">IF(D40="Core", INDIRECT($K$3), IF(D40="Core_Rotational",INDIRECT($K$3), IF(D40="Core_Pillar", INDIRECT($K$3),IF(D40="Explosive_Cardio", INDIRECT($K$2), IF(D40="Explosive", INDIRECT($K$2),INDIRECT($K$4))))))</f>
        <v>3x10</v>
      </c>
      <c r="G40" s="826" t="str">
        <f ca="1">CONCATENATE(IF($E$5="FDN",FDN_R,""),IF($E$5="END",END_R,""),IF($E$5="SPD",SPD_R,""),IF($E$5="HYP",HYP_R,""),IF($E$5="PWR",PWR_R,""),IF($E$5="STC",STC_R,""),IF($E$5="STR",STR_R,""),IF($E$5="MAX",MAX_R,""),IF($E$5="TF",TF_R,""),IF($E$5="UNL",UNL_R,""))</f>
        <v>1:30</v>
      </c>
      <c r="H40" s="277"/>
      <c r="I40" s="277"/>
      <c r="J40" s="277"/>
      <c r="K40" s="793"/>
    </row>
    <row r="41" spans="1:13" ht="15" customHeight="1" x14ac:dyDescent="0.25">
      <c r="A41" s="43" t="s">
        <v>858</v>
      </c>
      <c r="B41" s="36"/>
      <c r="C41" s="287">
        <v>6.3</v>
      </c>
      <c r="D41" s="280"/>
      <c r="E41" s="293"/>
      <c r="F41" s="271" t="str" cm="1">
        <f t="array" aca="1" ref="F41" ca="1">IF(D41="Core", INDIRECT($K$3), IF(D41="Core_Rotational",INDIRECT($K$3), IF(D41="Core_Pillar", INDIRECT($K$3),IF(D41="Explosive_Cardio", INDIRECT($K$2), IF(D41="Explosive", INDIRECT($K$2),INDIRECT($K$4))))))</f>
        <v>3x10</v>
      </c>
      <c r="G41" s="827"/>
      <c r="H41" s="271"/>
      <c r="I41" s="271"/>
      <c r="J41" s="271"/>
      <c r="K41" s="793"/>
    </row>
    <row r="42" spans="1:13" ht="15" customHeight="1" x14ac:dyDescent="0.25">
      <c r="A42" s="282" t="s">
        <v>1086</v>
      </c>
      <c r="B42" s="282"/>
      <c r="C42" s="281"/>
      <c r="D42" s="364"/>
      <c r="E42" s="291"/>
      <c r="F42" s="278" t="str" cm="1">
        <f t="array" aca="1" ref="F42" ca="1">IF(D42="Core", INDIRECT($K$3), IF(D42="Core_Rotational",INDIRECT($K$3), IF(D42="Core_Pillar", INDIRECT($K$3),IF(D42="Explosive_Cardio", INDIRECT($K$2), IF(D42="Explosive", INDIRECT($K$2),INDIRECT($K$4))))))</f>
        <v>3x10</v>
      </c>
      <c r="G42" s="828" t="str">
        <f ca="1">CONCATENATE(IF($E$5="FDN",FDN_R,""),IF($E$5="END",END_R,""),IF($E$5="SPD",SPD_R,""),IF($E$5="HYP",HYP_R,""),IF($E$5="PWR",PWR_R,""),IF($E$5="STC",STC_R,""),IF($E$5="STR",STR_R,""),IF($E$5="MAX",MAX_R,""),IF($E$5="TF",TF_R,""),IF($E$5="UNL",UNL_R,""))</f>
        <v>1:30</v>
      </c>
      <c r="H42" s="290"/>
      <c r="I42" s="290"/>
      <c r="J42" s="290"/>
      <c r="K42" s="793"/>
    </row>
    <row r="43" spans="1:13" ht="15" customHeight="1" x14ac:dyDescent="0.25">
      <c r="A43" s="43"/>
      <c r="B43" s="36"/>
      <c r="C43" s="287"/>
      <c r="D43" s="363"/>
      <c r="E43" s="286"/>
      <c r="F43" s="271" t="str" cm="1">
        <f t="array" aca="1" ref="F43" ca="1">IF(D43="Core", INDIRECT($K$3), IF(D43="Core_Rotational",INDIRECT($K$3), IF(D43="Core_Pillar", INDIRECT($K$3),IF(D43="Explosive_Cardio", INDIRECT($K$2), IF(D43="Explosive", INDIRECT($K$2),INDIRECT($K$4))))))</f>
        <v>3x10</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3x10</v>
      </c>
      <c r="G44" s="826" t="str">
        <f ca="1">CONCATENATE(IF($E$5="FDN",FDN_R,""),IF($E$5="END",END_R,""),IF($E$5="SPD",SPD_R,""),IF($E$5="HYP",HYP_R,""),IF($E$5="PWR",PWR_R,""),IF($E$5="STC",STC_R,""),IF($E$5="STR",STR_R,""),IF($E$5="MAX",MAX_R,""),IF($E$5="TF",TF_R,""),IF($E$5="UNL",UNL_R,""))</f>
        <v>1:30</v>
      </c>
      <c r="H44" s="277"/>
      <c r="I44" s="277"/>
      <c r="J44" s="277"/>
      <c r="K44" s="793"/>
    </row>
    <row r="45" spans="1:13" ht="15" customHeight="1" thickBot="1" x14ac:dyDescent="0.3">
      <c r="A45" s="43"/>
      <c r="B45" s="45"/>
      <c r="C45" s="273">
        <f>SUM(C39:C44)</f>
        <v>6.3</v>
      </c>
      <c r="D45" s="280"/>
      <c r="E45" s="293"/>
      <c r="F45" s="271" t="str" cm="1">
        <f t="array" aca="1" ref="F45" ca="1">IF(D45="Core", INDIRECT($K$3), IF(D45="Core_Rotational",INDIRECT($K$3), IF(D45="Core_Pillar", INDIRECT($K$3),IF(D45="Explosive_Cardio", INDIRECT($K$2), IF(D45="Explosive", INDIRECT($K$2),INDIRECT($K$4))))))</f>
        <v>3x10</v>
      </c>
      <c r="G45" s="827"/>
      <c r="H45" s="271"/>
      <c r="I45" s="271"/>
      <c r="J45" s="271"/>
    </row>
    <row r="46" spans="1:13" ht="15" customHeight="1" thickBot="1" x14ac:dyDescent="0.3">
      <c r="A46" s="307" t="s">
        <v>645</v>
      </c>
      <c r="B46" s="304"/>
      <c r="C46" s="306">
        <f ca="1">+C38+1</f>
        <v>44890</v>
      </c>
      <c r="D46" s="301" t="s">
        <v>1429</v>
      </c>
      <c r="E46" s="302" t="s">
        <v>70</v>
      </c>
      <c r="F46" s="301" t="s">
        <v>1430</v>
      </c>
      <c r="G46" s="301" t="s">
        <v>380</v>
      </c>
      <c r="H46" s="822" t="s">
        <v>1431</v>
      </c>
      <c r="I46" s="822"/>
      <c r="J46" s="823"/>
      <c r="K46" s="375" t="s">
        <v>648</v>
      </c>
      <c r="L46" s="300"/>
      <c r="M46" s="300"/>
    </row>
    <row r="47" spans="1:13" ht="15" customHeight="1" thickTop="1" x14ac:dyDescent="0.25">
      <c r="A47" s="299" t="s">
        <v>1432</v>
      </c>
      <c r="B47" s="298"/>
      <c r="C47" s="297" t="str">
        <f>"("&amp;LEFT(K46,1)&amp;")"</f>
        <v>(E)</v>
      </c>
      <c r="D47" s="296" t="s">
        <v>1433</v>
      </c>
      <c r="E47" s="295"/>
      <c r="F47" s="294"/>
      <c r="G47" s="294"/>
      <c r="H47" s="824"/>
      <c r="I47" s="824"/>
      <c r="J47" s="825"/>
      <c r="K47" s="793" t="s">
        <v>1855</v>
      </c>
    </row>
    <row r="48" spans="1:13" ht="15" customHeight="1" x14ac:dyDescent="0.25">
      <c r="A48" s="282" t="s">
        <v>962</v>
      </c>
      <c r="B48" s="282"/>
      <c r="C48" s="281"/>
      <c r="D48" s="280"/>
      <c r="E48" s="279"/>
      <c r="F48" s="278" t="str" cm="1">
        <f t="array" aca="1" ref="F48" ca="1">IF(D48="Core", INDIRECT($K$3), IF(D48="Core_Rotational",INDIRECT($K$3), IF(D48="Core_Pillar", INDIRECT($K$3),IF(D48="Explosive_Cardio", INDIRECT($K$2), IF(D48="Explosive", INDIRECT($K$2),INDIRECT($K$4))))))</f>
        <v>3x10</v>
      </c>
      <c r="G48" s="826" t="str">
        <f ca="1">CONCATENATE(IF($E$5="FDN",FDN_R,""),IF($E$5="END",END_R,""),IF($E$5="SPD",SPD_R,""),IF($E$5="HYP",HYP_R,""),IF($E$5="PWR",PWR_R,""),IF($E$5="STC",STC_R,""),IF($E$5="STR",STR_R,""),IF($E$5="MAX",MAX_R,""),IF($E$5="TF",TF_R,""),IF($E$5="UNL",UNL_R,""))</f>
        <v>1:30</v>
      </c>
      <c r="H48" s="277"/>
      <c r="I48" s="277"/>
      <c r="J48" s="277"/>
      <c r="K48" s="793"/>
    </row>
    <row r="49" spans="1:13" ht="15" customHeight="1" x14ac:dyDescent="0.25">
      <c r="A49" s="43" t="s">
        <v>1822</v>
      </c>
      <c r="B49" s="36"/>
      <c r="C49" s="386">
        <v>6.95</v>
      </c>
      <c r="D49" s="280"/>
      <c r="E49" s="293"/>
      <c r="F49" s="271" t="str" cm="1">
        <f t="array" aca="1" ref="F49" ca="1">IF(D49="Core", INDIRECT($K$3), IF(D49="Core_Rotational",INDIRECT($K$3), IF(D49="Core_Pillar", INDIRECT($K$3),IF(D49="Explosive_Cardio", INDIRECT($K$2), IF(D49="Explosive", INDIRECT($K$2),INDIRECT($K$4))))))</f>
        <v>3x10</v>
      </c>
      <c r="G49" s="827"/>
      <c r="H49" s="271"/>
      <c r="I49" s="271"/>
      <c r="J49" s="271"/>
      <c r="K49" s="793"/>
    </row>
    <row r="50" spans="1:13" ht="15" customHeight="1" x14ac:dyDescent="0.25">
      <c r="A50" s="282" t="s">
        <v>1086</v>
      </c>
      <c r="B50" s="282"/>
      <c r="C50" s="382"/>
      <c r="D50" s="364"/>
      <c r="E50" s="291"/>
      <c r="F50" s="278" t="str" cm="1">
        <f t="array" aca="1" ref="F50" ca="1">IF(D50="Core", INDIRECT($K$3), IF(D50="Core_Rotational",INDIRECT($K$3), IF(D50="Core_Pillar", INDIRECT($K$3),IF(D50="Explosive_Cardio", INDIRECT($K$2), IF(D50="Explosive", INDIRECT($K$2),INDIRECT($K$4))))))</f>
        <v>3x10</v>
      </c>
      <c r="G50" s="828" t="str">
        <f ca="1">CONCATENATE(IF($E$5="FDN",FDN_R,""),IF($E$5="END",END_R,""),IF($E$5="SPD",SPD_R,""),IF($E$5="HYP",HYP_R,""),IF($E$5="PWR",PWR_R,""),IF($E$5="STC",STC_R,""),IF($E$5="STR",STR_R,""),IF($E$5="MAX",MAX_R,""),IF($E$5="TF",TF_R,""),IF($E$5="UNL",UNL_R,""))</f>
        <v>1:30</v>
      </c>
      <c r="H50" s="290"/>
      <c r="I50" s="290"/>
      <c r="J50" s="290"/>
      <c r="K50" s="793"/>
    </row>
    <row r="51" spans="1:13" ht="15" customHeight="1" x14ac:dyDescent="0.25">
      <c r="A51" s="43"/>
      <c r="B51" s="36"/>
      <c r="C51" s="386"/>
      <c r="D51" s="363"/>
      <c r="E51" s="286"/>
      <c r="F51" s="271" t="str" cm="1">
        <f t="array" aca="1" ref="F51" ca="1">IF(D51="Core", INDIRECT($K$3), IF(D51="Core_Rotational",INDIRECT($K$3), IF(D51="Core_Pillar", INDIRECT($K$3),IF(D51="Explosive_Cardio", INDIRECT($K$2), IF(D51="Explosive", INDIRECT($K$2),INDIRECT($K$4))))))</f>
        <v>3x10</v>
      </c>
      <c r="G51" s="829"/>
      <c r="H51" s="285"/>
      <c r="I51" s="285"/>
      <c r="J51" s="285"/>
      <c r="K51" s="793"/>
    </row>
    <row r="52" spans="1:13" ht="15" customHeight="1" x14ac:dyDescent="0.25">
      <c r="A52" s="282"/>
      <c r="B52" s="282"/>
      <c r="C52" s="382"/>
      <c r="D52" s="280"/>
      <c r="E52" s="279"/>
      <c r="F52" s="278" t="str" cm="1">
        <f t="array" aca="1" ref="F52" ca="1">IF(D52="Core", INDIRECT($K$3), IF(D52="Core_Rotational",INDIRECT($K$3), IF(D52="Core_Pillar", INDIRECT($K$3),IF(D52="Explosive_Cardio", INDIRECT($K$2), IF(D52="Explosive", INDIRECT($K$2),INDIRECT($K$4))))))</f>
        <v>3x10</v>
      </c>
      <c r="G52" s="826" t="str">
        <f ca="1">CONCATENATE(IF($E$5="FDN",FDN_R,""),IF($E$5="END",END_R,""),IF($E$5="SPD",SPD_R,""),IF($E$5="HYP",HYP_R,""),IF($E$5="PWR",PWR_R,""),IF($E$5="STC",STC_R,""),IF($E$5="STR",STR_R,""),IF($E$5="MAX",MAX_R,""),IF($E$5="TF",TF_R,""),IF($E$5="UNL",UNL_R,""))</f>
        <v>1:30</v>
      </c>
      <c r="H52" s="277"/>
      <c r="I52" s="277"/>
      <c r="J52" s="277"/>
      <c r="K52" s="793"/>
    </row>
    <row r="53" spans="1:13" ht="15" customHeight="1" thickBot="1" x14ac:dyDescent="0.3">
      <c r="A53" s="43"/>
      <c r="B53" s="45"/>
      <c r="C53" s="383">
        <f>SUM(C47:C52)</f>
        <v>6.95</v>
      </c>
      <c r="D53" s="280"/>
      <c r="E53" s="293"/>
      <c r="F53" s="271" t="str" cm="1">
        <f t="array" aca="1" ref="F53" ca="1">IF(D53="Core", INDIRECT($K$3), IF(D53="Core_Rotational",INDIRECT($K$3), IF(D53="Core_Pillar", INDIRECT($K$3),IF(D53="Explosive_Cardio", INDIRECT($K$2), IF(D53="Explosive", INDIRECT($K$2),INDIRECT($K$4))))))</f>
        <v>3x10</v>
      </c>
      <c r="G53" s="827"/>
      <c r="H53" s="271"/>
      <c r="I53" s="271"/>
      <c r="J53" s="271"/>
    </row>
    <row r="54" spans="1:13" ht="15" customHeight="1" thickBot="1" x14ac:dyDescent="0.3">
      <c r="A54" s="305" t="s">
        <v>646</v>
      </c>
      <c r="B54" s="304"/>
      <c r="C54" s="303">
        <f ca="1">+C46+1</f>
        <v>44891</v>
      </c>
      <c r="D54" s="301" t="s">
        <v>1429</v>
      </c>
      <c r="E54" s="302" t="s">
        <v>70</v>
      </c>
      <c r="F54" s="301" t="s">
        <v>1430</v>
      </c>
      <c r="G54" s="301" t="s">
        <v>380</v>
      </c>
      <c r="H54" s="822" t="s">
        <v>1431</v>
      </c>
      <c r="I54" s="822"/>
      <c r="J54" s="823"/>
      <c r="K54" s="375" t="s">
        <v>648</v>
      </c>
      <c r="L54" s="300"/>
      <c r="M54" s="300"/>
    </row>
    <row r="55" spans="1:13" ht="15" customHeight="1" thickTop="1" x14ac:dyDescent="0.25">
      <c r="A55" s="299" t="s">
        <v>1432</v>
      </c>
      <c r="B55" s="298"/>
      <c r="C55" s="297" t="str">
        <f>"("&amp;LEFT(K54,1)&amp;")"</f>
        <v>(E)</v>
      </c>
      <c r="D55" s="296" t="s">
        <v>1433</v>
      </c>
      <c r="E55" s="295"/>
      <c r="F55" s="294"/>
      <c r="G55" s="294"/>
      <c r="H55" s="824"/>
      <c r="I55" s="824"/>
      <c r="J55" s="825"/>
      <c r="K55" s="793" t="s">
        <v>1854</v>
      </c>
    </row>
    <row r="56" spans="1:13" ht="15" customHeight="1" x14ac:dyDescent="0.25">
      <c r="A56" s="283" t="s">
        <v>962</v>
      </c>
      <c r="B56" s="282"/>
      <c r="C56" s="281"/>
      <c r="D56" s="280"/>
      <c r="E56" s="279"/>
      <c r="F56" s="278" t="str" cm="1">
        <f t="array" aca="1" ref="F56" ca="1">IF(D56="Core", INDIRECT($K$3), IF(D56="Core_Rotational",INDIRECT($K$3), IF(D56="Core_Pillar", INDIRECT($K$3),IF(D56="Explosive_Cardio", INDIRECT($K$2), IF(D56="Explosive", INDIRECT($K$2),INDIRECT($K$4))))))</f>
        <v>3x10</v>
      </c>
      <c r="G56" s="826" t="str">
        <f ca="1">CONCATENATE(IF($E$5="FDN",FDN_R,""),IF($E$5="END",END_R,""),IF($E$5="SPD",SPD_R,""),IF($E$5="HYP",HYP_R,""),IF($E$5="PWR",PWR_R,""),IF($E$5="STC",STC_R,""),IF($E$5="STR",STR_R,""),IF($E$5="MAX",MAX_R,""),IF($E$5="TF",TF_R,""),IF($E$5="UNL",UNL_R,""))</f>
        <v>1:30</v>
      </c>
      <c r="H56" s="277"/>
      <c r="I56" s="277"/>
      <c r="J56" s="276"/>
      <c r="K56" s="793"/>
    </row>
    <row r="57" spans="1:13" ht="15" customHeight="1" x14ac:dyDescent="0.25">
      <c r="A57" s="288" t="s">
        <v>1167</v>
      </c>
      <c r="B57" s="36"/>
      <c r="C57" s="386">
        <v>6.35</v>
      </c>
      <c r="D57" s="280"/>
      <c r="E57" s="293"/>
      <c r="F57" s="271" t="str" cm="1">
        <f t="array" aca="1" ref="F57" ca="1">IF(D57="Core", INDIRECT($K$3), IF(D57="Core_Rotational",INDIRECT($K$3), IF(D57="Core_Pillar", INDIRECT($K$3),IF(D57="Explosive_Cardio", INDIRECT($K$2), IF(D57="Explosive", INDIRECT($K$2),INDIRECT($K$4))))))</f>
        <v>3x10</v>
      </c>
      <c r="G57" s="827"/>
      <c r="H57" s="271"/>
      <c r="I57" s="271"/>
      <c r="J57" s="292"/>
      <c r="K57" s="793"/>
    </row>
    <row r="58" spans="1:13" ht="15" customHeight="1" x14ac:dyDescent="0.25">
      <c r="A58" s="283"/>
      <c r="B58" s="282"/>
      <c r="C58" s="382"/>
      <c r="D58" s="364"/>
      <c r="E58" s="291"/>
      <c r="F58" s="278" t="str" cm="1">
        <f t="array" aca="1" ref="F58" ca="1">IF(D58="Core", INDIRECT($K$3), IF(D58="Core_Rotational",INDIRECT($K$3), IF(D58="Core_Pillar", INDIRECT($K$3),IF(D58="Explosive_Cardio", INDIRECT($K$2), IF(D58="Explosive", INDIRECT($K$2),INDIRECT($K$4))))))</f>
        <v>3x10</v>
      </c>
      <c r="G58" s="828" t="str">
        <f ca="1">CONCATENATE(IF($E$5="FDN",FDN_R,""),IF($E$5="END",END_R,""),IF($E$5="SPD",SPD_R,""),IF($E$5="HYP",HYP_R,""),IF($E$5="PWR",PWR_R,""),IF($E$5="STC",STC_R,""),IF($E$5="STR",STR_R,""),IF($E$5="MAX",MAX_R,""),IF($E$5="TF",TF_R,""),IF($E$5="UNL",UNL_R,""))</f>
        <v>1:30</v>
      </c>
      <c r="H58" s="290"/>
      <c r="I58" s="290"/>
      <c r="J58" s="289"/>
      <c r="K58" s="793"/>
    </row>
    <row r="59" spans="1:13" ht="15" customHeight="1" x14ac:dyDescent="0.25">
      <c r="A59" s="288"/>
      <c r="B59" s="36"/>
      <c r="C59" s="386"/>
      <c r="D59" s="363"/>
      <c r="E59" s="286"/>
      <c r="F59" s="271" t="str" cm="1">
        <f t="array" aca="1" ref="F59" ca="1">IF(D59="Core", INDIRECT($K$3), IF(D59="Core_Rotational",INDIRECT($K$3), IF(D59="Core_Pillar", INDIRECT($K$3),IF(D59="Explosive_Cardio", INDIRECT($K$2), IF(D59="Explosive", INDIRECT($K$2),INDIRECT($K$4))))))</f>
        <v>3x10</v>
      </c>
      <c r="G59" s="829"/>
      <c r="H59" s="285"/>
      <c r="I59" s="285"/>
      <c r="J59" s="284"/>
      <c r="K59" s="793"/>
    </row>
    <row r="60" spans="1:13" ht="15" customHeight="1" x14ac:dyDescent="0.25">
      <c r="A60" s="283"/>
      <c r="B60" s="282"/>
      <c r="C60" s="382"/>
      <c r="D60" s="365"/>
      <c r="E60" s="279"/>
      <c r="F60" s="278" t="str" cm="1">
        <f t="array" aca="1" ref="F60" ca="1">IF(D60="Core", INDIRECT($K$3), IF(D60="Core_Rotational",INDIRECT($K$3), IF(D60="Core_Pillar", INDIRECT($K$3),IF(D60="Explosive_Cardio", INDIRECT($K$2), IF(D60="Explosive", INDIRECT($K$2),INDIRECT($K$4))))))</f>
        <v>3x10</v>
      </c>
      <c r="G60" s="826" t="str">
        <f ca="1">CONCATENATE(IF($E$5="FDN",FDN_R,""),IF($E$5="END",END_R,""),IF($E$5="SPD",SPD_R,""),IF($E$5="HYP",HYP_R,""),IF($E$5="PWR",PWR_R,""),IF($E$5="STC",STC_R,""),IF($E$5="STR",STR_R,""),IF($E$5="MAX",MAX_R,""),IF($E$5="TF",TF_R,""),IF($E$5="UNL",UNL_R,""))</f>
        <v>1:30</v>
      </c>
      <c r="H60" s="277"/>
      <c r="I60" s="277"/>
      <c r="J60" s="276"/>
      <c r="K60" s="793"/>
    </row>
    <row r="61" spans="1:13" ht="15" customHeight="1" thickBot="1" x14ac:dyDescent="0.3">
      <c r="A61" s="275"/>
      <c r="B61" s="274"/>
      <c r="C61" s="383">
        <f>SUM(C55:C60)</f>
        <v>6.35</v>
      </c>
      <c r="D61" s="366"/>
      <c r="E61" s="272"/>
      <c r="F61" s="270" t="str" cm="1">
        <f t="array" aca="1" ref="F61" ca="1">IF(D61="Core", INDIRECT($K$3), IF(D61="Core_Rotational",INDIRECT($K$3), IF(D61="Core_Pillar", INDIRECT($K$3),IF(D61="Explosive_Cardio", INDIRECT($K$2), IF(D61="Explosive", INDIRECT($K$2),INDIRECT($K$4))))))</f>
        <v>3x10</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65" priority="1" operator="equal">
      <formula>0</formula>
    </cfRule>
    <cfRule type="cellIs" dxfId="64" priority="2" operator="equal">
      <formula>"SPD"</formula>
    </cfRule>
    <cfRule type="cellIs" dxfId="63" priority="3" operator="equal">
      <formula>"PWR"</formula>
    </cfRule>
    <cfRule type="cellIs" dxfId="62" priority="4" operator="equal">
      <formula>"HYP"</formula>
    </cfRule>
    <cfRule type="cellIs" dxfId="61" priority="5" operator="equal">
      <formula>"STR"</formula>
    </cfRule>
    <cfRule type="cellIs" dxfId="60" priority="6" operator="equal">
      <formula>"STC"</formula>
    </cfRule>
    <cfRule type="cellIs" dxfId="59" priority="7" operator="equal">
      <formula>"MAX"</formula>
    </cfRule>
    <cfRule type="cellIs" dxfId="58" priority="8" operator="equal">
      <formula>"SPE"</formula>
    </cfRule>
    <cfRule type="cellIs" dxfId="57" priority="9" operator="equal">
      <formula>"END"</formula>
    </cfRule>
    <cfRule type="cellIs" dxfId="56" priority="10" operator="equal">
      <formula>"UNL"</formula>
    </cfRule>
    <cfRule type="cellIs" dxfId="55" priority="11" operator="equal">
      <formula>"FDN"</formula>
    </cfRule>
  </conditionalFormatting>
  <dataValidations count="2">
    <dataValidation type="list" allowBlank="1" showInputMessage="1" showErrorMessage="1" sqref="D8:D13 D16:D21 D24:D29 D32:D37 D40:D45 D48:D53 D56:D61" xr:uid="{F9F0C9A7-949F-4FA7-8A8F-0047DF566877}">
      <formula1>ExerciseCategories</formula1>
    </dataValidation>
    <dataValidation type="list" allowBlank="1" showErrorMessage="1" sqref="E24:E29 E32:E37 E16:E21 E56:E61 E40:E45 E48:E53 E8:E13" xr:uid="{2275752C-EAD6-4E85-B8EB-02C7C6834A8D}">
      <formula1>INDIRECT(D8)</formula1>
    </dataValidation>
  </dataValidations>
  <hyperlinks>
    <hyperlink ref="K1" location="'Reference Page'!A1" display="Home" xr:uid="{DC049D7C-B8A7-45E8-BC25-526D79D9A20A}"/>
  </hyperlinks>
  <printOptions horizontalCentered="1" verticalCentered="1"/>
  <pageMargins left="0.3" right="0.3" top="0.5" bottom="0.25" header="0.3" footer="0.3"/>
  <pageSetup scale="87"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9">
    <tabColor rgb="FFCC99FF"/>
    <pageSetUpPr fitToPage="1"/>
  </sheetPr>
  <dimension ref="A1:AO202"/>
  <sheetViews>
    <sheetView showGridLines="0" workbookViewId="0">
      <pane ySplit="5" topLeftCell="A35" activePane="bottomLeft" state="frozen"/>
      <selection activeCell="A6" sqref="A6:AA61"/>
      <selection pane="bottomLeft" activeCell="K55" sqref="K55:K60"/>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474</v>
      </c>
      <c r="B2" s="781"/>
      <c r="C2" s="781"/>
      <c r="D2" s="781"/>
      <c r="E2" s="781"/>
      <c r="F2" s="781"/>
      <c r="G2" s="781"/>
      <c r="H2" s="781"/>
      <c r="I2" s="781"/>
      <c r="J2" s="782"/>
      <c r="K2" s="379" t="str">
        <f ca="1">CONCATENATE(E5,"1_3E")</f>
        <v>HYP1_3E</v>
      </c>
    </row>
    <row r="3" spans="1:41" x14ac:dyDescent="0.25">
      <c r="A3" s="318" cm="1">
        <f t="array" aca="1" ref="A3" ca="1">INDIRECT(K5)</f>
        <v>44892</v>
      </c>
      <c r="B3" s="317" t="s">
        <v>330</v>
      </c>
      <c r="C3" s="316">
        <f ca="1">+A3+6</f>
        <v>44898</v>
      </c>
      <c r="D3" s="787" t="s">
        <v>852</v>
      </c>
      <c r="E3" s="788"/>
      <c r="F3" s="788"/>
      <c r="G3" s="788"/>
      <c r="H3" s="788"/>
      <c r="I3" s="788"/>
      <c r="J3" s="789"/>
      <c r="K3" s="379" t="str">
        <f ca="1">CONCATENATE(E5,"1_3C")</f>
        <v>HYP1_3C</v>
      </c>
    </row>
    <row r="4" spans="1:41" x14ac:dyDescent="0.25">
      <c r="A4" s="858" t="str">
        <f>'Reference Page'!$H$47</f>
        <v>INDOOR</v>
      </c>
      <c r="B4" s="859"/>
      <c r="C4" s="859"/>
      <c r="D4" s="859"/>
      <c r="E4" s="859"/>
      <c r="F4" s="859"/>
      <c r="G4" s="859"/>
      <c r="H4" s="859"/>
      <c r="I4" s="859"/>
      <c r="J4" s="860"/>
      <c r="K4" s="379" t="str">
        <f ca="1">CONCATENATE(E5,"1_3O")</f>
        <v>HYP1_3O</v>
      </c>
    </row>
    <row r="5" spans="1:41" ht="16.5" thickBot="1" x14ac:dyDescent="0.35">
      <c r="A5" s="865" t="str">
        <f>'Reference Page'!$F$47</f>
        <v>Fall Block 3</v>
      </c>
      <c r="B5" s="866"/>
      <c r="C5" s="866"/>
      <c r="D5" s="367" t="s">
        <v>1428</v>
      </c>
      <c r="E5" s="844" t="str" cm="1">
        <f t="array" aca="1" ref="E5" ca="1">INDIRECT(L5)</f>
        <v>HYP</v>
      </c>
      <c r="F5" s="845"/>
      <c r="G5" s="845"/>
      <c r="H5" s="845"/>
      <c r="I5" s="845"/>
      <c r="J5" s="845"/>
      <c r="K5" s="379" t="str">
        <f>_xlfn.CONCAT("'Reference Page'!A",RIGHT(A2,(LEN(A2)-FIND(" ",A2)))+2)</f>
        <v>'Reference Page'!A50</v>
      </c>
      <c r="L5" s="70" t="str">
        <f>_xlfn.CONCAT("'Reference Page'!G",RIGHT(A2,(LEN(A2)-FIND(" ",A2)))+2)</f>
        <v>'Reference Page'!G50</v>
      </c>
    </row>
    <row r="6" spans="1:41" ht="15.75" thickBot="1" x14ac:dyDescent="0.3">
      <c r="A6" s="315" t="s">
        <v>640</v>
      </c>
      <c r="B6" s="314"/>
      <c r="C6" s="306">
        <f ca="1">A3</f>
        <v>44892</v>
      </c>
      <c r="D6" s="301" t="s">
        <v>1429</v>
      </c>
      <c r="E6" s="302" t="s">
        <v>70</v>
      </c>
      <c r="F6" s="301" t="s">
        <v>1430</v>
      </c>
      <c r="G6" s="301" t="s">
        <v>380</v>
      </c>
      <c r="H6" s="841" t="s">
        <v>1431</v>
      </c>
      <c r="I6" s="841"/>
      <c r="J6" s="842"/>
      <c r="K6" s="375" t="s">
        <v>648</v>
      </c>
      <c r="L6" s="300"/>
      <c r="M6" s="300"/>
    </row>
    <row r="7" spans="1:41" s="313" customFormat="1" ht="15" customHeight="1" thickTop="1" x14ac:dyDescent="0.25">
      <c r="A7" s="299" t="s">
        <v>1432</v>
      </c>
      <c r="B7" s="41"/>
      <c r="C7" s="297" t="str">
        <f>"("&amp;LEFT(K6,1)&amp;")"</f>
        <v>(E)</v>
      </c>
      <c r="D7" s="296" t="s">
        <v>1433</v>
      </c>
      <c r="E7" s="295"/>
      <c r="F7" s="294"/>
      <c r="G7" s="294"/>
      <c r="H7" s="824"/>
      <c r="I7" s="824"/>
      <c r="J7" s="825"/>
      <c r="K7" s="793" t="s">
        <v>1853</v>
      </c>
      <c r="L7"/>
      <c r="M7"/>
      <c r="N7"/>
      <c r="O7"/>
      <c r="P7"/>
      <c r="Q7"/>
      <c r="R7"/>
      <c r="S7"/>
      <c r="T7"/>
      <c r="U7"/>
      <c r="V7"/>
      <c r="W7"/>
      <c r="X7"/>
      <c r="Y7"/>
      <c r="Z7"/>
      <c r="AA7"/>
      <c r="AB7"/>
      <c r="AC7"/>
      <c r="AD7"/>
      <c r="AE7"/>
      <c r="AF7"/>
      <c r="AG7"/>
      <c r="AH7"/>
      <c r="AI7"/>
      <c r="AJ7"/>
      <c r="AK7"/>
      <c r="AL7"/>
      <c r="AM7"/>
      <c r="AN7"/>
      <c r="AO7"/>
    </row>
    <row r="8" spans="1:41" ht="15" customHeight="1" x14ac:dyDescent="0.25">
      <c r="A8" s="282" t="s">
        <v>1641</v>
      </c>
      <c r="B8" s="282"/>
      <c r="C8" s="382">
        <v>8.25</v>
      </c>
      <c r="D8" s="280"/>
      <c r="E8" s="279"/>
      <c r="F8" s="278"/>
      <c r="G8" s="826"/>
      <c r="H8" s="277"/>
      <c r="I8" s="277"/>
      <c r="J8" s="277"/>
      <c r="K8" s="793"/>
    </row>
    <row r="9" spans="1:41" ht="15" customHeight="1" x14ac:dyDescent="0.25">
      <c r="A9" s="43"/>
      <c r="B9" s="36"/>
      <c r="C9" s="386"/>
      <c r="D9" s="280"/>
      <c r="E9" s="293"/>
      <c r="F9" s="271"/>
      <c r="G9" s="827"/>
      <c r="H9" s="271"/>
      <c r="I9" s="271"/>
      <c r="J9" s="271"/>
      <c r="K9" s="793"/>
    </row>
    <row r="10" spans="1:41" ht="15" customHeight="1" x14ac:dyDescent="0.25">
      <c r="A10" s="282"/>
      <c r="B10" s="282"/>
      <c r="C10" s="382"/>
      <c r="D10" s="364"/>
      <c r="E10" s="291"/>
      <c r="F10" s="278"/>
      <c r="G10" s="828"/>
      <c r="H10" s="290"/>
      <c r="I10" s="290"/>
      <c r="J10" s="290"/>
      <c r="K10" s="793"/>
    </row>
    <row r="11" spans="1:41" ht="15" customHeight="1" x14ac:dyDescent="0.25">
      <c r="A11" s="43"/>
      <c r="B11" s="36"/>
      <c r="C11" s="386"/>
      <c r="D11" s="363"/>
      <c r="E11" s="286"/>
      <c r="F11" s="271"/>
      <c r="G11" s="829"/>
      <c r="H11" s="285"/>
      <c r="I11" s="285"/>
      <c r="J11" s="285"/>
      <c r="K11" s="793"/>
    </row>
    <row r="12" spans="1:41" ht="15" customHeight="1" x14ac:dyDescent="0.25">
      <c r="A12" s="282"/>
      <c r="B12" s="282"/>
      <c r="C12" s="382"/>
      <c r="D12" s="280"/>
      <c r="E12" s="279"/>
      <c r="F12" s="278"/>
      <c r="G12" s="826"/>
      <c r="H12" s="277"/>
      <c r="I12" s="277"/>
      <c r="J12" s="277"/>
      <c r="K12" s="793"/>
    </row>
    <row r="13" spans="1:41" ht="15" customHeight="1" thickBot="1" x14ac:dyDescent="0.3">
      <c r="A13" s="43"/>
      <c r="B13" s="312"/>
      <c r="C13" s="410">
        <f>SUM(C7:C12)</f>
        <v>8.25</v>
      </c>
      <c r="D13" s="280"/>
      <c r="E13" s="310"/>
      <c r="F13" s="271"/>
      <c r="G13" s="827"/>
      <c r="H13" s="271"/>
      <c r="I13" s="271"/>
      <c r="J13" s="271"/>
    </row>
    <row r="14" spans="1:41" ht="15" customHeight="1" thickBot="1" x14ac:dyDescent="0.3">
      <c r="A14" s="307" t="s">
        <v>641</v>
      </c>
      <c r="B14" s="304"/>
      <c r="C14" s="306">
        <f ca="1">+C6+1</f>
        <v>44893</v>
      </c>
      <c r="D14" s="301" t="s">
        <v>1429</v>
      </c>
      <c r="E14" s="309" t="s">
        <v>70</v>
      </c>
      <c r="F14" s="308" t="s">
        <v>1430</v>
      </c>
      <c r="G14" s="301" t="s">
        <v>380</v>
      </c>
      <c r="H14" s="822" t="s">
        <v>1431</v>
      </c>
      <c r="I14" s="822"/>
      <c r="J14" s="823"/>
      <c r="K14" s="375" t="s">
        <v>648</v>
      </c>
      <c r="L14" s="300"/>
      <c r="M14" s="300"/>
    </row>
    <row r="15" spans="1:41" ht="15" customHeight="1" thickTop="1" x14ac:dyDescent="0.25">
      <c r="A15" s="299" t="s">
        <v>1432</v>
      </c>
      <c r="B15" s="298"/>
      <c r="C15" s="297" t="str">
        <f>"("&amp;LEFT(K14,1)&amp;")"</f>
        <v>(E)</v>
      </c>
      <c r="D15" s="296" t="s">
        <v>1433</v>
      </c>
      <c r="E15" s="295" t="s">
        <v>962</v>
      </c>
      <c r="F15" s="294"/>
      <c r="G15" s="294"/>
      <c r="H15" s="824"/>
      <c r="I15" s="824"/>
      <c r="J15" s="825"/>
      <c r="K15" s="793" t="s">
        <v>1858</v>
      </c>
    </row>
    <row r="16" spans="1:41" ht="15" customHeight="1" x14ac:dyDescent="0.25">
      <c r="A16" s="282" t="s">
        <v>1561</v>
      </c>
      <c r="B16" s="282"/>
      <c r="C16" s="281"/>
      <c r="D16" s="280" t="s">
        <v>128</v>
      </c>
      <c r="E16" s="279" t="s">
        <v>140</v>
      </c>
      <c r="F16" s="278" t="s">
        <v>74</v>
      </c>
      <c r="G16" s="826" t="str">
        <f ca="1">CONCATENATE(IF($E$5="FDN",FDN_R,""),IF($E$5="END",END_R,""),IF($E$5="SPD",SPD_R,""),IF($E$5="HYP",HYP_R,""),IF($E$5="PWR",PWR_R,""),IF($E$5="STC",STC_R,""),IF($E$5="STR",STR_R,""),IF($E$5="MAX",MAX_R,""),IF($E$5="TF",TF_R,""),IF($E$5="UNL",UNL_R,""))</f>
        <v>1:30</v>
      </c>
      <c r="H16" s="277"/>
      <c r="I16" s="277"/>
      <c r="J16" s="277"/>
      <c r="K16" s="793"/>
    </row>
    <row r="17" spans="1:13" ht="15" customHeight="1" x14ac:dyDescent="0.25">
      <c r="A17" s="43" t="s">
        <v>873</v>
      </c>
      <c r="B17" s="36"/>
      <c r="C17" s="287">
        <v>4</v>
      </c>
      <c r="D17" s="280"/>
      <c r="E17" s="293"/>
      <c r="F17" s="271"/>
      <c r="G17" s="827"/>
      <c r="H17" s="271"/>
      <c r="I17" s="271"/>
      <c r="J17" s="271"/>
      <c r="K17" s="793"/>
    </row>
    <row r="18" spans="1:13" ht="15" customHeight="1" x14ac:dyDescent="0.25">
      <c r="A18" s="282" t="s">
        <v>1857</v>
      </c>
      <c r="B18" s="282"/>
      <c r="C18" s="281">
        <v>0.2</v>
      </c>
      <c r="D18" s="364" t="s">
        <v>129</v>
      </c>
      <c r="E18" s="291" t="s">
        <v>161</v>
      </c>
      <c r="F18" s="278" t="str" cm="1">
        <f t="array" aca="1" ref="F18" ca="1">IF(D18="Core", INDIRECT($K$3), IF(D18="Core_Rotational",INDIRECT($K$3), IF(D18="Core_Pillar", INDIRECT($K$3),IF(D18="Explosive_Cardio", INDIRECT($K$2), IF(D18="Explosive", INDIRECT($K$2),INDIRECT($K$4))))))</f>
        <v>3x10</v>
      </c>
      <c r="G18" s="828" t="str">
        <f ca="1">CONCATENATE(IF($E$5="FDN",FDN_R,""),IF($E$5="END",END_R,""),IF($E$5="SPD",SPD_R,""),IF($E$5="HYP",HYP_R,""),IF($E$5="PWR",PWR_R,""),IF($E$5="STC",STC_R,""),IF($E$5="STR",STR_R,""),IF($E$5="MAX",MAX_R,""),IF($E$5="TF",TF_R,""),IF($E$5="UNL",UNL_R,""))</f>
        <v>1:30</v>
      </c>
      <c r="H18" s="290"/>
      <c r="I18" s="290"/>
      <c r="J18" s="290"/>
      <c r="K18" s="793"/>
    </row>
    <row r="19" spans="1:13" ht="15" customHeight="1" x14ac:dyDescent="0.25">
      <c r="A19" s="43" t="s">
        <v>873</v>
      </c>
      <c r="B19" s="36"/>
      <c r="C19" s="287">
        <v>4</v>
      </c>
      <c r="D19" s="363" t="s">
        <v>136</v>
      </c>
      <c r="E19" s="286" t="s">
        <v>146</v>
      </c>
      <c r="F19" s="271" t="s">
        <v>1535</v>
      </c>
      <c r="G19" s="829"/>
      <c r="H19" s="285"/>
      <c r="I19" s="285"/>
      <c r="J19" s="285"/>
      <c r="K19" s="793"/>
    </row>
    <row r="20" spans="1:13" ht="15" customHeight="1" x14ac:dyDescent="0.25">
      <c r="A20" s="282" t="s">
        <v>1788</v>
      </c>
      <c r="B20" s="282"/>
      <c r="C20" s="281"/>
      <c r="D20" s="280"/>
      <c r="E20" s="279"/>
      <c r="F20" s="278"/>
      <c r="G20" s="826"/>
      <c r="H20" s="277"/>
      <c r="I20" s="277"/>
      <c r="J20" s="277"/>
      <c r="K20" s="793"/>
    </row>
    <row r="21" spans="1:13" ht="15" customHeight="1" thickBot="1" x14ac:dyDescent="0.3">
      <c r="A21" s="43"/>
      <c r="B21" s="45"/>
      <c r="C21" s="273">
        <f>SUM(C15:C20)</f>
        <v>8.1999999999999993</v>
      </c>
      <c r="D21" s="280"/>
      <c r="E21" s="293"/>
      <c r="F21" s="271"/>
      <c r="G21" s="827"/>
      <c r="H21" s="271"/>
      <c r="I21" s="271"/>
      <c r="J21" s="271"/>
    </row>
    <row r="22" spans="1:13" ht="15" customHeight="1" thickBot="1" x14ac:dyDescent="0.3">
      <c r="A22" s="307" t="s">
        <v>642</v>
      </c>
      <c r="B22" s="304"/>
      <c r="C22" s="306">
        <f ca="1">+C14+1</f>
        <v>44894</v>
      </c>
      <c r="D22" s="301" t="s">
        <v>1429</v>
      </c>
      <c r="E22" s="302" t="s">
        <v>70</v>
      </c>
      <c r="F22" s="301" t="s">
        <v>1430</v>
      </c>
      <c r="G22" s="301" t="s">
        <v>380</v>
      </c>
      <c r="H22" s="822" t="s">
        <v>1431</v>
      </c>
      <c r="I22" s="822"/>
      <c r="J22" s="823"/>
      <c r="K22" s="375" t="s">
        <v>1106</v>
      </c>
      <c r="L22" s="300"/>
      <c r="M22" s="300"/>
    </row>
    <row r="23" spans="1:13" ht="15" customHeight="1" thickTop="1" x14ac:dyDescent="0.25">
      <c r="A23" s="299" t="s">
        <v>1432</v>
      </c>
      <c r="B23" s="298"/>
      <c r="C23" s="297" t="str">
        <f>"("&amp;LEFT(K22,1)&amp;")"</f>
        <v>(I)</v>
      </c>
      <c r="D23" s="296" t="s">
        <v>1433</v>
      </c>
      <c r="E23" s="295"/>
      <c r="F23" s="294"/>
      <c r="G23" s="294"/>
      <c r="H23" s="824"/>
      <c r="I23" s="824"/>
      <c r="J23" s="825"/>
      <c r="K23" s="793" t="s">
        <v>1861</v>
      </c>
    </row>
    <row r="24" spans="1:13" ht="15" customHeight="1" x14ac:dyDescent="0.25">
      <c r="A24" s="282" t="s">
        <v>1689</v>
      </c>
      <c r="B24" s="282"/>
      <c r="C24" s="281"/>
      <c r="D24" s="280"/>
      <c r="E24" s="279" t="s">
        <v>1743</v>
      </c>
      <c r="F24" s="278"/>
      <c r="G24" s="826"/>
      <c r="H24" s="277"/>
      <c r="I24" s="277"/>
      <c r="J24" s="277"/>
      <c r="K24" s="793"/>
    </row>
    <row r="25" spans="1:13" ht="15" customHeight="1" x14ac:dyDescent="0.25">
      <c r="A25" s="43" t="s">
        <v>918</v>
      </c>
      <c r="B25" s="36"/>
      <c r="C25" s="287">
        <v>2.1</v>
      </c>
      <c r="D25" s="280"/>
      <c r="E25" s="293" t="s">
        <v>361</v>
      </c>
      <c r="F25" s="271"/>
      <c r="G25" s="827"/>
      <c r="H25" s="271"/>
      <c r="I25" s="271"/>
      <c r="J25" s="271"/>
      <c r="K25" s="793"/>
    </row>
    <row r="26" spans="1:13" ht="15" customHeight="1" x14ac:dyDescent="0.25">
      <c r="A26" s="282" t="s">
        <v>1859</v>
      </c>
      <c r="B26" s="282"/>
      <c r="C26" s="281">
        <v>5</v>
      </c>
      <c r="D26" s="364"/>
      <c r="E26" s="291"/>
      <c r="F26" s="278"/>
      <c r="G26" s="828"/>
      <c r="H26" s="290"/>
      <c r="I26" s="290"/>
      <c r="J26" s="290"/>
      <c r="K26" s="793"/>
    </row>
    <row r="27" spans="1:13" ht="15" customHeight="1" x14ac:dyDescent="0.25">
      <c r="A27" s="43" t="s">
        <v>1860</v>
      </c>
      <c r="B27" s="36"/>
      <c r="C27" s="287">
        <v>0.5</v>
      </c>
      <c r="D27" s="363"/>
      <c r="E27" s="286"/>
      <c r="F27" s="271"/>
      <c r="G27" s="829"/>
      <c r="H27" s="285"/>
      <c r="I27" s="285"/>
      <c r="J27" s="285"/>
      <c r="K27" s="793"/>
    </row>
    <row r="28" spans="1:13" ht="15" customHeight="1" x14ac:dyDescent="0.25">
      <c r="A28" s="282" t="s">
        <v>1156</v>
      </c>
      <c r="B28" s="282"/>
      <c r="C28" s="281">
        <v>1</v>
      </c>
      <c r="D28" s="280"/>
      <c r="E28" s="279"/>
      <c r="F28" s="278"/>
      <c r="G28" s="826"/>
      <c r="H28" s="277"/>
      <c r="I28" s="277"/>
      <c r="J28" s="277"/>
      <c r="K28" s="793"/>
    </row>
    <row r="29" spans="1:13" ht="15" customHeight="1" thickBot="1" x14ac:dyDescent="0.3">
      <c r="A29" s="43"/>
      <c r="B29" s="45"/>
      <c r="C29" s="273">
        <f>SUM(C23:C28)</f>
        <v>8.6</v>
      </c>
      <c r="D29" s="280"/>
      <c r="E29" s="293"/>
      <c r="F29" s="271"/>
      <c r="G29" s="827"/>
      <c r="H29" s="271"/>
      <c r="I29" s="271"/>
      <c r="J29" s="271"/>
    </row>
    <row r="30" spans="1:13" ht="15" customHeight="1" thickBot="1" x14ac:dyDescent="0.3">
      <c r="A30" s="307" t="s">
        <v>643</v>
      </c>
      <c r="B30" s="304"/>
      <c r="C30" s="306">
        <f ca="1">+C22+1</f>
        <v>44895</v>
      </c>
      <c r="D30" s="301" t="s">
        <v>1429</v>
      </c>
      <c r="E30" s="302" t="s">
        <v>70</v>
      </c>
      <c r="F30" s="301" t="s">
        <v>1430</v>
      </c>
      <c r="G30" s="301" t="s">
        <v>380</v>
      </c>
      <c r="H30" s="822" t="s">
        <v>1431</v>
      </c>
      <c r="I30" s="822"/>
      <c r="J30" s="823"/>
      <c r="K30" s="375" t="s">
        <v>648</v>
      </c>
      <c r="L30" s="300"/>
      <c r="M30" s="300"/>
    </row>
    <row r="31" spans="1:13" ht="15" customHeight="1" thickTop="1" x14ac:dyDescent="0.25">
      <c r="A31" s="299" t="s">
        <v>1432</v>
      </c>
      <c r="B31" s="298"/>
      <c r="C31" s="297" t="str">
        <f>"("&amp;LEFT(K30,1)&amp;")"</f>
        <v>(E)</v>
      </c>
      <c r="D31" s="296" t="s">
        <v>1433</v>
      </c>
      <c r="E31" s="295"/>
      <c r="F31" s="294"/>
      <c r="G31" s="294"/>
      <c r="H31" s="824"/>
      <c r="I31" s="824"/>
      <c r="J31" s="825"/>
      <c r="K31" s="793" t="s">
        <v>1862</v>
      </c>
    </row>
    <row r="32" spans="1:13" ht="15" customHeight="1" x14ac:dyDescent="0.25">
      <c r="A32" s="282" t="s">
        <v>1689</v>
      </c>
      <c r="B32" s="282"/>
      <c r="C32" s="281"/>
      <c r="D32" s="280" t="s">
        <v>2</v>
      </c>
      <c r="E32" s="279" t="s">
        <v>27</v>
      </c>
      <c r="F32" s="278" t="s">
        <v>74</v>
      </c>
      <c r="G32" s="826" t="str">
        <f ca="1">CONCATENATE(IF($E$5="FDN",FDN_R,""),IF($E$5="END",END_R,""),IF($E$5="SPD",SPD_R,""),IF($E$5="HYP",HYP_R,""),IF($E$5="PWR",PWR_R,""),IF($E$5="STC",STC_R,""),IF($E$5="STR",STR_R,""),IF($E$5="MAX",MAX_R,""),IF($E$5="TF",TF_R,""),IF($E$5="UNL",UNL_R,""))</f>
        <v>1:30</v>
      </c>
      <c r="H32" s="277">
        <v>95</v>
      </c>
      <c r="I32" s="277">
        <v>115</v>
      </c>
      <c r="J32" s="277">
        <v>115</v>
      </c>
      <c r="K32" s="793"/>
    </row>
    <row r="33" spans="1:13" ht="15" customHeight="1" x14ac:dyDescent="0.25">
      <c r="A33" s="43" t="s">
        <v>988</v>
      </c>
      <c r="B33" s="36"/>
      <c r="C33" s="287">
        <v>7.8</v>
      </c>
      <c r="D33" s="280"/>
      <c r="E33" s="293"/>
      <c r="F33" s="271"/>
      <c r="G33" s="827"/>
      <c r="H33" s="271"/>
      <c r="I33" s="271"/>
      <c r="J33" s="271"/>
      <c r="K33" s="793"/>
    </row>
    <row r="34" spans="1:13" ht="15" customHeight="1" x14ac:dyDescent="0.25">
      <c r="A34" s="282" t="s">
        <v>1086</v>
      </c>
      <c r="B34" s="282"/>
      <c r="C34" s="281"/>
      <c r="D34" s="364" t="s">
        <v>11</v>
      </c>
      <c r="E34" s="291" t="s">
        <v>188</v>
      </c>
      <c r="F34" s="278" t="str" cm="1">
        <f t="array" aca="1" ref="F34" ca="1">IF(D34="Core", INDIRECT($K$3), IF(D34="Core_Rotational",INDIRECT($K$3), IF(D34="Core_Pillar", INDIRECT($K$3),IF(D34="Explosive_Cardio", INDIRECT($K$2), IF(D34="Explosive", INDIRECT($K$2),INDIRECT($K$4))))))</f>
        <v>3x10</v>
      </c>
      <c r="G34" s="828" t="str">
        <f ca="1">CONCATENATE(IF($E$5="FDN",FDN_R,""),IF($E$5="END",END_R,""),IF($E$5="SPD",SPD_R,""),IF($E$5="HYP",HYP_R,""),IF($E$5="PWR",PWR_R,""),IF($E$5="STC",STC_R,""),IF($E$5="STR",STR_R,""),IF($E$5="MAX",MAX_R,""),IF($E$5="TF",TF_R,""),IF($E$5="UNL",UNL_R,""))</f>
        <v>1:30</v>
      </c>
      <c r="H34" s="290">
        <v>100</v>
      </c>
      <c r="I34" s="290">
        <v>100</v>
      </c>
      <c r="J34" s="290">
        <v>110</v>
      </c>
      <c r="K34" s="793"/>
    </row>
    <row r="35" spans="1:13" ht="15" customHeight="1" x14ac:dyDescent="0.25">
      <c r="A35" s="43"/>
      <c r="B35" s="36"/>
      <c r="C35" s="287"/>
      <c r="D35" s="363" t="s">
        <v>2</v>
      </c>
      <c r="E35" s="286" t="s">
        <v>186</v>
      </c>
      <c r="F35" s="271" t="str" cm="1">
        <f t="array" aca="1" ref="F35" ca="1">IF(D35="Core", INDIRECT($K$3), IF(D35="Core_Rotational",INDIRECT($K$3), IF(D35="Core_Pillar", INDIRECT($K$3),IF(D35="Explosive_Cardio", INDIRECT($K$2), IF(D35="Explosive", INDIRECT($K$2),INDIRECT($K$4))))))</f>
        <v>3x10</v>
      </c>
      <c r="G35" s="829"/>
      <c r="H35" s="285">
        <v>30</v>
      </c>
      <c r="I35" s="285">
        <v>35</v>
      </c>
      <c r="J35" s="285">
        <v>35</v>
      </c>
      <c r="K35" s="793"/>
    </row>
    <row r="36" spans="1:13" ht="15" customHeight="1" x14ac:dyDescent="0.25">
      <c r="A36" s="282"/>
      <c r="B36" s="282"/>
      <c r="C36" s="281"/>
      <c r="D36" s="280" t="s">
        <v>11</v>
      </c>
      <c r="E36" s="279" t="s">
        <v>227</v>
      </c>
      <c r="F36" s="278" t="str" cm="1">
        <f t="array" aca="1" ref="F36" ca="1">IF(D36="Core", INDIRECT($K$3), IF(D36="Core_Rotational",INDIRECT($K$3), IF(D36="Core_Pillar", INDIRECT($K$3),IF(D36="Explosive_Cardio", INDIRECT($K$2), IF(D36="Explosive", INDIRECT($K$2),INDIRECT($K$4))))))</f>
        <v>3x10</v>
      </c>
      <c r="G36" s="826" t="str">
        <f ca="1">CONCATENATE(IF($E$5="FDN",FDN_R,""),IF($E$5="END",END_R,""),IF($E$5="SPD",SPD_R,""),IF($E$5="HYP",HYP_R,""),IF($E$5="PWR",PWR_R,""),IF($E$5="STC",STC_R,""),IF($E$5="STR",STR_R,""),IF($E$5="MAX",MAX_R,""),IF($E$5="TF",TF_R,""),IF($E$5="UNL",UNL_R,""))</f>
        <v>1:30</v>
      </c>
      <c r="H36" s="277">
        <v>40</v>
      </c>
      <c r="I36" s="277">
        <v>40</v>
      </c>
      <c r="J36" s="277">
        <v>40</v>
      </c>
      <c r="K36" s="793"/>
    </row>
    <row r="37" spans="1:13" ht="15" customHeight="1" thickBot="1" x14ac:dyDescent="0.3">
      <c r="A37" s="43"/>
      <c r="B37" s="45"/>
      <c r="C37" s="273">
        <f>SUM(C31:C36)</f>
        <v>7.8</v>
      </c>
      <c r="D37" s="280" t="s">
        <v>2</v>
      </c>
      <c r="E37" s="293" t="s">
        <v>142</v>
      </c>
      <c r="F37" s="271" t="str" cm="1">
        <f t="array" aca="1" ref="F37" ca="1">IF(D37="Core", INDIRECT($K$3), IF(D37="Core_Rotational",INDIRECT($K$3), IF(D37="Core_Pillar", INDIRECT($K$3),IF(D37="Explosive_Cardio", INDIRECT($K$2), IF(D37="Explosive", INDIRECT($K$2),INDIRECT($K$4))))))</f>
        <v>3x10</v>
      </c>
      <c r="G37" s="827"/>
      <c r="H37" s="271">
        <v>30</v>
      </c>
      <c r="I37" s="271">
        <v>30</v>
      </c>
      <c r="J37" s="271">
        <v>30</v>
      </c>
    </row>
    <row r="38" spans="1:13" ht="15" customHeight="1" thickBot="1" x14ac:dyDescent="0.3">
      <c r="A38" s="307" t="s">
        <v>644</v>
      </c>
      <c r="B38" s="304"/>
      <c r="C38" s="306">
        <f ca="1">+C30+1</f>
        <v>44896</v>
      </c>
      <c r="D38" s="301" t="s">
        <v>1429</v>
      </c>
      <c r="E38" s="302" t="s">
        <v>70</v>
      </c>
      <c r="F38" s="301" t="s">
        <v>1430</v>
      </c>
      <c r="G38" s="301" t="s">
        <v>380</v>
      </c>
      <c r="H38" s="822" t="s">
        <v>1431</v>
      </c>
      <c r="I38" s="822"/>
      <c r="J38" s="823"/>
      <c r="K38" s="375" t="s">
        <v>648</v>
      </c>
      <c r="L38" s="300"/>
      <c r="M38" s="300"/>
    </row>
    <row r="39" spans="1:13" ht="15" customHeight="1" thickTop="1" x14ac:dyDescent="0.25">
      <c r="A39" s="299" t="s">
        <v>1432</v>
      </c>
      <c r="B39" s="298"/>
      <c r="C39" s="297" t="str">
        <f>"("&amp;LEFT(K38,1)&amp;")"</f>
        <v>(E)</v>
      </c>
      <c r="D39" s="296" t="s">
        <v>1433</v>
      </c>
      <c r="E39" s="295"/>
      <c r="F39" s="294"/>
      <c r="G39" s="294"/>
      <c r="H39" s="824"/>
      <c r="I39" s="824"/>
      <c r="J39" s="825"/>
      <c r="K39" s="793" t="s">
        <v>1865</v>
      </c>
    </row>
    <row r="40" spans="1:13" ht="15" customHeight="1" x14ac:dyDescent="0.25">
      <c r="A40" s="282" t="s">
        <v>1864</v>
      </c>
      <c r="B40" s="282"/>
      <c r="C40" s="281"/>
      <c r="D40" s="280"/>
      <c r="E40" s="279"/>
      <c r="F40" s="278"/>
      <c r="G40" s="826"/>
      <c r="H40" s="277"/>
      <c r="I40" s="277"/>
      <c r="J40" s="277"/>
      <c r="K40" s="793"/>
    </row>
    <row r="41" spans="1:13" ht="15" customHeight="1" x14ac:dyDescent="0.25">
      <c r="A41" s="43" t="s">
        <v>884</v>
      </c>
      <c r="B41" s="36"/>
      <c r="C41" s="287">
        <v>8</v>
      </c>
      <c r="D41" s="280"/>
      <c r="E41" s="293"/>
      <c r="F41" s="271"/>
      <c r="G41" s="827"/>
      <c r="H41" s="271"/>
      <c r="I41" s="271"/>
      <c r="J41" s="271"/>
      <c r="K41" s="793"/>
    </row>
    <row r="42" spans="1:13" ht="15" customHeight="1" x14ac:dyDescent="0.25">
      <c r="A42" s="282" t="s">
        <v>1645</v>
      </c>
      <c r="B42" s="282"/>
      <c r="C42" s="281"/>
      <c r="D42" s="364"/>
      <c r="E42" s="291"/>
      <c r="F42" s="278"/>
      <c r="G42" s="828"/>
      <c r="H42" s="290"/>
      <c r="I42" s="290"/>
      <c r="J42" s="290"/>
      <c r="K42" s="793"/>
    </row>
    <row r="43" spans="1:13" ht="15" customHeight="1" x14ac:dyDescent="0.25">
      <c r="A43" s="43"/>
      <c r="B43" s="36"/>
      <c r="C43" s="287"/>
      <c r="D43" s="363"/>
      <c r="E43" s="286"/>
      <c r="F43" s="271"/>
      <c r="G43" s="829"/>
      <c r="H43" s="285"/>
      <c r="I43" s="285"/>
      <c r="J43" s="285"/>
      <c r="K43" s="793"/>
    </row>
    <row r="44" spans="1:13" ht="15" customHeight="1" x14ac:dyDescent="0.25">
      <c r="A44" s="282"/>
      <c r="B44" s="282"/>
      <c r="C44" s="281"/>
      <c r="D44" s="280"/>
      <c r="E44" s="279"/>
      <c r="F44" s="278"/>
      <c r="G44" s="826"/>
      <c r="H44" s="277"/>
      <c r="I44" s="277"/>
      <c r="J44" s="277"/>
      <c r="K44" s="793"/>
    </row>
    <row r="45" spans="1:13" ht="15" customHeight="1" thickBot="1" x14ac:dyDescent="0.3">
      <c r="A45" s="43"/>
      <c r="B45" s="45"/>
      <c r="C45" s="273">
        <f>SUM(C39:C44)</f>
        <v>8</v>
      </c>
      <c r="D45" s="280"/>
      <c r="E45" s="293"/>
      <c r="F45" s="271"/>
      <c r="G45" s="827"/>
      <c r="H45" s="271"/>
      <c r="I45" s="271"/>
      <c r="J45" s="271"/>
    </row>
    <row r="46" spans="1:13" ht="15" customHeight="1" thickBot="1" x14ac:dyDescent="0.3">
      <c r="A46" s="307" t="s">
        <v>645</v>
      </c>
      <c r="B46" s="304"/>
      <c r="C46" s="306">
        <f ca="1">+C38+1</f>
        <v>44897</v>
      </c>
      <c r="D46" s="301" t="s">
        <v>1429</v>
      </c>
      <c r="E46" s="302" t="s">
        <v>70</v>
      </c>
      <c r="F46" s="301" t="s">
        <v>1430</v>
      </c>
      <c r="G46" s="301" t="s">
        <v>380</v>
      </c>
      <c r="H46" s="822" t="s">
        <v>1431</v>
      </c>
      <c r="I46" s="822"/>
      <c r="J46" s="823"/>
      <c r="K46" s="375" t="s">
        <v>1106</v>
      </c>
      <c r="L46" s="300"/>
      <c r="M46" s="300"/>
    </row>
    <row r="47" spans="1:13" ht="15" customHeight="1" thickTop="1" x14ac:dyDescent="0.25">
      <c r="A47" s="299" t="s">
        <v>1432</v>
      </c>
      <c r="B47" s="298"/>
      <c r="C47" s="297" t="str">
        <f>"("&amp;LEFT(K46,1)&amp;")"</f>
        <v>(I)</v>
      </c>
      <c r="D47" s="296" t="s">
        <v>1433</v>
      </c>
      <c r="E47" s="295"/>
      <c r="F47" s="294"/>
      <c r="G47" s="294"/>
      <c r="H47" s="824"/>
      <c r="I47" s="824"/>
      <c r="J47" s="825"/>
      <c r="K47" s="793" t="s">
        <v>1880</v>
      </c>
    </row>
    <row r="48" spans="1:13" ht="15" customHeight="1" x14ac:dyDescent="0.25">
      <c r="A48" s="282" t="s">
        <v>1328</v>
      </c>
      <c r="B48" s="282"/>
      <c r="C48" s="281">
        <v>2</v>
      </c>
      <c r="D48" s="280" t="s">
        <v>133</v>
      </c>
      <c r="E48" s="279" t="s">
        <v>23</v>
      </c>
      <c r="F48" s="278" t="str" cm="1">
        <f t="array" aca="1" ref="F48" ca="1">IF(D48="Core", INDIRECT($K$3), IF(D48="Core_Rotational",INDIRECT($K$3), IF(D48="Core_Pillar", INDIRECT($K$3),IF(D48="Explosive_Cardio", INDIRECT($K$2), IF(D48="Explosive", INDIRECT($K$2),INDIRECT($K$4))))))</f>
        <v>3x10</v>
      </c>
      <c r="G48" s="826" t="str">
        <f ca="1">CONCATENATE(IF($E$5="FDN",FDN_R,""),IF($E$5="END",END_R,""),IF($E$5="SPD",SPD_R,""),IF($E$5="HYP",HYP_R,""),IF($E$5="PWR",PWR_R,""),IF($E$5="STC",STC_R,""),IF($E$5="STR",STR_R,""),IF($E$5="MAX",MAX_R,""),IF($E$5="TF",TF_R,""),IF($E$5="UNL",UNL_R,""))</f>
        <v>1:30</v>
      </c>
      <c r="H48" s="277">
        <v>95</v>
      </c>
      <c r="I48" s="277">
        <v>115</v>
      </c>
      <c r="J48" s="277">
        <v>115</v>
      </c>
      <c r="K48" s="793"/>
    </row>
    <row r="49" spans="1:13" ht="15" customHeight="1" x14ac:dyDescent="0.25">
      <c r="A49" s="43" t="s">
        <v>1866</v>
      </c>
      <c r="B49" s="36"/>
      <c r="C49" s="287">
        <v>3.1</v>
      </c>
      <c r="D49" s="280"/>
      <c r="E49" s="293"/>
      <c r="F49" s="271" t="str" cm="1">
        <f t="array" aca="1" ref="F49" ca="1">IF(D49="Core", INDIRECT($K$3), IF(D49="Core_Rotational",INDIRECT($K$3), IF(D49="Core_Pillar", INDIRECT($K$3),IF(D49="Explosive_Cardio", INDIRECT($K$2), IF(D49="Explosive", INDIRECT($K$2),INDIRECT($K$4))))))</f>
        <v>3x10</v>
      </c>
      <c r="G49" s="827"/>
      <c r="H49" s="271"/>
      <c r="I49" s="271"/>
      <c r="J49" s="271"/>
      <c r="K49" s="793"/>
    </row>
    <row r="50" spans="1:13" ht="15" customHeight="1" x14ac:dyDescent="0.25">
      <c r="A50" s="282" t="s">
        <v>1867</v>
      </c>
      <c r="B50" s="282"/>
      <c r="C50" s="281">
        <v>1.5</v>
      </c>
      <c r="D50" s="364" t="s">
        <v>11</v>
      </c>
      <c r="E50" s="291" t="s">
        <v>31</v>
      </c>
      <c r="F50" s="278" t="s">
        <v>80</v>
      </c>
      <c r="G50" s="828" t="str">
        <f ca="1">CONCATENATE(IF($E$5="FDN",FDN_R,""),IF($E$5="END",END_R,""),IF($E$5="SPD",SPD_R,""),IF($E$5="HYP",HYP_R,""),IF($E$5="PWR",PWR_R,""),IF($E$5="STC",STC_R,""),IF($E$5="STR",STR_R,""),IF($E$5="MAX",MAX_R,""),IF($E$5="TF",TF_R,""),IF($E$5="UNL",UNL_R,""))</f>
        <v>1:30</v>
      </c>
      <c r="H50" s="290" t="s">
        <v>337</v>
      </c>
      <c r="I50" s="290" t="s">
        <v>337</v>
      </c>
      <c r="J50" s="290" t="s">
        <v>337</v>
      </c>
      <c r="K50" s="793"/>
    </row>
    <row r="51" spans="1:13" ht="15" customHeight="1" x14ac:dyDescent="0.25">
      <c r="A51" s="43" t="s">
        <v>920</v>
      </c>
      <c r="B51" s="36"/>
      <c r="C51" s="287">
        <v>1</v>
      </c>
      <c r="D51" s="363" t="s">
        <v>2</v>
      </c>
      <c r="E51" s="286" t="s">
        <v>187</v>
      </c>
      <c r="F51" s="271" t="str" cm="1">
        <f t="array" aca="1" ref="F51" ca="1">IF(D51="Core", INDIRECT($K$3), IF(D51="Core_Rotational",INDIRECT($K$3), IF(D51="Core_Pillar", INDIRECT($K$3),IF(D51="Explosive_Cardio", INDIRECT($K$2), IF(D51="Explosive", INDIRECT($K$2),INDIRECT($K$4))))))</f>
        <v>3x10</v>
      </c>
      <c r="G51" s="829"/>
      <c r="H51" s="285" t="s">
        <v>337</v>
      </c>
      <c r="I51" s="285" t="s">
        <v>337</v>
      </c>
      <c r="J51" s="285" t="s">
        <v>337</v>
      </c>
      <c r="K51" s="793"/>
    </row>
    <row r="52" spans="1:13" ht="15" customHeight="1" x14ac:dyDescent="0.25">
      <c r="A52" s="282" t="s">
        <v>1868</v>
      </c>
      <c r="B52" s="282"/>
      <c r="C52" s="281"/>
      <c r="D52" s="280" t="s">
        <v>88</v>
      </c>
      <c r="E52" s="279" t="s">
        <v>212</v>
      </c>
      <c r="F52" s="278" t="str" cm="1">
        <f t="array" aca="1" ref="F52" ca="1">IF(D52="Core", INDIRECT($K$3), IF(D52="Core_Rotational",INDIRECT($K$3), IF(D52="Core_Pillar", INDIRECT($K$3),IF(D52="Explosive_Cardio", INDIRECT($K$2), IF(D52="Explosive", INDIRECT($K$2),INDIRECT($K$4))))))</f>
        <v>3x10</v>
      </c>
      <c r="G52" s="826" t="str">
        <f ca="1">CONCATENATE(IF($E$5="FDN",FDN_R,""),IF($E$5="END",END_R,""),IF($E$5="SPD",SPD_R,""),IF($E$5="HYP",HYP_R,""),IF($E$5="PWR",PWR_R,""),IF($E$5="STC",STC_R,""),IF($E$5="STR",STR_R,""),IF($E$5="MAX",MAX_R,""),IF($E$5="TF",TF_R,""),IF($E$5="UNL",UNL_R,""))</f>
        <v>1:30</v>
      </c>
      <c r="H52" s="277">
        <v>40</v>
      </c>
      <c r="I52" s="277">
        <v>70</v>
      </c>
      <c r="J52" s="277">
        <v>70</v>
      </c>
      <c r="K52" s="793"/>
    </row>
    <row r="53" spans="1:13" ht="15" customHeight="1" thickBot="1" x14ac:dyDescent="0.3">
      <c r="A53" s="43"/>
      <c r="B53" s="45"/>
      <c r="C53" s="273">
        <f>SUM(C47:C52)</f>
        <v>7.6</v>
      </c>
      <c r="D53" s="280" t="s">
        <v>128</v>
      </c>
      <c r="E53" s="293" t="s">
        <v>0</v>
      </c>
      <c r="F53" s="271" t="str" cm="1">
        <f t="array" aca="1" ref="F53" ca="1">IF(D53="Core", INDIRECT($K$3), IF(D53="Core_Rotational",INDIRECT($K$3), IF(D53="Core_Pillar", INDIRECT($K$3),IF(D53="Explosive_Cardio", INDIRECT($K$2), IF(D53="Explosive", INDIRECT($K$2),INDIRECT($K$4))))))</f>
        <v>3x10</v>
      </c>
      <c r="G53" s="827"/>
      <c r="H53" s="271">
        <v>20</v>
      </c>
      <c r="I53" s="271">
        <v>20</v>
      </c>
      <c r="J53" s="271">
        <v>20</v>
      </c>
    </row>
    <row r="54" spans="1:13" ht="15" customHeight="1" thickBot="1" x14ac:dyDescent="0.3">
      <c r="A54" s="305" t="s">
        <v>646</v>
      </c>
      <c r="B54" s="304"/>
      <c r="C54" s="303">
        <f ca="1">+C46+1</f>
        <v>44898</v>
      </c>
      <c r="D54" s="301" t="s">
        <v>1429</v>
      </c>
      <c r="E54" s="302" t="s">
        <v>70</v>
      </c>
      <c r="F54" s="301" t="s">
        <v>1430</v>
      </c>
      <c r="G54" s="301" t="s">
        <v>380</v>
      </c>
      <c r="H54" s="822" t="s">
        <v>1431</v>
      </c>
      <c r="I54" s="822"/>
      <c r="J54" s="823"/>
      <c r="K54" s="375" t="s">
        <v>648</v>
      </c>
      <c r="L54" s="300"/>
      <c r="M54" s="300"/>
    </row>
    <row r="55" spans="1:13" ht="15" customHeight="1" thickTop="1" x14ac:dyDescent="0.25">
      <c r="A55" s="299" t="s">
        <v>1432</v>
      </c>
      <c r="B55" s="298"/>
      <c r="C55" s="297" t="str">
        <f>"("&amp;LEFT(K54,1)&amp;")"</f>
        <v>(E)</v>
      </c>
      <c r="D55" s="296" t="s">
        <v>1433</v>
      </c>
      <c r="E55" s="295"/>
      <c r="F55" s="294"/>
      <c r="G55" s="294"/>
      <c r="H55" s="824"/>
      <c r="I55" s="824"/>
      <c r="J55" s="825"/>
      <c r="K55" s="793" t="s">
        <v>1881</v>
      </c>
    </row>
    <row r="56" spans="1:13" ht="15" customHeight="1" x14ac:dyDescent="0.25">
      <c r="A56" s="283" t="s">
        <v>1485</v>
      </c>
      <c r="B56" s="282"/>
      <c r="C56" s="281"/>
      <c r="D56" s="280"/>
      <c r="E56" s="279"/>
      <c r="F56" s="278" t="str" cm="1">
        <f t="array" aca="1" ref="F56" ca="1">IF(D56="Core", INDIRECT($K$3), IF(D56="Core_Rotational",INDIRECT($K$3), IF(D56="Core_Pillar", INDIRECT($K$3),IF(D56="Explosive_Cardio", INDIRECT($K$2), IF(D56="Explosive", INDIRECT($K$2),INDIRECT($K$4))))))</f>
        <v>3x10</v>
      </c>
      <c r="G56" s="826" t="str">
        <f ca="1">CONCATENATE(IF($E$5="FDN",FDN_R,""),IF($E$5="END",END_R,""),IF($E$5="SPD",SPD_R,""),IF($E$5="HYP",HYP_R,""),IF($E$5="PWR",PWR_R,""),IF($E$5="STC",STC_R,""),IF($E$5="STR",STR_R,""),IF($E$5="MAX",MAX_R,""),IF($E$5="TF",TF_R,""),IF($E$5="UNL",UNL_R,""))</f>
        <v>1:30</v>
      </c>
      <c r="H56" s="277"/>
      <c r="I56" s="277"/>
      <c r="J56" s="276"/>
      <c r="K56" s="793"/>
    </row>
    <row r="57" spans="1:13" ht="15" customHeight="1" x14ac:dyDescent="0.25">
      <c r="A57" s="288" t="s">
        <v>1159</v>
      </c>
      <c r="B57" s="36"/>
      <c r="C57" s="287">
        <v>6.55</v>
      </c>
      <c r="D57" s="280"/>
      <c r="E57" s="293"/>
      <c r="F57" s="271" t="str" cm="1">
        <f t="array" aca="1" ref="F57" ca="1">IF(D57="Core", INDIRECT($K$3), IF(D57="Core_Rotational",INDIRECT($K$3), IF(D57="Core_Pillar", INDIRECT($K$3),IF(D57="Explosive_Cardio", INDIRECT($K$2), IF(D57="Explosive", INDIRECT($K$2),INDIRECT($K$4))))))</f>
        <v>3x10</v>
      </c>
      <c r="G57" s="827"/>
      <c r="H57" s="271"/>
      <c r="I57" s="271"/>
      <c r="J57" s="292"/>
      <c r="K57" s="793"/>
    </row>
    <row r="58" spans="1:13" ht="15" customHeight="1" x14ac:dyDescent="0.25">
      <c r="A58" s="283" t="s">
        <v>1086</v>
      </c>
      <c r="B58" s="282"/>
      <c r="C58" s="281"/>
      <c r="D58" s="364"/>
      <c r="E58" s="291"/>
      <c r="F58" s="278" t="str" cm="1">
        <f t="array" aca="1" ref="F58" ca="1">IF(D58="Core", INDIRECT($K$3), IF(D58="Core_Rotational",INDIRECT($K$3), IF(D58="Core_Pillar", INDIRECT($K$3),IF(D58="Explosive_Cardio", INDIRECT($K$2), IF(D58="Explosive", INDIRECT($K$2),INDIRECT($K$4))))))</f>
        <v>3x10</v>
      </c>
      <c r="G58" s="828" t="str">
        <f ca="1">CONCATENATE(IF($E$5="FDN",FDN_R,""),IF($E$5="END",END_R,""),IF($E$5="SPD",SPD_R,""),IF($E$5="HYP",HYP_R,""),IF($E$5="PWR",PWR_R,""),IF($E$5="STC",STC_R,""),IF($E$5="STR",STR_R,""),IF($E$5="MAX",MAX_R,""),IF($E$5="TF",TF_R,""),IF($E$5="UNL",UNL_R,""))</f>
        <v>1:30</v>
      </c>
      <c r="H58" s="290"/>
      <c r="I58" s="290"/>
      <c r="J58" s="289"/>
      <c r="K58" s="793"/>
    </row>
    <row r="59" spans="1:13" ht="15" customHeight="1" x14ac:dyDescent="0.25">
      <c r="A59" s="288"/>
      <c r="B59" s="36"/>
      <c r="C59" s="287"/>
      <c r="D59" s="363"/>
      <c r="E59" s="286"/>
      <c r="F59" s="271" t="str" cm="1">
        <f t="array" aca="1" ref="F59" ca="1">IF(D59="Core", INDIRECT($K$3), IF(D59="Core_Rotational",INDIRECT($K$3), IF(D59="Core_Pillar", INDIRECT($K$3),IF(D59="Explosive_Cardio", INDIRECT($K$2), IF(D59="Explosive", INDIRECT($K$2),INDIRECT($K$4))))))</f>
        <v>3x10</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3x10</v>
      </c>
      <c r="G60" s="826" t="str">
        <f ca="1">CONCATENATE(IF($E$5="FDN",FDN_R,""),IF($E$5="END",END_R,""),IF($E$5="SPD",SPD_R,""),IF($E$5="HYP",HYP_R,""),IF($E$5="PWR",PWR_R,""),IF($E$5="STC",STC_R,""),IF($E$5="STR",STR_R,""),IF($E$5="MAX",MAX_R,""),IF($E$5="TF",TF_R,""),IF($E$5="UNL",UNL_R,""))</f>
        <v>1:30</v>
      </c>
      <c r="H60" s="277"/>
      <c r="I60" s="277"/>
      <c r="J60" s="276"/>
      <c r="K60" s="793"/>
    </row>
    <row r="61" spans="1:13" ht="15" customHeight="1" thickBot="1" x14ac:dyDescent="0.3">
      <c r="A61" s="275"/>
      <c r="B61" s="274"/>
      <c r="C61" s="273">
        <f>SUM(C55:C60)</f>
        <v>6.55</v>
      </c>
      <c r="D61" s="366"/>
      <c r="E61" s="272"/>
      <c r="F61" s="270" t="str" cm="1">
        <f t="array" aca="1" ref="F61" ca="1">IF(D61="Core", INDIRECT($K$3), IF(D61="Core_Rotational",INDIRECT($K$3), IF(D61="Core_Pillar", INDIRECT($K$3),IF(D61="Explosive_Cardio", INDIRECT($K$2), IF(D61="Explosive", INDIRECT($K$2),INDIRECT($K$4))))))</f>
        <v>3x10</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54" priority="1" operator="equal">
      <formula>0</formula>
    </cfRule>
    <cfRule type="cellIs" dxfId="53" priority="2" operator="equal">
      <formula>"SPD"</formula>
    </cfRule>
    <cfRule type="cellIs" dxfId="52" priority="3" operator="equal">
      <formula>"PWR"</formula>
    </cfRule>
    <cfRule type="cellIs" dxfId="51" priority="4" operator="equal">
      <formula>"HYP"</formula>
    </cfRule>
    <cfRule type="cellIs" dxfId="50" priority="5" operator="equal">
      <formula>"STR"</formula>
    </cfRule>
    <cfRule type="cellIs" dxfId="49" priority="6" operator="equal">
      <formula>"STC"</formula>
    </cfRule>
    <cfRule type="cellIs" dxfId="48" priority="7" operator="equal">
      <formula>"MAX"</formula>
    </cfRule>
    <cfRule type="cellIs" dxfId="47" priority="8" operator="equal">
      <formula>"SPE"</formula>
    </cfRule>
    <cfRule type="cellIs" dxfId="46" priority="9" operator="equal">
      <formula>"END"</formula>
    </cfRule>
    <cfRule type="cellIs" dxfId="45" priority="10" operator="equal">
      <formula>"UNL"</formula>
    </cfRule>
    <cfRule type="cellIs" dxfId="44" priority="11" operator="equal">
      <formula>"FDN"</formula>
    </cfRule>
  </conditionalFormatting>
  <dataValidations count="2">
    <dataValidation type="list" allowBlank="1" showInputMessage="1" showErrorMessage="1" sqref="D8:D13 D16:D21 D24:D29 D32:D37 D40:D45 D48:D53 D56:D61" xr:uid="{C0F372A3-C8EA-46EA-9944-8545D7C9A730}">
      <formula1>ExerciseCategories</formula1>
    </dataValidation>
    <dataValidation type="list" allowBlank="1" showErrorMessage="1" sqref="E24:E29 E32:E37 E16:E21 E56:E61 E40:E45 E48:E53 E8:E13" xr:uid="{0BF86FAE-DAB6-4F70-B526-94B8ADF92730}">
      <formula1>INDIRECT(D8)</formula1>
    </dataValidation>
  </dataValidations>
  <hyperlinks>
    <hyperlink ref="K1" location="'Reference Page'!A1" display="Home" xr:uid="{5D4B8B0D-0A23-42C4-B035-22C7F7C5B938}"/>
  </hyperlinks>
  <printOptions horizontalCentered="1" verticalCentered="1"/>
  <pageMargins left="0.3" right="0.3" top="0.5" bottom="0.25" header="0.3" footer="0.3"/>
  <pageSetup scale="87"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60">
    <tabColor rgb="FFCC99FF"/>
    <pageSetUpPr fitToPage="1"/>
  </sheetPr>
  <dimension ref="A1:AO202"/>
  <sheetViews>
    <sheetView showGridLines="0" topLeftCell="D1" workbookViewId="0">
      <pane ySplit="5" topLeftCell="A38" activePane="bottomLeft" state="frozen"/>
      <selection activeCell="A6" sqref="A6:AA61"/>
      <selection pane="bottomLeft" activeCell="K55" sqref="K55:K60"/>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476</v>
      </c>
      <c r="B2" s="781"/>
      <c r="C2" s="781"/>
      <c r="D2" s="781"/>
      <c r="E2" s="781"/>
      <c r="F2" s="781"/>
      <c r="G2" s="781"/>
      <c r="H2" s="781"/>
      <c r="I2" s="781"/>
      <c r="J2" s="782"/>
      <c r="K2" s="379" t="str">
        <f ca="1">CONCATENATE(E5,"1_3E")</f>
        <v>HYP1_3E</v>
      </c>
    </row>
    <row r="3" spans="1:41" x14ac:dyDescent="0.25">
      <c r="A3" s="318" cm="1">
        <f t="array" aca="1" ref="A3" ca="1">INDIRECT(K5)</f>
        <v>44899</v>
      </c>
      <c r="B3" s="317" t="s">
        <v>330</v>
      </c>
      <c r="C3" s="316">
        <f ca="1">+A3+6</f>
        <v>44905</v>
      </c>
      <c r="D3" s="787" t="s">
        <v>852</v>
      </c>
      <c r="E3" s="788"/>
      <c r="F3" s="788"/>
      <c r="G3" s="788"/>
      <c r="H3" s="788"/>
      <c r="I3" s="788"/>
      <c r="J3" s="789"/>
      <c r="K3" s="379" t="str">
        <f ca="1">CONCATENATE(E5,"1_3C")</f>
        <v>HYP1_3C</v>
      </c>
    </row>
    <row r="4" spans="1:41" x14ac:dyDescent="0.25">
      <c r="A4" s="858" t="str">
        <f>'Reference Page'!$H$47</f>
        <v>INDOOR</v>
      </c>
      <c r="B4" s="859"/>
      <c r="C4" s="859"/>
      <c r="D4" s="859"/>
      <c r="E4" s="859"/>
      <c r="F4" s="859"/>
      <c r="G4" s="859"/>
      <c r="H4" s="859"/>
      <c r="I4" s="859"/>
      <c r="J4" s="860"/>
      <c r="K4" s="379" t="str">
        <f ca="1">CONCATENATE(E5,"1_3O")</f>
        <v>HYP1_3O</v>
      </c>
    </row>
    <row r="5" spans="1:41" ht="16.5" thickBot="1" x14ac:dyDescent="0.35">
      <c r="A5" s="865" t="str">
        <f>'Reference Page'!$F$47</f>
        <v>Fall Block 3</v>
      </c>
      <c r="B5" s="866"/>
      <c r="C5" s="866"/>
      <c r="D5" s="367" t="s">
        <v>1428</v>
      </c>
      <c r="E5" s="844" t="str" cm="1">
        <f t="array" aca="1" ref="E5" ca="1">INDIRECT(L5)</f>
        <v>HYP</v>
      </c>
      <c r="F5" s="845"/>
      <c r="G5" s="845"/>
      <c r="H5" s="845"/>
      <c r="I5" s="845"/>
      <c r="J5" s="845"/>
      <c r="K5" s="379" t="str">
        <f>_xlfn.CONCAT("'Reference Page'!A",RIGHT(A2,(LEN(A2)-FIND(" ",A2)))+2)</f>
        <v>'Reference Page'!A51</v>
      </c>
      <c r="L5" s="70" t="str">
        <f>_xlfn.CONCAT("'Reference Page'!G",RIGHT(A2,(LEN(A2)-FIND(" ",A2)))+2)</f>
        <v>'Reference Page'!G51</v>
      </c>
    </row>
    <row r="6" spans="1:41" ht="15.75" thickBot="1" x14ac:dyDescent="0.3">
      <c r="A6" s="315" t="s">
        <v>640</v>
      </c>
      <c r="B6" s="314"/>
      <c r="C6" s="306">
        <f ca="1">A3</f>
        <v>44899</v>
      </c>
      <c r="D6" s="301" t="s">
        <v>1429</v>
      </c>
      <c r="E6" s="302" t="s">
        <v>70</v>
      </c>
      <c r="F6" s="301" t="s">
        <v>1430</v>
      </c>
      <c r="G6" s="301" t="s">
        <v>380</v>
      </c>
      <c r="H6" s="841" t="s">
        <v>1431</v>
      </c>
      <c r="I6" s="841"/>
      <c r="J6" s="842"/>
      <c r="K6" s="375" t="s">
        <v>648</v>
      </c>
      <c r="L6" s="300"/>
      <c r="M6" s="300"/>
    </row>
    <row r="7" spans="1:41" s="313" customFormat="1" ht="15" customHeight="1" thickTop="1" x14ac:dyDescent="0.25">
      <c r="A7" s="299" t="s">
        <v>1432</v>
      </c>
      <c r="B7" s="41"/>
      <c r="C7" s="297" t="str">
        <f>"("&amp;LEFT(K6,1)&amp;")"</f>
        <v>(E)</v>
      </c>
      <c r="D7" s="296" t="s">
        <v>1433</v>
      </c>
      <c r="E7" s="295"/>
      <c r="F7" s="294"/>
      <c r="G7" s="294"/>
      <c r="H7" s="824"/>
      <c r="I7" s="824"/>
      <c r="J7" s="825"/>
      <c r="K7" s="793" t="s">
        <v>1877</v>
      </c>
      <c r="L7"/>
      <c r="M7"/>
      <c r="N7"/>
      <c r="O7"/>
      <c r="P7"/>
      <c r="Q7"/>
      <c r="R7"/>
      <c r="S7"/>
      <c r="T7"/>
      <c r="U7"/>
      <c r="V7"/>
      <c r="W7"/>
      <c r="X7"/>
      <c r="Y7"/>
      <c r="Z7"/>
      <c r="AA7"/>
      <c r="AB7"/>
      <c r="AC7"/>
      <c r="AD7"/>
      <c r="AE7"/>
      <c r="AF7"/>
      <c r="AG7"/>
      <c r="AH7"/>
      <c r="AI7"/>
      <c r="AJ7"/>
      <c r="AK7"/>
      <c r="AL7"/>
      <c r="AM7"/>
      <c r="AN7"/>
      <c r="AO7"/>
    </row>
    <row r="8" spans="1:41" ht="15" customHeight="1" x14ac:dyDescent="0.25">
      <c r="A8" s="282" t="s">
        <v>884</v>
      </c>
      <c r="B8" s="282"/>
      <c r="C8" s="281">
        <v>8</v>
      </c>
      <c r="D8" s="280"/>
      <c r="E8" s="279"/>
      <c r="F8" s="278" t="str" cm="1">
        <f t="array" aca="1" ref="F8" ca="1">IF(D8="Core", INDIRECT($K$3), IF(D8="Core_Rotational",INDIRECT($K$3), IF(D8="Core_Pillar", INDIRECT($K$3),IF(D8="Explosive_Cardio", INDIRECT($K$2), IF(D8="Explosive", INDIRECT($K$2),INDIRECT($K$4))))))</f>
        <v>3x10</v>
      </c>
      <c r="G8" s="826" t="str">
        <f ca="1">CONCATENATE(IF($E$5="FDN",FDN_R,""),IF($E$5="END",END_R,""),IF($E$5="SPD",SPD_R,""),IF($E$5="HYP",HYP_R,""),IF($E$5="PWR",PWR_R,""),IF($E$5="STC",STC_R,""),IF($E$5="STR",STR_R,""),IF($E$5="MAX",MAX_R,""),IF($E$5="TF",TF_R,""),IF($E$5="UNL",UNL_R,""))</f>
        <v>1:30</v>
      </c>
      <c r="H8" s="277"/>
      <c r="I8" s="277"/>
      <c r="J8" s="277"/>
      <c r="K8" s="793"/>
    </row>
    <row r="9" spans="1:41" ht="15" customHeight="1" x14ac:dyDescent="0.25">
      <c r="A9" s="43"/>
      <c r="B9" s="36"/>
      <c r="C9" s="287"/>
      <c r="D9" s="280"/>
      <c r="E9" s="293"/>
      <c r="F9" s="271" t="str" cm="1">
        <f t="array" aca="1" ref="F9" ca="1">IF(D9="Core", INDIRECT($K$3), IF(D9="Core_Rotational",INDIRECT($K$3), IF(D9="Core_Pillar", INDIRECT($K$3),IF(D9="Explosive_Cardio", INDIRECT($K$2), IF(D9="Explosive", INDIRECT($K$2),INDIRECT($K$4))))))</f>
        <v>3x10</v>
      </c>
      <c r="G9" s="827"/>
      <c r="H9" s="271"/>
      <c r="I9" s="271"/>
      <c r="J9" s="271"/>
      <c r="K9" s="793"/>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3x10</v>
      </c>
      <c r="G10" s="828" t="str">
        <f ca="1">CONCATENATE(IF($E$5="FDN",FDN_R,""),IF($E$5="END",END_R,""),IF($E$5="SPD",SPD_R,""),IF($E$5="HYP",HYP_R,""),IF($E$5="PWR",PWR_R,""),IF($E$5="STC",STC_R,""),IF($E$5="STR",STR_R,""),IF($E$5="MAX",MAX_R,""),IF($E$5="TF",TF_R,""),IF($E$5="UNL",UNL_R,""))</f>
        <v>1:30</v>
      </c>
      <c r="H10" s="290"/>
      <c r="I10" s="290"/>
      <c r="J10" s="290"/>
      <c r="K10" s="793"/>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3x10</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3x10</v>
      </c>
      <c r="G12" s="826" t="str">
        <f ca="1">CONCATENATE(IF($E$5="FDN",FDN_R,""),IF($E$5="END",END_R,""),IF($E$5="SPD",SPD_R,""),IF($E$5="HYP",HYP_R,""),IF($E$5="PWR",PWR_R,""),IF($E$5="STC",STC_R,""),IF($E$5="STR",STR_R,""),IF($E$5="MAX",MAX_R,""),IF($E$5="TF",TF_R,""),IF($E$5="UNL",UNL_R,""))</f>
        <v>1:30</v>
      </c>
      <c r="H12" s="277"/>
      <c r="I12" s="277"/>
      <c r="J12" s="277"/>
      <c r="K12" s="793"/>
    </row>
    <row r="13" spans="1:41" ht="15" customHeight="1" thickBot="1" x14ac:dyDescent="0.3">
      <c r="A13" s="43"/>
      <c r="B13" s="312"/>
      <c r="C13" s="311">
        <f>SUM(C7:C12)</f>
        <v>8</v>
      </c>
      <c r="D13" s="280"/>
      <c r="E13" s="310"/>
      <c r="F13" s="271" t="str" cm="1">
        <f t="array" aca="1" ref="F13" ca="1">IF(D13="Core", INDIRECT($K$3), IF(D13="Core_Rotational",INDIRECT($K$3), IF(D13="Core_Pillar", INDIRECT($K$3),IF(D13="Explosive_Cardio", INDIRECT($K$2), IF(D13="Explosive", INDIRECT($K$2),INDIRECT($K$4))))))</f>
        <v>3x10</v>
      </c>
      <c r="G13" s="827"/>
      <c r="H13" s="271"/>
      <c r="I13" s="271"/>
      <c r="J13" s="271"/>
    </row>
    <row r="14" spans="1:41" ht="15" customHeight="1" thickBot="1" x14ac:dyDescent="0.3">
      <c r="A14" s="307" t="s">
        <v>641</v>
      </c>
      <c r="B14" s="304"/>
      <c r="C14" s="306">
        <f ca="1">+C6+1</f>
        <v>44900</v>
      </c>
      <c r="D14" s="301" t="s">
        <v>1429</v>
      </c>
      <c r="E14" s="309" t="s">
        <v>70</v>
      </c>
      <c r="F14" s="308" t="s">
        <v>1430</v>
      </c>
      <c r="G14" s="301" t="s">
        <v>380</v>
      </c>
      <c r="H14" s="822" t="s">
        <v>1431</v>
      </c>
      <c r="I14" s="822"/>
      <c r="J14" s="823"/>
      <c r="K14" s="375" t="s">
        <v>1106</v>
      </c>
      <c r="L14" s="300"/>
      <c r="M14" s="300"/>
    </row>
    <row r="15" spans="1:41" ht="15" customHeight="1" thickTop="1" x14ac:dyDescent="0.25">
      <c r="A15" s="299" t="s">
        <v>1432</v>
      </c>
      <c r="B15" s="298"/>
      <c r="C15" s="297" t="str">
        <f>"("&amp;LEFT(K14,1)&amp;")"</f>
        <v>(I)</v>
      </c>
      <c r="D15" s="296" t="s">
        <v>1433</v>
      </c>
      <c r="E15" s="295"/>
      <c r="F15" s="294"/>
      <c r="G15" s="294"/>
      <c r="H15" s="824"/>
      <c r="I15" s="824"/>
      <c r="J15" s="825"/>
      <c r="K15" s="793" t="s">
        <v>1878</v>
      </c>
    </row>
    <row r="16" spans="1:41" ht="15" customHeight="1" x14ac:dyDescent="0.25">
      <c r="A16" s="282" t="s">
        <v>1689</v>
      </c>
      <c r="B16" s="282"/>
      <c r="C16" s="281"/>
      <c r="D16" s="280"/>
      <c r="E16" s="279"/>
      <c r="F16" s="278" t="str" cm="1">
        <f t="array" aca="1" ref="F16" ca="1">IF(D16="Core", INDIRECT($K$3), IF(D16="Core_Rotational",INDIRECT($K$3), IF(D16="Core_Pillar", INDIRECT($K$3),IF(D16="Explosive_Cardio", INDIRECT($K$2), IF(D16="Explosive", INDIRECT($K$2),INDIRECT($K$4))))))</f>
        <v>3x10</v>
      </c>
      <c r="G16" s="826" t="str">
        <f ca="1">CONCATENATE(IF($E$5="FDN",FDN_R,""),IF($E$5="END",END_R,""),IF($E$5="SPD",SPD_R,""),IF($E$5="HYP",HYP_R,""),IF($E$5="PWR",PWR_R,""),IF($E$5="STC",STC_R,""),IF($E$5="STR",STR_R,""),IF($E$5="MAX",MAX_R,""),IF($E$5="TF",TF_R,""),IF($E$5="UNL",UNL_R,""))</f>
        <v>1:30</v>
      </c>
      <c r="H16" s="277"/>
      <c r="I16" s="277"/>
      <c r="J16" s="277"/>
      <c r="K16" s="793"/>
    </row>
    <row r="17" spans="1:13" ht="15" customHeight="1" x14ac:dyDescent="0.25">
      <c r="A17" s="43" t="s">
        <v>918</v>
      </c>
      <c r="B17" s="36"/>
      <c r="C17" s="386">
        <v>2.15</v>
      </c>
      <c r="D17" s="280"/>
      <c r="E17" s="293"/>
      <c r="F17" s="271" t="str" cm="1">
        <f t="array" aca="1" ref="F17" ca="1">IF(D17="Core", INDIRECT($K$3), IF(D17="Core_Rotational",INDIRECT($K$3), IF(D17="Core_Pillar", INDIRECT($K$3),IF(D17="Explosive_Cardio", INDIRECT($K$2), IF(D17="Explosive", INDIRECT($K$2),INDIRECT($K$4))))))</f>
        <v>3x10</v>
      </c>
      <c r="G17" s="827"/>
      <c r="H17" s="271"/>
      <c r="I17" s="271"/>
      <c r="J17" s="271"/>
      <c r="K17" s="793"/>
    </row>
    <row r="18" spans="1:13" ht="15" customHeight="1" x14ac:dyDescent="0.25">
      <c r="A18" s="282" t="s">
        <v>1874</v>
      </c>
      <c r="B18" s="282"/>
      <c r="C18" s="281">
        <v>1.5</v>
      </c>
      <c r="D18" s="364"/>
      <c r="E18" s="291"/>
      <c r="F18" s="278" t="str" cm="1">
        <f t="array" aca="1" ref="F18" ca="1">IF(D18="Core", INDIRECT($K$3), IF(D18="Core_Rotational",INDIRECT($K$3), IF(D18="Core_Pillar", INDIRECT($K$3),IF(D18="Explosive_Cardio", INDIRECT($K$2), IF(D18="Explosive", INDIRECT($K$2),INDIRECT($K$4))))))</f>
        <v>3x10</v>
      </c>
      <c r="G18" s="828" t="str">
        <f ca="1">CONCATENATE(IF($E$5="FDN",FDN_R,""),IF($E$5="END",END_R,""),IF($E$5="SPD",SPD_R,""),IF($E$5="HYP",HYP_R,""),IF($E$5="PWR",PWR_R,""),IF($E$5="STC",STC_R,""),IF($E$5="STR",STR_R,""),IF($E$5="MAX",MAX_R,""),IF($E$5="TF",TF_R,""),IF($E$5="UNL",UNL_R,""))</f>
        <v>1:30</v>
      </c>
      <c r="H18" s="290"/>
      <c r="I18" s="290"/>
      <c r="J18" s="290"/>
      <c r="K18" s="793"/>
    </row>
    <row r="19" spans="1:13" ht="15" customHeight="1" x14ac:dyDescent="0.25">
      <c r="A19" s="43" t="s">
        <v>1875</v>
      </c>
      <c r="B19" s="36"/>
      <c r="C19" s="386">
        <v>2.0499999999999998</v>
      </c>
      <c r="D19" s="363"/>
      <c r="E19" s="286"/>
      <c r="F19" s="271" t="str" cm="1">
        <f t="array" aca="1" ref="F19" ca="1">IF(D19="Core", INDIRECT($K$3), IF(D19="Core_Rotational",INDIRECT($K$3), IF(D19="Core_Pillar", INDIRECT($K$3),IF(D19="Explosive_Cardio", INDIRECT($K$2), IF(D19="Explosive", INDIRECT($K$2),INDIRECT($K$4))))))</f>
        <v>3x10</v>
      </c>
      <c r="G19" s="829"/>
      <c r="H19" s="285"/>
      <c r="I19" s="285"/>
      <c r="J19" s="285"/>
      <c r="K19" s="793"/>
    </row>
    <row r="20" spans="1:13" ht="15" customHeight="1" x14ac:dyDescent="0.25">
      <c r="A20" s="282" t="s">
        <v>920</v>
      </c>
      <c r="B20" s="282"/>
      <c r="C20" s="382">
        <v>2.0499999999999998</v>
      </c>
      <c r="D20" s="280"/>
      <c r="E20" s="279"/>
      <c r="F20" s="278" t="str" cm="1">
        <f t="array" aca="1" ref="F20" ca="1">IF(D20="Core", INDIRECT($K$3), IF(D20="Core_Rotational",INDIRECT($K$3), IF(D20="Core_Pillar", INDIRECT($K$3),IF(D20="Explosive_Cardio", INDIRECT($K$2), IF(D20="Explosive", INDIRECT($K$2),INDIRECT($K$4))))))</f>
        <v>3x10</v>
      </c>
      <c r="G20" s="826" t="str">
        <f ca="1">CONCATENATE(IF($E$5="FDN",FDN_R,""),IF($E$5="END",END_R,""),IF($E$5="SPD",SPD_R,""),IF($E$5="HYP",HYP_R,""),IF($E$5="PWR",PWR_R,""),IF($E$5="STC",STC_R,""),IF($E$5="STR",STR_R,""),IF($E$5="MAX",MAX_R,""),IF($E$5="TF",TF_R,""),IF($E$5="UNL",UNL_R,""))</f>
        <v>1:30</v>
      </c>
      <c r="H20" s="277"/>
      <c r="I20" s="277"/>
      <c r="J20" s="277"/>
      <c r="K20" s="793"/>
    </row>
    <row r="21" spans="1:13" ht="15" customHeight="1" thickBot="1" x14ac:dyDescent="0.3">
      <c r="A21" s="43"/>
      <c r="B21" s="45"/>
      <c r="C21" s="273">
        <f>SUM(C15:C20)</f>
        <v>7.7499999999999991</v>
      </c>
      <c r="D21" s="280"/>
      <c r="E21" s="293"/>
      <c r="F21" s="271" t="str" cm="1">
        <f t="array" aca="1" ref="F21" ca="1">IF(D21="Core", INDIRECT($K$3), IF(D21="Core_Rotational",INDIRECT($K$3), IF(D21="Core_Pillar", INDIRECT($K$3),IF(D21="Explosive_Cardio", INDIRECT($K$2), IF(D21="Explosive", INDIRECT($K$2),INDIRECT($K$4))))))</f>
        <v>3x10</v>
      </c>
      <c r="G21" s="827"/>
      <c r="H21" s="271"/>
      <c r="I21" s="271"/>
      <c r="J21" s="271"/>
    </row>
    <row r="22" spans="1:13" ht="15" customHeight="1" thickBot="1" x14ac:dyDescent="0.3">
      <c r="A22" s="307" t="s">
        <v>642</v>
      </c>
      <c r="B22" s="304"/>
      <c r="C22" s="306">
        <f ca="1">+C14+1</f>
        <v>44901</v>
      </c>
      <c r="D22" s="301" t="s">
        <v>1429</v>
      </c>
      <c r="E22" s="302" t="s">
        <v>70</v>
      </c>
      <c r="F22" s="301" t="s">
        <v>1430</v>
      </c>
      <c r="G22" s="301" t="s">
        <v>380</v>
      </c>
      <c r="H22" s="822" t="s">
        <v>1431</v>
      </c>
      <c r="I22" s="822"/>
      <c r="J22" s="823"/>
      <c r="K22" s="375" t="s">
        <v>648</v>
      </c>
      <c r="L22" s="300"/>
      <c r="M22" s="300"/>
    </row>
    <row r="23" spans="1:13" ht="15" customHeight="1" thickTop="1" x14ac:dyDescent="0.25">
      <c r="A23" s="299" t="s">
        <v>1432</v>
      </c>
      <c r="B23" s="298"/>
      <c r="C23" s="297" t="str">
        <f>"("&amp;LEFT(K22,1)&amp;")"</f>
        <v>(E)</v>
      </c>
      <c r="D23" s="296" t="s">
        <v>1433</v>
      </c>
      <c r="E23" s="295"/>
      <c r="F23" s="294"/>
      <c r="G23" s="294"/>
      <c r="H23" s="824"/>
      <c r="I23" s="824"/>
      <c r="J23" s="825"/>
      <c r="K23" s="793" t="s">
        <v>1876</v>
      </c>
    </row>
    <row r="24" spans="1:13" ht="15" customHeight="1" x14ac:dyDescent="0.25">
      <c r="A24" s="282" t="s">
        <v>1689</v>
      </c>
      <c r="B24" s="282"/>
      <c r="C24" s="281"/>
      <c r="D24" s="280" t="s">
        <v>128</v>
      </c>
      <c r="E24" s="279" t="s">
        <v>140</v>
      </c>
      <c r="F24" s="278" t="s">
        <v>74</v>
      </c>
      <c r="G24" s="826" t="str">
        <f ca="1">CONCATENATE(IF($E$5="FDN",FDN_R,""),IF($E$5="END",END_R,""),IF($E$5="SPD",SPD_R,""),IF($E$5="HYP",HYP_R,""),IF($E$5="PWR",PWR_R,""),IF($E$5="STC",STC_R,""),IF($E$5="STR",STR_R,""),IF($E$5="MAX",MAX_R,""),IF($E$5="TF",TF_R,""),IF($E$5="UNL",UNL_R,""))</f>
        <v>1:30</v>
      </c>
      <c r="H24" s="277">
        <v>135</v>
      </c>
      <c r="I24" s="277">
        <v>155</v>
      </c>
      <c r="J24" s="277">
        <v>155</v>
      </c>
      <c r="K24" s="793"/>
    </row>
    <row r="25" spans="1:13" ht="15" customHeight="1" x14ac:dyDescent="0.25">
      <c r="A25" s="43" t="s">
        <v>1533</v>
      </c>
      <c r="B25" s="36"/>
      <c r="C25" s="386">
        <v>9.5500000000000007</v>
      </c>
      <c r="D25" s="280"/>
      <c r="E25" s="293"/>
      <c r="F25" s="271"/>
      <c r="G25" s="827"/>
      <c r="H25" s="271"/>
      <c r="I25" s="271"/>
      <c r="J25" s="271"/>
      <c r="K25" s="793"/>
    </row>
    <row r="26" spans="1:13" ht="15" customHeight="1" x14ac:dyDescent="0.25">
      <c r="A26" s="282" t="s">
        <v>1086</v>
      </c>
      <c r="B26" s="282"/>
      <c r="C26" s="281"/>
      <c r="D26" s="364" t="s">
        <v>129</v>
      </c>
      <c r="E26" s="291" t="s">
        <v>161</v>
      </c>
      <c r="F26" s="278" t="str" cm="1">
        <f t="array" aca="1" ref="F26" ca="1">IF(D26="Core", INDIRECT($K$3), IF(D26="Core_Rotational",INDIRECT($K$3), IF(D26="Core_Pillar", INDIRECT($K$3),IF(D26="Explosive_Cardio", INDIRECT($K$2), IF(D26="Explosive", INDIRECT($K$2),INDIRECT($K$4))))))</f>
        <v>3x10</v>
      </c>
      <c r="G26" s="828" t="str">
        <f ca="1">CONCATENATE(IF($E$5="FDN",FDN_R,""),IF($E$5="END",END_R,""),IF($E$5="SPD",SPD_R,""),IF($E$5="HYP",HYP_R,""),IF($E$5="PWR",PWR_R,""),IF($E$5="STC",STC_R,""),IF($E$5="STR",STR_R,""),IF($E$5="MAX",MAX_R,""),IF($E$5="TF",TF_R,""),IF($E$5="UNL",UNL_R,""))</f>
        <v>1:30</v>
      </c>
      <c r="H26" s="290">
        <v>25</v>
      </c>
      <c r="I26" s="290">
        <v>25</v>
      </c>
      <c r="J26" s="290">
        <v>25</v>
      </c>
      <c r="K26" s="793"/>
    </row>
    <row r="27" spans="1:13" ht="15" customHeight="1" x14ac:dyDescent="0.25">
      <c r="A27" s="43"/>
      <c r="B27" s="36"/>
      <c r="C27" s="386"/>
      <c r="D27" s="363" t="s">
        <v>128</v>
      </c>
      <c r="E27" s="286" t="s">
        <v>238</v>
      </c>
      <c r="F27" s="271" t="str" cm="1">
        <f t="array" aca="1" ref="F27" ca="1">IF(D27="Core", INDIRECT($K$3), IF(D27="Core_Rotational",INDIRECT($K$3), IF(D27="Core_Pillar", INDIRECT($K$3),IF(D27="Explosive_Cardio", INDIRECT($K$2), IF(D27="Explosive", INDIRECT($K$2),INDIRECT($K$4))))))</f>
        <v>3x10</v>
      </c>
      <c r="G27" s="829"/>
      <c r="H27" s="285">
        <v>25</v>
      </c>
      <c r="I27" s="285">
        <v>25</v>
      </c>
      <c r="J27" s="285">
        <v>25</v>
      </c>
      <c r="K27" s="793"/>
    </row>
    <row r="28" spans="1:13" ht="15" customHeight="1" x14ac:dyDescent="0.25">
      <c r="A28" s="282"/>
      <c r="B28" s="282"/>
      <c r="C28" s="382"/>
      <c r="D28" s="280" t="s">
        <v>136</v>
      </c>
      <c r="E28" s="279" t="s">
        <v>181</v>
      </c>
      <c r="F28" s="278" t="str" cm="1">
        <f t="array" aca="1" ref="F28" ca="1">IF(D28="Core", INDIRECT($K$3), IF(D28="Core_Rotational",INDIRECT($K$3), IF(D28="Core_Pillar", INDIRECT($K$3),IF(D28="Explosive_Cardio", INDIRECT($K$2), IF(D28="Explosive", INDIRECT($K$2),INDIRECT($K$4))))))</f>
        <v>3x10</v>
      </c>
      <c r="G28" s="826" t="str">
        <f ca="1">CONCATENATE(IF($E$5="FDN",FDN_R,""),IF($E$5="END",END_R,""),IF($E$5="SPD",SPD_R,""),IF($E$5="HYP",HYP_R,""),IF($E$5="PWR",PWR_R,""),IF($E$5="STC",STC_R,""),IF($E$5="STR",STR_R,""),IF($E$5="MAX",MAX_R,""),IF($E$5="TF",TF_R,""),IF($E$5="UNL",UNL_R,""))</f>
        <v>1:30</v>
      </c>
      <c r="H28" s="277" t="s">
        <v>1497</v>
      </c>
      <c r="I28" s="277" t="s">
        <v>1497</v>
      </c>
      <c r="J28" s="277" t="s">
        <v>1497</v>
      </c>
      <c r="K28" s="793"/>
    </row>
    <row r="29" spans="1:13" ht="15" customHeight="1" thickBot="1" x14ac:dyDescent="0.3">
      <c r="A29" s="43"/>
      <c r="B29" s="45"/>
      <c r="C29" s="383">
        <f>SUM(C23:C28)</f>
        <v>9.5500000000000007</v>
      </c>
      <c r="D29" s="280" t="s">
        <v>136</v>
      </c>
      <c r="E29" s="293" t="s">
        <v>146</v>
      </c>
      <c r="F29" s="271" t="s">
        <v>1869</v>
      </c>
      <c r="G29" s="827"/>
      <c r="H29" s="271">
        <v>5</v>
      </c>
      <c r="I29" s="271">
        <v>5</v>
      </c>
      <c r="J29" s="271" t="s">
        <v>337</v>
      </c>
    </row>
    <row r="30" spans="1:13" ht="15" customHeight="1" thickBot="1" x14ac:dyDescent="0.3">
      <c r="A30" s="307" t="s">
        <v>643</v>
      </c>
      <c r="B30" s="304"/>
      <c r="C30" s="306">
        <f ca="1">+C22+1</f>
        <v>44902</v>
      </c>
      <c r="D30" s="301" t="s">
        <v>1429</v>
      </c>
      <c r="E30" s="302" t="s">
        <v>70</v>
      </c>
      <c r="F30" s="301" t="s">
        <v>1430</v>
      </c>
      <c r="G30" s="301" t="s">
        <v>380</v>
      </c>
      <c r="H30" s="822" t="s">
        <v>1431</v>
      </c>
      <c r="I30" s="822"/>
      <c r="J30" s="823"/>
      <c r="K30" s="375" t="s">
        <v>1106</v>
      </c>
      <c r="L30" s="300"/>
      <c r="M30" s="300"/>
    </row>
    <row r="31" spans="1:13" ht="15" customHeight="1" thickTop="1" x14ac:dyDescent="0.25">
      <c r="A31" s="299" t="s">
        <v>1432</v>
      </c>
      <c r="B31" s="298"/>
      <c r="C31" s="297" t="str">
        <f>"("&amp;LEFT(K30,1)&amp;")"</f>
        <v>(I)</v>
      </c>
      <c r="D31" s="296" t="s">
        <v>1433</v>
      </c>
      <c r="E31" s="295"/>
      <c r="F31" s="294"/>
      <c r="G31" s="294"/>
      <c r="H31" s="824"/>
      <c r="I31" s="824"/>
      <c r="J31" s="825"/>
      <c r="K31" s="793" t="s">
        <v>1879</v>
      </c>
    </row>
    <row r="32" spans="1:13" ht="15" customHeight="1" x14ac:dyDescent="0.25">
      <c r="A32" s="282" t="s">
        <v>1689</v>
      </c>
      <c r="B32" s="282"/>
      <c r="C32" s="281"/>
      <c r="D32" s="280"/>
      <c r="E32" s="279"/>
      <c r="F32" s="278" t="str" cm="1">
        <f t="array" aca="1" ref="F32" ca="1">IF(D32="Core", INDIRECT($K$3), IF(D32="Core_Rotational",INDIRECT($K$3), IF(D32="Core_Pillar", INDIRECT($K$3),IF(D32="Explosive_Cardio", INDIRECT($K$2), IF(D32="Explosive", INDIRECT($K$2),INDIRECT($K$4))))))</f>
        <v>3x10</v>
      </c>
      <c r="G32" s="826" t="str">
        <f ca="1">CONCATENATE(IF($E$5="FDN",FDN_R,""),IF($E$5="END",END_R,""),IF($E$5="SPD",SPD_R,""),IF($E$5="HYP",HYP_R,""),IF($E$5="PWR",PWR_R,""),IF($E$5="STC",STC_R,""),IF($E$5="STR",STR_R,""),IF($E$5="MAX",MAX_R,""),IF($E$5="TF",TF_R,""),IF($E$5="UNL",UNL_R,""))</f>
        <v>1:30</v>
      </c>
      <c r="H32" s="277"/>
      <c r="I32" s="277"/>
      <c r="J32" s="277"/>
      <c r="K32" s="793"/>
    </row>
    <row r="33" spans="1:13" ht="15" customHeight="1" x14ac:dyDescent="0.25">
      <c r="A33" s="43" t="s">
        <v>918</v>
      </c>
      <c r="B33" s="36"/>
      <c r="C33" s="386">
        <v>2</v>
      </c>
      <c r="D33" s="280"/>
      <c r="E33" s="293"/>
      <c r="F33" s="271" t="str" cm="1">
        <f t="array" aca="1" ref="F33" ca="1">IF(D33="Core", INDIRECT($K$3), IF(D33="Core_Rotational",INDIRECT($K$3), IF(D33="Core_Pillar", INDIRECT($K$3),IF(D33="Explosive_Cardio", INDIRECT($K$2), IF(D33="Explosive", INDIRECT($K$2),INDIRECT($K$4))))))</f>
        <v>3x10</v>
      </c>
      <c r="G33" s="827"/>
      <c r="H33" s="271"/>
      <c r="I33" s="271"/>
      <c r="J33" s="271"/>
      <c r="K33" s="793"/>
    </row>
    <row r="34" spans="1:13" ht="15" customHeight="1" x14ac:dyDescent="0.25">
      <c r="A34" s="282" t="s">
        <v>1873</v>
      </c>
      <c r="B34" s="282"/>
      <c r="C34" s="281">
        <v>4.5</v>
      </c>
      <c r="D34" s="364"/>
      <c r="E34" s="291"/>
      <c r="F34" s="278" t="str" cm="1">
        <f t="array" aca="1" ref="F34" ca="1">IF(D34="Core", INDIRECT($K$3), IF(D34="Core_Rotational",INDIRECT($K$3), IF(D34="Core_Pillar", INDIRECT($K$3),IF(D34="Explosive_Cardio", INDIRECT($K$2), IF(D34="Explosive", INDIRECT($K$2),INDIRECT($K$4))))))</f>
        <v>3x10</v>
      </c>
      <c r="G34" s="828" t="str">
        <f ca="1">CONCATENATE(IF($E$5="FDN",FDN_R,""),IF($E$5="END",END_R,""),IF($E$5="SPD",SPD_R,""),IF($E$5="HYP",HYP_R,""),IF($E$5="PWR",PWR_R,""),IF($E$5="STC",STC_R,""),IF($E$5="STR",STR_R,""),IF($E$5="MAX",MAX_R,""),IF($E$5="TF",TF_R,""),IF($E$5="UNL",UNL_R,""))</f>
        <v>1:30</v>
      </c>
      <c r="H34" s="290"/>
      <c r="I34" s="290"/>
      <c r="J34" s="290"/>
      <c r="K34" s="793"/>
    </row>
    <row r="35" spans="1:13" ht="15" customHeight="1" x14ac:dyDescent="0.25">
      <c r="A35" s="43" t="s">
        <v>920</v>
      </c>
      <c r="B35" s="36"/>
      <c r="C35" s="287">
        <v>1.9</v>
      </c>
      <c r="D35" s="363"/>
      <c r="E35" s="286"/>
      <c r="F35" s="271" t="str" cm="1">
        <f t="array" aca="1" ref="F35" ca="1">IF(D35="Core", INDIRECT($K$3), IF(D35="Core_Rotational",INDIRECT($K$3), IF(D35="Core_Pillar", INDIRECT($K$3),IF(D35="Explosive_Cardio", INDIRECT($K$2), IF(D35="Explosive", INDIRECT($K$2),INDIRECT($K$4))))))</f>
        <v>3x10</v>
      </c>
      <c r="G35" s="829"/>
      <c r="H35" s="285"/>
      <c r="I35" s="285"/>
      <c r="J35" s="285"/>
      <c r="K35" s="793"/>
    </row>
    <row r="36" spans="1:13" ht="15" customHeight="1" x14ac:dyDescent="0.25">
      <c r="A36" s="282"/>
      <c r="B36" s="282"/>
      <c r="C36" s="281"/>
      <c r="D36" s="280"/>
      <c r="E36" s="279"/>
      <c r="F36" s="278" t="str" cm="1">
        <f t="array" aca="1" ref="F36" ca="1">IF(D36="Core", INDIRECT($K$3), IF(D36="Core_Rotational",INDIRECT($K$3), IF(D36="Core_Pillar", INDIRECT($K$3),IF(D36="Explosive_Cardio", INDIRECT($K$2), IF(D36="Explosive", INDIRECT($K$2),INDIRECT($K$4))))))</f>
        <v>3x10</v>
      </c>
      <c r="G36" s="826" t="str">
        <f ca="1">CONCATENATE(IF($E$5="FDN",FDN_R,""),IF($E$5="END",END_R,""),IF($E$5="SPD",SPD_R,""),IF($E$5="HYP",HYP_R,""),IF($E$5="PWR",PWR_R,""),IF($E$5="STC",STC_R,""),IF($E$5="STR",STR_R,""),IF($E$5="MAX",MAX_R,""),IF($E$5="TF",TF_R,""),IF($E$5="UNL",UNL_R,""))</f>
        <v>1:30</v>
      </c>
      <c r="H36" s="277"/>
      <c r="I36" s="277"/>
      <c r="J36" s="277"/>
      <c r="K36" s="793"/>
    </row>
    <row r="37" spans="1:13" ht="15" customHeight="1" thickBot="1" x14ac:dyDescent="0.3">
      <c r="A37" s="43"/>
      <c r="B37" s="45"/>
      <c r="C37" s="273">
        <f>SUM(C31:C36)</f>
        <v>8.4</v>
      </c>
      <c r="D37" s="280"/>
      <c r="E37" s="293"/>
      <c r="F37" s="271" t="str" cm="1">
        <f t="array" aca="1" ref="F37" ca="1">IF(D37="Core", INDIRECT($K$3), IF(D37="Core_Rotational",INDIRECT($K$3), IF(D37="Core_Pillar", INDIRECT($K$3),IF(D37="Explosive_Cardio", INDIRECT($K$2), IF(D37="Explosive", INDIRECT($K$2),INDIRECT($K$4))))))</f>
        <v>3x10</v>
      </c>
      <c r="G37" s="827"/>
      <c r="H37" s="271"/>
      <c r="I37" s="271"/>
      <c r="J37" s="271"/>
    </row>
    <row r="38" spans="1:13" ht="15" customHeight="1" thickBot="1" x14ac:dyDescent="0.3">
      <c r="A38" s="307" t="s">
        <v>644</v>
      </c>
      <c r="B38" s="304"/>
      <c r="C38" s="306">
        <f ca="1">+C30+1</f>
        <v>44903</v>
      </c>
      <c r="D38" s="301" t="s">
        <v>1429</v>
      </c>
      <c r="E38" s="302" t="s">
        <v>70</v>
      </c>
      <c r="F38" s="301" t="s">
        <v>1430</v>
      </c>
      <c r="G38" s="301" t="s">
        <v>380</v>
      </c>
      <c r="H38" s="822" t="s">
        <v>1431</v>
      </c>
      <c r="I38" s="822"/>
      <c r="J38" s="823"/>
      <c r="K38" s="375" t="s">
        <v>648</v>
      </c>
      <c r="L38" s="300" t="s">
        <v>1871</v>
      </c>
      <c r="M38" s="300"/>
    </row>
    <row r="39" spans="1:13" ht="15" customHeight="1" thickTop="1" x14ac:dyDescent="0.25">
      <c r="A39" s="299" t="s">
        <v>1432</v>
      </c>
      <c r="B39" s="298"/>
      <c r="C39" s="297" t="str">
        <f>"("&amp;LEFT(K38,1)&amp;")"</f>
        <v>(E)</v>
      </c>
      <c r="D39" s="296" t="s">
        <v>1433</v>
      </c>
      <c r="E39" s="295"/>
      <c r="F39" s="294"/>
      <c r="G39" s="294"/>
      <c r="H39" s="824"/>
      <c r="I39" s="824"/>
      <c r="J39" s="825"/>
      <c r="K39" s="793" t="s">
        <v>1872</v>
      </c>
    </row>
    <row r="40" spans="1:13" ht="15" customHeight="1" x14ac:dyDescent="0.25">
      <c r="A40" s="282" t="s">
        <v>1561</v>
      </c>
      <c r="B40" s="282"/>
      <c r="C40" s="281"/>
      <c r="D40" s="280" t="s">
        <v>2</v>
      </c>
      <c r="E40" s="279" t="s">
        <v>27</v>
      </c>
      <c r="F40" s="278" t="str" cm="1">
        <f t="array" aca="1" ref="F40" ca="1">IF(D40="Core", INDIRECT($K$3), IF(D40="Core_Rotational",INDIRECT($K$3), IF(D40="Core_Pillar", INDIRECT($K$3),IF(D40="Explosive_Cardio", INDIRECT($K$2), IF(D40="Explosive", INDIRECT($K$2),INDIRECT($K$4))))))</f>
        <v>3x10</v>
      </c>
      <c r="G40" s="826" t="str">
        <f ca="1">CONCATENATE(IF($E$5="FDN",FDN_R,""),IF($E$5="END",END_R,""),IF($E$5="SPD",SPD_R,""),IF($E$5="HYP",HYP_R,""),IF($E$5="PWR",PWR_R,""),IF($E$5="STC",STC_R,""),IF($E$5="STR",STR_R,""),IF($E$5="MAX",MAX_R,""),IF($E$5="TF",TF_R,""),IF($E$5="UNL",UNL_R,""))</f>
        <v>1:30</v>
      </c>
      <c r="H40" s="277">
        <v>115</v>
      </c>
      <c r="I40" s="277">
        <v>115</v>
      </c>
      <c r="J40" s="277">
        <v>115</v>
      </c>
      <c r="K40" s="793"/>
    </row>
    <row r="41" spans="1:13" ht="15" customHeight="1" x14ac:dyDescent="0.25">
      <c r="A41" s="43" t="s">
        <v>1724</v>
      </c>
      <c r="B41" s="36"/>
      <c r="C41" s="287">
        <v>8</v>
      </c>
      <c r="D41" s="280"/>
      <c r="E41" s="293"/>
      <c r="F41" s="271" t="str" cm="1">
        <f t="array" aca="1" ref="F41" ca="1">IF(D41="Core", INDIRECT($K$3), IF(D41="Core_Rotational",INDIRECT($K$3), IF(D41="Core_Pillar", INDIRECT($K$3),IF(D41="Explosive_Cardio", INDIRECT($K$2), IF(D41="Explosive", INDIRECT($K$2),INDIRECT($K$4))))))</f>
        <v>3x10</v>
      </c>
      <c r="G41" s="827"/>
      <c r="H41" s="271"/>
      <c r="I41" s="271"/>
      <c r="J41" s="271"/>
      <c r="K41" s="793"/>
    </row>
    <row r="42" spans="1:13" ht="15" customHeight="1" x14ac:dyDescent="0.25">
      <c r="A42" s="282" t="s">
        <v>1086</v>
      </c>
      <c r="B42" s="282"/>
      <c r="C42" s="281"/>
      <c r="D42" s="364" t="s">
        <v>11</v>
      </c>
      <c r="E42" s="291" t="s">
        <v>188</v>
      </c>
      <c r="F42" s="278" t="str" cm="1">
        <f t="array" aca="1" ref="F42" ca="1">IF(D42="Core", INDIRECT($K$3), IF(D42="Core_Rotational",INDIRECT($K$3), IF(D42="Core_Pillar", INDIRECT($K$3),IF(D42="Explosive_Cardio", INDIRECT($K$2), IF(D42="Explosive", INDIRECT($K$2),INDIRECT($K$4))))))</f>
        <v>3x10</v>
      </c>
      <c r="G42" s="828" t="str">
        <f ca="1">CONCATENATE(IF($E$5="FDN",FDN_R,""),IF($E$5="END",END_R,""),IF($E$5="SPD",SPD_R,""),IF($E$5="HYP",HYP_R,""),IF($E$5="PWR",PWR_R,""),IF($E$5="STC",STC_R,""),IF($E$5="STR",STR_R,""),IF($E$5="MAX",MAX_R,""),IF($E$5="TF",TF_R,""),IF($E$5="UNL",UNL_R,""))</f>
        <v>1:30</v>
      </c>
      <c r="H42" s="290">
        <v>110</v>
      </c>
      <c r="I42" s="290">
        <v>110</v>
      </c>
      <c r="J42" s="290">
        <v>110</v>
      </c>
      <c r="K42" s="793"/>
    </row>
    <row r="43" spans="1:13" ht="15" customHeight="1" x14ac:dyDescent="0.25">
      <c r="A43" s="43" t="s">
        <v>962</v>
      </c>
      <c r="B43" s="36"/>
      <c r="C43" s="287"/>
      <c r="D43" s="363" t="s">
        <v>2</v>
      </c>
      <c r="E43" s="286" t="s">
        <v>186</v>
      </c>
      <c r="F43" s="271" t="str" cm="1">
        <f t="array" aca="1" ref="F43" ca="1">IF(D43="Core", INDIRECT($K$3), IF(D43="Core_Rotational",INDIRECT($K$3), IF(D43="Core_Pillar", INDIRECT($K$3),IF(D43="Explosive_Cardio", INDIRECT($K$2), IF(D43="Explosive", INDIRECT($K$2),INDIRECT($K$4))))))</f>
        <v>3x10</v>
      </c>
      <c r="G43" s="829"/>
      <c r="H43" s="285">
        <v>30</v>
      </c>
      <c r="I43" s="285">
        <v>35</v>
      </c>
      <c r="J43" s="285">
        <v>35</v>
      </c>
      <c r="K43" s="793"/>
    </row>
    <row r="44" spans="1:13" ht="15" customHeight="1" x14ac:dyDescent="0.25">
      <c r="A44" s="282"/>
      <c r="B44" s="282"/>
      <c r="C44" s="281"/>
      <c r="D44" s="280" t="s">
        <v>11</v>
      </c>
      <c r="E44" s="279" t="s">
        <v>227</v>
      </c>
      <c r="F44" s="278" t="s">
        <v>1852</v>
      </c>
      <c r="G44" s="826" t="str">
        <f ca="1">CONCATENATE(IF($E$5="FDN",FDN_R,""),IF($E$5="END",END_R,""),IF($E$5="SPD",SPD_R,""),IF($E$5="HYP",HYP_R,""),IF($E$5="PWR",PWR_R,""),IF($E$5="STC",STC_R,""),IF($E$5="STR",STR_R,""),IF($E$5="MAX",MAX_R,""),IF($E$5="TF",TF_R,""),IF($E$5="UNL",UNL_R,""))</f>
        <v>1:30</v>
      </c>
      <c r="H44" s="277">
        <v>40</v>
      </c>
      <c r="I44" s="277">
        <v>40</v>
      </c>
      <c r="J44" s="277" t="s">
        <v>337</v>
      </c>
      <c r="K44" s="793"/>
    </row>
    <row r="45" spans="1:13" ht="15" customHeight="1" thickBot="1" x14ac:dyDescent="0.3">
      <c r="A45" s="43"/>
      <c r="B45" s="45"/>
      <c r="C45" s="273">
        <f>SUM(C39:C44)</f>
        <v>8</v>
      </c>
      <c r="D45" s="280" t="s">
        <v>2</v>
      </c>
      <c r="E45" s="293" t="s">
        <v>142</v>
      </c>
      <c r="F45" s="271" t="s">
        <v>1870</v>
      </c>
      <c r="G45" s="827"/>
      <c r="H45" s="271">
        <v>25</v>
      </c>
      <c r="I45" s="271">
        <v>25</v>
      </c>
      <c r="J45" s="271" t="s">
        <v>337</v>
      </c>
    </row>
    <row r="46" spans="1:13" ht="15" customHeight="1" thickBot="1" x14ac:dyDescent="0.3">
      <c r="A46" s="307" t="s">
        <v>645</v>
      </c>
      <c r="B46" s="304"/>
      <c r="C46" s="306">
        <f ca="1">+C38+1</f>
        <v>44904</v>
      </c>
      <c r="D46" s="301" t="s">
        <v>1429</v>
      </c>
      <c r="E46" s="302" t="s">
        <v>70</v>
      </c>
      <c r="F46" s="301" t="s">
        <v>1430</v>
      </c>
      <c r="G46" s="301" t="s">
        <v>380</v>
      </c>
      <c r="H46" s="822" t="s">
        <v>1431</v>
      </c>
      <c r="I46" s="822"/>
      <c r="J46" s="823"/>
      <c r="K46" s="474" t="s">
        <v>406</v>
      </c>
      <c r="L46" s="215"/>
      <c r="M46" s="215"/>
    </row>
    <row r="47" spans="1:13" ht="15" customHeight="1" thickTop="1" x14ac:dyDescent="0.25">
      <c r="A47" s="299" t="s">
        <v>1432</v>
      </c>
      <c r="B47" s="298"/>
      <c r="C47" s="297" t="str">
        <f>"("&amp;LEFT(K46,1)&amp;")"</f>
        <v>(N)</v>
      </c>
      <c r="D47" s="296" t="s">
        <v>1433</v>
      </c>
      <c r="E47" s="295"/>
      <c r="F47" s="294"/>
      <c r="G47" s="294"/>
      <c r="H47" s="824"/>
      <c r="I47" s="824"/>
      <c r="J47" s="825"/>
      <c r="K47" s="793" t="s">
        <v>1901</v>
      </c>
    </row>
    <row r="48" spans="1:13" ht="15" customHeight="1" x14ac:dyDescent="0.25">
      <c r="A48" s="283" t="s">
        <v>1666</v>
      </c>
      <c r="B48" s="282"/>
      <c r="C48" s="281">
        <v>1.4</v>
      </c>
      <c r="D48" s="280"/>
      <c r="E48" s="279"/>
      <c r="F48" s="278" t="str" cm="1">
        <f t="array" aca="1" ref="F48" ca="1">IF(D48="Core", INDIRECT($K$3), IF(D48="Core_Rotational",INDIRECT($K$3), IF(D48="Core_Pillar", INDIRECT($K$3),IF(D48="Explosive_Cardio", INDIRECT($K$2), IF(D48="Explosive", INDIRECT($K$2),INDIRECT($K$4))))))</f>
        <v>3x10</v>
      </c>
      <c r="G48" s="826" t="str">
        <f ca="1">CONCATENATE(IF($E$5="FDN",FDN_R,""),IF($E$5="END",END_R,""),IF($E$5="SPD",SPD_R,""),IF($E$5="HYP",HYP_R,""),IF($E$5="PWR",PWR_R,""),IF($E$5="STC",STC_R,""),IF($E$5="STR",STR_R,""),IF($E$5="MAX",MAX_R,""),IF($E$5="TF",TF_R,""),IF($E$5="UNL",UNL_R,""))</f>
        <v>1:30</v>
      </c>
      <c r="H48" s="277"/>
      <c r="I48" s="277"/>
      <c r="J48" s="277"/>
      <c r="K48" s="793"/>
    </row>
    <row r="49" spans="1:13" ht="15" customHeight="1" x14ac:dyDescent="0.25">
      <c r="A49" s="23" t="s">
        <v>1898</v>
      </c>
      <c r="B49" s="36"/>
      <c r="C49" s="287">
        <v>0.6</v>
      </c>
      <c r="D49" s="280"/>
      <c r="E49" s="293"/>
      <c r="F49" s="271" t="str" cm="1">
        <f t="array" aca="1" ref="F49" ca="1">IF(D49="Core", INDIRECT($K$3), IF(D49="Core_Rotational",INDIRECT($K$3), IF(D49="Core_Pillar", INDIRECT($K$3),IF(D49="Explosive_Cardio", INDIRECT($K$2), IF(D49="Explosive", INDIRECT($K$2),INDIRECT($K$4))))))</f>
        <v>3x10</v>
      </c>
      <c r="G49" s="827"/>
      <c r="H49" s="271"/>
      <c r="I49" s="271"/>
      <c r="J49" s="271"/>
      <c r="K49" s="793"/>
    </row>
    <row r="50" spans="1:13" ht="15" customHeight="1" x14ac:dyDescent="0.25">
      <c r="A50" s="283" t="s">
        <v>920</v>
      </c>
      <c r="B50" s="282"/>
      <c r="C50" s="281">
        <v>2</v>
      </c>
      <c r="D50" s="364"/>
      <c r="E50" s="291"/>
      <c r="F50" s="278" t="str" cm="1">
        <f t="array" aca="1" ref="F50" ca="1">IF(D50="Core", INDIRECT($K$3), IF(D50="Core_Rotational",INDIRECT($K$3), IF(D50="Core_Pillar", INDIRECT($K$3),IF(D50="Explosive_Cardio", INDIRECT($K$2), IF(D50="Explosive", INDIRECT($K$2),INDIRECT($K$4))))))</f>
        <v>3x10</v>
      </c>
      <c r="G50" s="828" t="str">
        <f ca="1">CONCATENATE(IF($E$5="FDN",FDN_R,""),IF($E$5="END",END_R,""),IF($E$5="SPD",SPD_R,""),IF($E$5="HYP",HYP_R,""),IF($E$5="PWR",PWR_R,""),IF($E$5="STC",STC_R,""),IF($E$5="STR",STR_R,""),IF($E$5="MAX",MAX_R,""),IF($E$5="TF",TF_R,""),IF($E$5="UNL",UNL_R,""))</f>
        <v>1:30</v>
      </c>
      <c r="H50" s="290"/>
      <c r="I50" s="290"/>
      <c r="J50" s="290"/>
      <c r="K50" s="793"/>
    </row>
    <row r="51" spans="1:13" ht="15" customHeight="1" x14ac:dyDescent="0.25">
      <c r="B51" s="36"/>
      <c r="C51" s="287"/>
      <c r="D51" s="363"/>
      <c r="E51" s="286"/>
      <c r="F51" s="271" t="str" cm="1">
        <f t="array" aca="1" ref="F51" ca="1">IF(D51="Core", INDIRECT($K$3), IF(D51="Core_Rotational",INDIRECT($K$3), IF(D51="Core_Pillar", INDIRECT($K$3),IF(D51="Explosive_Cardio", INDIRECT($K$2), IF(D51="Explosive", INDIRECT($K$2),INDIRECT($K$4))))))</f>
        <v>3x10</v>
      </c>
      <c r="G51" s="829"/>
      <c r="H51" s="285"/>
      <c r="I51" s="285"/>
      <c r="J51" s="285"/>
      <c r="K51" s="793"/>
    </row>
    <row r="52" spans="1:13" ht="15" customHeight="1" x14ac:dyDescent="0.25">
      <c r="A52" s="282"/>
      <c r="B52" s="282"/>
      <c r="C52" s="281"/>
      <c r="D52" s="280"/>
      <c r="E52" s="279"/>
      <c r="F52" s="278" t="str" cm="1">
        <f t="array" aca="1" ref="F52" ca="1">IF(D52="Core", INDIRECT($K$3), IF(D52="Core_Rotational",INDIRECT($K$3), IF(D52="Core_Pillar", INDIRECT($K$3),IF(D52="Explosive_Cardio", INDIRECT($K$2), IF(D52="Explosive", INDIRECT($K$2),INDIRECT($K$4))))))</f>
        <v>3x10</v>
      </c>
      <c r="G52" s="826" t="str">
        <f ca="1">CONCATENATE(IF($E$5="FDN",FDN_R,""),IF($E$5="END",END_R,""),IF($E$5="SPD",SPD_R,""),IF($E$5="HYP",HYP_R,""),IF($E$5="PWR",PWR_R,""),IF($E$5="STC",STC_R,""),IF($E$5="STR",STR_R,""),IF($E$5="MAX",MAX_R,""),IF($E$5="TF",TF_R,""),IF($E$5="UNL",UNL_R,""))</f>
        <v>1:30</v>
      </c>
      <c r="H52" s="277"/>
      <c r="I52" s="277"/>
      <c r="J52" s="277"/>
      <c r="K52" s="793"/>
    </row>
    <row r="53" spans="1:13" ht="15" customHeight="1" thickBot="1" x14ac:dyDescent="0.3">
      <c r="A53" s="43"/>
      <c r="B53" s="45"/>
      <c r="C53" s="273">
        <f>SUM(C47:C52)</f>
        <v>4</v>
      </c>
      <c r="D53" s="280"/>
      <c r="E53" s="293"/>
      <c r="F53" s="271" t="str" cm="1">
        <f t="array" aca="1" ref="F53" ca="1">IF(D53="Core", INDIRECT($K$3), IF(D53="Core_Rotational",INDIRECT($K$3), IF(D53="Core_Pillar", INDIRECT($K$3),IF(D53="Explosive_Cardio", INDIRECT($K$2), IF(D53="Explosive", INDIRECT($K$2),INDIRECT($K$4))))))</f>
        <v>3x10</v>
      </c>
      <c r="G53" s="827"/>
      <c r="H53" s="271"/>
      <c r="I53" s="271"/>
      <c r="J53" s="271"/>
      <c r="K53" s="793"/>
    </row>
    <row r="54" spans="1:13" ht="15" customHeight="1" thickBot="1" x14ac:dyDescent="0.3">
      <c r="A54" s="305" t="s">
        <v>646</v>
      </c>
      <c r="B54" s="304"/>
      <c r="C54" s="303">
        <f ca="1">+C46+1</f>
        <v>44905</v>
      </c>
      <c r="D54" s="301" t="s">
        <v>1429</v>
      </c>
      <c r="E54" s="302" t="s">
        <v>70</v>
      </c>
      <c r="F54" s="301" t="s">
        <v>1430</v>
      </c>
      <c r="G54" s="301" t="s">
        <v>380</v>
      </c>
      <c r="H54" s="822" t="s">
        <v>1431</v>
      </c>
      <c r="I54" s="822"/>
      <c r="J54" s="823"/>
      <c r="K54" s="474" t="s">
        <v>406</v>
      </c>
      <c r="L54" s="215"/>
      <c r="M54" s="215"/>
    </row>
    <row r="55" spans="1:13" ht="15" customHeight="1" thickTop="1" x14ac:dyDescent="0.25">
      <c r="A55" s="299" t="s">
        <v>1432</v>
      </c>
      <c r="B55" s="298"/>
      <c r="C55" s="297" t="str">
        <f>"("&amp;LEFT(K54,1)&amp;")"</f>
        <v>(N)</v>
      </c>
      <c r="D55" s="296" t="s">
        <v>1433</v>
      </c>
      <c r="E55" s="295"/>
      <c r="F55" s="294"/>
      <c r="G55" s="294"/>
      <c r="H55" s="824"/>
      <c r="I55" s="824"/>
      <c r="J55" s="825"/>
      <c r="K55" s="793" t="s">
        <v>1902</v>
      </c>
    </row>
    <row r="56" spans="1:13" ht="15" customHeight="1" x14ac:dyDescent="0.25">
      <c r="A56" s="283" t="s">
        <v>1666</v>
      </c>
      <c r="B56" s="282"/>
      <c r="C56" s="281">
        <v>1.8</v>
      </c>
      <c r="D56" s="280"/>
      <c r="E56" s="279"/>
      <c r="F56" s="278" t="str" cm="1">
        <f t="array" aca="1" ref="F56" ca="1">IF(D56="Core", INDIRECT($K$3), IF(D56="Core_Rotational",INDIRECT($K$3), IF(D56="Core_Pillar", INDIRECT($K$3),IF(D56="Explosive_Cardio", INDIRECT($K$2), IF(D56="Explosive", INDIRECT($K$2),INDIRECT($K$4))))))</f>
        <v>3x10</v>
      </c>
      <c r="G56" s="826" t="str">
        <f ca="1">CONCATENATE(IF($E$5="FDN",FDN_R,""),IF($E$5="END",END_R,""),IF($E$5="SPD",SPD_R,""),IF($E$5="HYP",HYP_R,""),IF($E$5="PWR",PWR_R,""),IF($E$5="STC",STC_R,""),IF($E$5="STR",STR_R,""),IF($E$5="MAX",MAX_R,""),IF($E$5="TF",TF_R,""),IF($E$5="UNL",UNL_R,""))</f>
        <v>1:30</v>
      </c>
      <c r="H56" s="277"/>
      <c r="I56" s="277"/>
      <c r="J56" s="276"/>
      <c r="K56" s="793"/>
    </row>
    <row r="57" spans="1:13" ht="15" customHeight="1" x14ac:dyDescent="0.25">
      <c r="A57" s="288" t="s">
        <v>1899</v>
      </c>
      <c r="B57" s="36"/>
      <c r="C57" s="287">
        <v>3.1</v>
      </c>
      <c r="D57" s="280"/>
      <c r="E57" s="293"/>
      <c r="F57" s="271" t="str" cm="1">
        <f t="array" aca="1" ref="F57" ca="1">IF(D57="Core", INDIRECT($K$3), IF(D57="Core_Rotational",INDIRECT($K$3), IF(D57="Core_Pillar", INDIRECT($K$3),IF(D57="Explosive_Cardio", INDIRECT($K$2), IF(D57="Explosive", INDIRECT($K$2),INDIRECT($K$4))))))</f>
        <v>3x10</v>
      </c>
      <c r="G57" s="827"/>
      <c r="H57" s="271"/>
      <c r="I57" s="271"/>
      <c r="J57" s="292"/>
      <c r="K57" s="793"/>
    </row>
    <row r="58" spans="1:13" ht="15" customHeight="1" x14ac:dyDescent="0.25">
      <c r="A58" s="283" t="s">
        <v>1900</v>
      </c>
      <c r="B58" s="282"/>
      <c r="C58" s="382">
        <v>0.25</v>
      </c>
      <c r="D58" s="364"/>
      <c r="E58" s="291"/>
      <c r="F58" s="278" t="str" cm="1">
        <f t="array" aca="1" ref="F58" ca="1">IF(D58="Core", INDIRECT($K$3), IF(D58="Core_Rotational",INDIRECT($K$3), IF(D58="Core_Pillar", INDIRECT($K$3),IF(D58="Explosive_Cardio", INDIRECT($K$2), IF(D58="Explosive", INDIRECT($K$2),INDIRECT($K$4))))))</f>
        <v>3x10</v>
      </c>
      <c r="G58" s="828" t="str">
        <f ca="1">CONCATENATE(IF($E$5="FDN",FDN_R,""),IF($E$5="END",END_R,""),IF($E$5="SPD",SPD_R,""),IF($E$5="HYP",HYP_R,""),IF($E$5="PWR",PWR_R,""),IF($E$5="STC",STC_R,""),IF($E$5="STR",STR_R,""),IF($E$5="MAX",MAX_R,""),IF($E$5="TF",TF_R,""),IF($E$5="UNL",UNL_R,""))</f>
        <v>1:30</v>
      </c>
      <c r="H58" s="290"/>
      <c r="I58" s="290"/>
      <c r="J58" s="289"/>
      <c r="K58" s="793"/>
    </row>
    <row r="59" spans="1:13" ht="15" customHeight="1" x14ac:dyDescent="0.25">
      <c r="A59" s="288" t="s">
        <v>920</v>
      </c>
      <c r="B59" s="36"/>
      <c r="C59" s="287">
        <v>2</v>
      </c>
      <c r="D59" s="363"/>
      <c r="E59" s="286"/>
      <c r="F59" s="271" t="str" cm="1">
        <f t="array" aca="1" ref="F59" ca="1">IF(D59="Core", INDIRECT($K$3), IF(D59="Core_Rotational",INDIRECT($K$3), IF(D59="Core_Pillar", INDIRECT($K$3),IF(D59="Explosive_Cardio", INDIRECT($K$2), IF(D59="Explosive", INDIRECT($K$2),INDIRECT($K$4))))))</f>
        <v>3x10</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3x10</v>
      </c>
      <c r="G60" s="826" t="str">
        <f ca="1">CONCATENATE(IF($E$5="FDN",FDN_R,""),IF($E$5="END",END_R,""),IF($E$5="SPD",SPD_R,""),IF($E$5="HYP",HYP_R,""),IF($E$5="PWR",PWR_R,""),IF($E$5="STC",STC_R,""),IF($E$5="STR",STR_R,""),IF($E$5="MAX",MAX_R,""),IF($E$5="TF",TF_R,""),IF($E$5="UNL",UNL_R,""))</f>
        <v>1:30</v>
      </c>
      <c r="H60" s="277"/>
      <c r="I60" s="277"/>
      <c r="J60" s="276"/>
      <c r="K60" s="793"/>
    </row>
    <row r="61" spans="1:13" ht="15" customHeight="1" thickBot="1" x14ac:dyDescent="0.3">
      <c r="A61" s="275"/>
      <c r="B61" s="274"/>
      <c r="C61" s="383">
        <f>SUM(C55:C60)</f>
        <v>7.15</v>
      </c>
      <c r="D61" s="366"/>
      <c r="E61" s="272"/>
      <c r="F61" s="270" t="str" cm="1">
        <f t="array" aca="1" ref="F61" ca="1">IF(D61="Core", INDIRECT($K$3), IF(D61="Core_Rotational",INDIRECT($K$3), IF(D61="Core_Pillar", INDIRECT($K$3),IF(D61="Explosive_Cardio", INDIRECT($K$2), IF(D61="Explosive", INDIRECT($K$2),INDIRECT($K$4))))))</f>
        <v>3x10</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31:J31"/>
    <mergeCell ref="K23:K28"/>
    <mergeCell ref="G32:G33"/>
    <mergeCell ref="G34:G35"/>
    <mergeCell ref="G36:G37"/>
    <mergeCell ref="K31:K36"/>
    <mergeCell ref="H23:J23"/>
    <mergeCell ref="G24:G25"/>
    <mergeCell ref="G26:G27"/>
    <mergeCell ref="G28:G29"/>
    <mergeCell ref="H30:J30"/>
    <mergeCell ref="H38:J38"/>
    <mergeCell ref="H39:J39"/>
    <mergeCell ref="G40:G41"/>
    <mergeCell ref="G42:G43"/>
    <mergeCell ref="G44:G45"/>
    <mergeCell ref="H46:J46"/>
    <mergeCell ref="H47:J47"/>
    <mergeCell ref="K39:K44"/>
    <mergeCell ref="G48:G49"/>
    <mergeCell ref="G50:G51"/>
    <mergeCell ref="G52:G53"/>
    <mergeCell ref="H54:J54"/>
    <mergeCell ref="H55:J55"/>
    <mergeCell ref="K55:K60"/>
    <mergeCell ref="G56:G57"/>
    <mergeCell ref="G58:G59"/>
    <mergeCell ref="G60:G61"/>
    <mergeCell ref="K47:K53"/>
  </mergeCells>
  <conditionalFormatting sqref="E5">
    <cfRule type="cellIs" dxfId="43" priority="1" operator="equal">
      <formula>0</formula>
    </cfRule>
    <cfRule type="cellIs" dxfId="42" priority="2" operator="equal">
      <formula>"SPD"</formula>
    </cfRule>
    <cfRule type="cellIs" dxfId="41" priority="3" operator="equal">
      <formula>"PWR"</formula>
    </cfRule>
    <cfRule type="cellIs" dxfId="40" priority="4" operator="equal">
      <formula>"HYP"</formula>
    </cfRule>
    <cfRule type="cellIs" dxfId="39" priority="5" operator="equal">
      <formula>"STR"</formula>
    </cfRule>
    <cfRule type="cellIs" dxfId="38" priority="6" operator="equal">
      <formula>"STC"</formula>
    </cfRule>
    <cfRule type="cellIs" dxfId="37" priority="7" operator="equal">
      <formula>"MAX"</formula>
    </cfRule>
    <cfRule type="cellIs" dxfId="36" priority="8" operator="equal">
      <formula>"SPE"</formula>
    </cfRule>
    <cfRule type="cellIs" dxfId="35" priority="9" operator="equal">
      <formula>"END"</formula>
    </cfRule>
    <cfRule type="cellIs" dxfId="34" priority="10" operator="equal">
      <formula>"UNL"</formula>
    </cfRule>
    <cfRule type="cellIs" dxfId="33" priority="11" operator="equal">
      <formula>"FDN"</formula>
    </cfRule>
  </conditionalFormatting>
  <dataValidations count="2">
    <dataValidation type="list" allowBlank="1" showInputMessage="1" showErrorMessage="1" sqref="D8:D13 D16:D21 D24:D29 D32:D37 D40:D45 D48:D53 D56:D61" xr:uid="{5278EAE1-F5FF-475D-B72F-5D7B3001B15D}">
      <formula1>ExerciseCategories</formula1>
    </dataValidation>
    <dataValidation type="list" allowBlank="1" showErrorMessage="1" sqref="E24:E29 E32:E37 E16:E21 E56:E61 E40:E45 E48:E53 E8:E13" xr:uid="{C09DA0C9-297E-47AB-83AC-2C3287D7BCB5}">
      <formula1>INDIRECT(D8)</formula1>
    </dataValidation>
  </dataValidations>
  <hyperlinks>
    <hyperlink ref="K1" location="'Reference Page'!A1" display="Home" xr:uid="{2ED738C6-38BD-4D40-AED4-D514EC70B14D}"/>
  </hyperlinks>
  <printOptions horizontalCentered="1" verticalCentered="1"/>
  <pageMargins left="0.3" right="0.3" top="0.5" bottom="0.25" header="0.3" footer="0.3"/>
  <pageSetup scale="87"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61">
    <tabColor rgb="FFCC99FF"/>
    <pageSetUpPr fitToPage="1"/>
  </sheetPr>
  <dimension ref="A1:AO202"/>
  <sheetViews>
    <sheetView showGridLines="0" topLeftCell="E1" workbookViewId="0">
      <pane ySplit="5" topLeftCell="A6" activePane="bottomLeft" state="frozen"/>
      <selection activeCell="A6" sqref="A6:AA61"/>
      <selection pane="bottomLeft" activeCell="H50" sqref="H50:J51"/>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477</v>
      </c>
      <c r="B2" s="781"/>
      <c r="C2" s="781"/>
      <c r="D2" s="781"/>
      <c r="E2" s="781"/>
      <c r="F2" s="781"/>
      <c r="G2" s="781"/>
      <c r="H2" s="781"/>
      <c r="I2" s="781"/>
      <c r="J2" s="782"/>
      <c r="K2" s="379" t="str">
        <f ca="1">CONCATENATE(E5,"1_3E")</f>
        <v>STC1_3E</v>
      </c>
    </row>
    <row r="3" spans="1:41" x14ac:dyDescent="0.25">
      <c r="A3" s="318" cm="1">
        <f t="array" aca="1" ref="A3" ca="1">INDIRECT(K5)</f>
        <v>44906</v>
      </c>
      <c r="B3" s="317" t="s">
        <v>330</v>
      </c>
      <c r="C3" s="316">
        <f ca="1">+A3+6</f>
        <v>44912</v>
      </c>
      <c r="D3" s="787" t="s">
        <v>852</v>
      </c>
      <c r="E3" s="788"/>
      <c r="F3" s="788"/>
      <c r="G3" s="788"/>
      <c r="H3" s="788"/>
      <c r="I3" s="788"/>
      <c r="J3" s="789"/>
      <c r="K3" s="379" t="str">
        <f ca="1">CONCATENATE(E5,"1_3C")</f>
        <v>STC1_3C</v>
      </c>
    </row>
    <row r="4" spans="1:41" x14ac:dyDescent="0.25">
      <c r="A4" s="858" t="str">
        <f>'Reference Page'!$H$47</f>
        <v>INDOOR</v>
      </c>
      <c r="B4" s="859"/>
      <c r="C4" s="859"/>
      <c r="D4" s="859"/>
      <c r="E4" s="859"/>
      <c r="F4" s="859"/>
      <c r="G4" s="859"/>
      <c r="H4" s="859"/>
      <c r="I4" s="859"/>
      <c r="J4" s="860"/>
      <c r="K4" s="379" t="str">
        <f ca="1">CONCATENATE(E5,"1_3O")</f>
        <v>STC1_3O</v>
      </c>
    </row>
    <row r="5" spans="1:41" ht="16.5" thickBot="1" x14ac:dyDescent="0.35">
      <c r="A5" s="865" t="str">
        <f>'Reference Page'!$F$47</f>
        <v>Fall Block 3</v>
      </c>
      <c r="B5" s="866"/>
      <c r="C5" s="866"/>
      <c r="D5" s="367" t="s">
        <v>1428</v>
      </c>
      <c r="E5" s="844" t="str" cm="1">
        <f t="array" aca="1" ref="E5" ca="1">INDIRECT(L5)</f>
        <v>STC</v>
      </c>
      <c r="F5" s="845"/>
      <c r="G5" s="845"/>
      <c r="H5" s="845"/>
      <c r="I5" s="845"/>
      <c r="J5" s="845"/>
      <c r="K5" s="379" t="str">
        <f>_xlfn.CONCAT("'Reference Page'!A",RIGHT(A2,(LEN(A2)-FIND(" ",A2)))+2)</f>
        <v>'Reference Page'!A52</v>
      </c>
      <c r="L5" s="70" t="str">
        <f>_xlfn.CONCAT("'Reference Page'!G",RIGHT(A2,(LEN(A2)-FIND(" ",A2)))+2)</f>
        <v>'Reference Page'!G52</v>
      </c>
    </row>
    <row r="6" spans="1:41" ht="15.75" thickBot="1" x14ac:dyDescent="0.3">
      <c r="A6" s="315" t="s">
        <v>640</v>
      </c>
      <c r="B6" s="314"/>
      <c r="C6" s="306">
        <f ca="1">A3</f>
        <v>44906</v>
      </c>
      <c r="D6" s="301" t="s">
        <v>1429</v>
      </c>
      <c r="E6" s="302" t="s">
        <v>70</v>
      </c>
      <c r="F6" s="301" t="s">
        <v>1430</v>
      </c>
      <c r="G6" s="301" t="s">
        <v>380</v>
      </c>
      <c r="H6" s="841" t="s">
        <v>1431</v>
      </c>
      <c r="I6" s="841"/>
      <c r="J6" s="842"/>
      <c r="K6" s="375" t="s">
        <v>648</v>
      </c>
      <c r="L6" s="300"/>
      <c r="M6" s="300"/>
    </row>
    <row r="7" spans="1:41" s="313" customFormat="1" ht="15" customHeight="1" thickTop="1" x14ac:dyDescent="0.25">
      <c r="A7" s="299" t="s">
        <v>1432</v>
      </c>
      <c r="B7" s="41"/>
      <c r="C7" s="297" t="str">
        <f>"("&amp;LEFT(K6,1)&amp;")"</f>
        <v>(E)</v>
      </c>
      <c r="D7" s="296" t="s">
        <v>1433</v>
      </c>
      <c r="E7" s="295"/>
      <c r="F7" s="294"/>
      <c r="G7" s="294"/>
      <c r="H7" s="824"/>
      <c r="I7" s="824"/>
      <c r="J7" s="825"/>
      <c r="K7" s="793" t="s">
        <v>1894</v>
      </c>
      <c r="L7"/>
      <c r="M7"/>
      <c r="N7"/>
      <c r="O7"/>
      <c r="P7"/>
      <c r="Q7"/>
      <c r="R7"/>
      <c r="S7"/>
      <c r="T7"/>
      <c r="U7"/>
      <c r="V7"/>
      <c r="W7"/>
      <c r="X7"/>
      <c r="Y7"/>
      <c r="Z7"/>
      <c r="AA7"/>
      <c r="AB7"/>
      <c r="AC7"/>
      <c r="AD7"/>
      <c r="AE7"/>
      <c r="AF7"/>
      <c r="AG7"/>
      <c r="AH7"/>
      <c r="AI7"/>
      <c r="AJ7"/>
      <c r="AK7"/>
      <c r="AL7"/>
      <c r="AM7"/>
      <c r="AN7"/>
      <c r="AO7"/>
    </row>
    <row r="8" spans="1:41" ht="15" customHeight="1" x14ac:dyDescent="0.25">
      <c r="A8" s="282" t="s">
        <v>1893</v>
      </c>
      <c r="B8" s="282"/>
      <c r="C8" s="281">
        <v>10.1</v>
      </c>
      <c r="D8" s="280"/>
      <c r="E8" s="279"/>
      <c r="F8" s="278" t="str" cm="1">
        <f t="array" aca="1" ref="F8" ca="1">IF(D8="Core", INDIRECT($K$3), IF(D8="Core_Rotational",INDIRECT($K$3), IF(D8="Core_Pillar", INDIRECT($K$3),IF(D8="Explosive_Cardio", INDIRECT($K$2), IF(D8="Explosive", INDIRECT($K$2),INDIRECT($K$4))))))</f>
        <v>3x6</v>
      </c>
      <c r="G8" s="826" t="str">
        <f ca="1">CONCATENATE(IF($E$5="FDN",FDN_R,""),IF($E$5="END",END_R,""),IF($E$5="SPD",SPD_R,""),IF($E$5="HYP",HYP_R,""),IF($E$5="PWR",PWR_R,""),IF($E$5="STC",STC_R,""),IF($E$5="STR",STR_R,""),IF($E$5="MAX",MAX_R,""),IF($E$5="TF",TF_R,""),IF($E$5="UNL",UNL_R,""))</f>
        <v>2:00</v>
      </c>
      <c r="H8" s="277"/>
      <c r="I8" s="277"/>
      <c r="J8" s="277"/>
      <c r="K8" s="793"/>
    </row>
    <row r="9" spans="1:41" ht="15" customHeight="1" x14ac:dyDescent="0.25">
      <c r="A9" s="43"/>
      <c r="B9" s="36"/>
      <c r="C9" s="287"/>
      <c r="D9" s="280"/>
      <c r="E9" s="293"/>
      <c r="F9" s="271" t="str" cm="1">
        <f t="array" aca="1" ref="F9" ca="1">IF(D9="Core", INDIRECT($K$3), IF(D9="Core_Rotational",INDIRECT($K$3), IF(D9="Core_Pillar", INDIRECT($K$3),IF(D9="Explosive_Cardio", INDIRECT($K$2), IF(D9="Explosive", INDIRECT($K$2),INDIRECT($K$4))))))</f>
        <v>3x6</v>
      </c>
      <c r="G9" s="827"/>
      <c r="H9" s="271"/>
      <c r="I9" s="271"/>
      <c r="J9" s="271"/>
      <c r="K9" s="793"/>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3x6</v>
      </c>
      <c r="G10" s="828" t="str">
        <f ca="1">CONCATENATE(IF($E$5="FDN",FDN_R,""),IF($E$5="END",END_R,""),IF($E$5="SPD",SPD_R,""),IF($E$5="HYP",HYP_R,""),IF($E$5="PWR",PWR_R,""),IF($E$5="STC",STC_R,""),IF($E$5="STR",STR_R,""),IF($E$5="MAX",MAX_R,""),IF($E$5="TF",TF_R,""),IF($E$5="UNL",UNL_R,""))</f>
        <v>2:00</v>
      </c>
      <c r="H10" s="290"/>
      <c r="I10" s="290"/>
      <c r="J10" s="290"/>
      <c r="K10" s="793"/>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3x6</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3x6</v>
      </c>
      <c r="G12" s="826" t="str">
        <f ca="1">CONCATENATE(IF($E$5="FDN",FDN_R,""),IF($E$5="END",END_R,""),IF($E$5="SPD",SPD_R,""),IF($E$5="HYP",HYP_R,""),IF($E$5="PWR",PWR_R,""),IF($E$5="STC",STC_R,""),IF($E$5="STR",STR_R,""),IF($E$5="MAX",MAX_R,""),IF($E$5="TF",TF_R,""),IF($E$5="UNL",UNL_R,""))</f>
        <v>2:00</v>
      </c>
      <c r="H12" s="277"/>
      <c r="I12" s="277"/>
      <c r="J12" s="277"/>
      <c r="K12" s="793"/>
    </row>
    <row r="13" spans="1:41" ht="15" customHeight="1" thickBot="1" x14ac:dyDescent="0.3">
      <c r="A13" s="43"/>
      <c r="B13" s="312"/>
      <c r="C13" s="311">
        <f>SUM(C7:C12)</f>
        <v>10.1</v>
      </c>
      <c r="D13" s="280"/>
      <c r="E13" s="310"/>
      <c r="F13" s="271" t="str" cm="1">
        <f t="array" aca="1" ref="F13" ca="1">IF(D13="Core", INDIRECT($K$3), IF(D13="Core_Rotational",INDIRECT($K$3), IF(D13="Core_Pillar", INDIRECT($K$3),IF(D13="Explosive_Cardio", INDIRECT($K$2), IF(D13="Explosive", INDIRECT($K$2),INDIRECT($K$4))))))</f>
        <v>3x6</v>
      </c>
      <c r="G13" s="827"/>
      <c r="H13" s="271"/>
      <c r="I13" s="271"/>
      <c r="J13" s="271"/>
    </row>
    <row r="14" spans="1:41" ht="15" customHeight="1" thickBot="1" x14ac:dyDescent="0.3">
      <c r="A14" s="307" t="s">
        <v>641</v>
      </c>
      <c r="B14" s="304"/>
      <c r="C14" s="306">
        <f ca="1">+C6+1</f>
        <v>44907</v>
      </c>
      <c r="D14" s="301" t="s">
        <v>1429</v>
      </c>
      <c r="E14" s="309" t="s">
        <v>70</v>
      </c>
      <c r="F14" s="308" t="s">
        <v>1430</v>
      </c>
      <c r="G14" s="301" t="s">
        <v>380</v>
      </c>
      <c r="H14" s="822" t="s">
        <v>1431</v>
      </c>
      <c r="I14" s="822"/>
      <c r="J14" s="823"/>
      <c r="K14" s="375" t="s">
        <v>648</v>
      </c>
      <c r="L14" s="300"/>
      <c r="M14" s="300"/>
    </row>
    <row r="15" spans="1:41" ht="15" customHeight="1" thickTop="1" x14ac:dyDescent="0.25">
      <c r="A15" s="299" t="s">
        <v>1432</v>
      </c>
      <c r="B15" s="298"/>
      <c r="C15" s="297" t="str">
        <f>"("&amp;LEFT(K14,1)&amp;")"</f>
        <v>(E)</v>
      </c>
      <c r="D15" s="296" t="s">
        <v>1433</v>
      </c>
      <c r="E15" s="295" t="s">
        <v>1934</v>
      </c>
      <c r="F15" s="294"/>
      <c r="G15" s="294"/>
      <c r="H15" s="824"/>
      <c r="I15" s="824"/>
      <c r="J15" s="825"/>
      <c r="K15" s="793" t="s">
        <v>1897</v>
      </c>
    </row>
    <row r="16" spans="1:41" ht="15" customHeight="1" x14ac:dyDescent="0.25">
      <c r="A16" s="282" t="s">
        <v>1561</v>
      </c>
      <c r="B16" s="282"/>
      <c r="C16" s="281"/>
      <c r="D16" s="280" t="s">
        <v>128</v>
      </c>
      <c r="E16" s="279" t="s">
        <v>140</v>
      </c>
      <c r="F16" s="278" t="s">
        <v>4</v>
      </c>
      <c r="G16" s="826" t="str">
        <f ca="1">CONCATENATE(IF($E$5="FDN",FDN_R,""),IF($E$5="END",END_R,""),IF($E$5="SPD",SPD_R,""),IF($E$5="HYP",HYP_R,""),IF($E$5="PWR",PWR_R,""),IF($E$5="STC",STC_R,""),IF($E$5="STR",STR_R,""),IF($E$5="MAX",MAX_R,""),IF($E$5="TF",TF_R,""),IF($E$5="UNL",UNL_R,""))</f>
        <v>2:00</v>
      </c>
      <c r="H16" s="277">
        <v>165</v>
      </c>
      <c r="I16" s="277">
        <v>175</v>
      </c>
      <c r="J16" s="277" t="s">
        <v>1895</v>
      </c>
      <c r="K16" s="793"/>
    </row>
    <row r="17" spans="1:13" ht="15" customHeight="1" x14ac:dyDescent="0.25">
      <c r="A17" s="43" t="s">
        <v>1896</v>
      </c>
      <c r="B17" s="36"/>
      <c r="C17" s="386">
        <v>8.75</v>
      </c>
      <c r="D17" s="280"/>
      <c r="E17" s="293"/>
      <c r="F17" s="271"/>
      <c r="G17" s="827"/>
      <c r="H17" s="271"/>
      <c r="I17" s="271"/>
      <c r="J17" s="271"/>
      <c r="K17" s="793"/>
    </row>
    <row r="18" spans="1:13" ht="15" customHeight="1" x14ac:dyDescent="0.25">
      <c r="A18" s="282" t="s">
        <v>1086</v>
      </c>
      <c r="B18" s="282"/>
      <c r="C18" s="281"/>
      <c r="D18" s="364" t="s">
        <v>129</v>
      </c>
      <c r="E18" s="291" t="s">
        <v>161</v>
      </c>
      <c r="F18" s="278" t="s">
        <v>74</v>
      </c>
      <c r="G18" s="828" t="str">
        <f ca="1">CONCATENATE(IF($E$5="FDN",FDN_R,""),IF($E$5="END",END_R,""),IF($E$5="SPD",SPD_R,""),IF($E$5="HYP",HYP_R,""),IF($E$5="PWR",PWR_R,""),IF($E$5="STC",STC_R,""),IF($E$5="STR",STR_R,""),IF($E$5="MAX",MAX_R,""),IF($E$5="TF",TF_R,""),IF($E$5="UNL",UNL_R,""))</f>
        <v>2:00</v>
      </c>
      <c r="H18" s="290">
        <v>30</v>
      </c>
      <c r="I18" s="290">
        <v>35</v>
      </c>
      <c r="J18" s="290">
        <v>35</v>
      </c>
      <c r="K18" s="793"/>
    </row>
    <row r="19" spans="1:13" ht="15" customHeight="1" x14ac:dyDescent="0.25">
      <c r="A19" s="43"/>
      <c r="B19" s="36"/>
      <c r="C19" s="287"/>
      <c r="D19" s="363" t="s">
        <v>128</v>
      </c>
      <c r="E19" s="286" t="s">
        <v>238</v>
      </c>
      <c r="F19" s="271" t="s">
        <v>74</v>
      </c>
      <c r="G19" s="829"/>
      <c r="H19" s="285">
        <v>30</v>
      </c>
      <c r="I19" s="285">
        <v>35</v>
      </c>
      <c r="J19" s="285">
        <v>35</v>
      </c>
      <c r="K19" s="793"/>
    </row>
    <row r="20" spans="1:13" ht="15" customHeight="1" x14ac:dyDescent="0.25">
      <c r="A20" s="603" t="s">
        <v>1935</v>
      </c>
      <c r="B20" s="282"/>
      <c r="C20" s="281">
        <v>1</v>
      </c>
      <c r="D20" s="280" t="s">
        <v>136</v>
      </c>
      <c r="E20" s="279" t="s">
        <v>146</v>
      </c>
      <c r="F20" s="278" t="s">
        <v>1869</v>
      </c>
      <c r="G20" s="826" t="str">
        <f ca="1">CONCATENATE(IF($E$5="FDN",FDN_R,""),IF($E$5="END",END_R,""),IF($E$5="SPD",SPD_R,""),IF($E$5="HYP",HYP_R,""),IF($E$5="PWR",PWR_R,""),IF($E$5="STC",STC_R,""),IF($E$5="STR",STR_R,""),IF($E$5="MAX",MAX_R,""),IF($E$5="TF",TF_R,""),IF($E$5="UNL",UNL_R,""))</f>
        <v>2:00</v>
      </c>
      <c r="H20" s="277">
        <v>5</v>
      </c>
      <c r="I20" s="277">
        <v>5</v>
      </c>
      <c r="J20" s="277" t="s">
        <v>337</v>
      </c>
      <c r="K20" s="793"/>
    </row>
    <row r="21" spans="1:13" ht="15" customHeight="1" thickBot="1" x14ac:dyDescent="0.3">
      <c r="A21" s="43"/>
      <c r="B21" s="45"/>
      <c r="C21" s="383">
        <f>SUM(C15:C20)</f>
        <v>9.75</v>
      </c>
      <c r="D21" s="280" t="s">
        <v>136</v>
      </c>
      <c r="E21" s="293" t="s">
        <v>181</v>
      </c>
      <c r="F21" s="271" t="s">
        <v>9</v>
      </c>
      <c r="G21" s="827"/>
      <c r="H21" s="271"/>
      <c r="I21" s="271"/>
      <c r="J21" s="271"/>
    </row>
    <row r="22" spans="1:13" ht="15" customHeight="1" thickBot="1" x14ac:dyDescent="0.3">
      <c r="A22" s="307" t="s">
        <v>642</v>
      </c>
      <c r="B22" s="304"/>
      <c r="C22" s="306">
        <f ca="1">+C14+1</f>
        <v>44908</v>
      </c>
      <c r="D22" s="301" t="s">
        <v>1429</v>
      </c>
      <c r="E22" s="302" t="s">
        <v>70</v>
      </c>
      <c r="F22" s="301" t="s">
        <v>1430</v>
      </c>
      <c r="G22" s="301" t="s">
        <v>380</v>
      </c>
      <c r="H22" s="822" t="s">
        <v>1431</v>
      </c>
      <c r="I22" s="822"/>
      <c r="J22" s="823"/>
      <c r="K22" s="375" t="s">
        <v>1279</v>
      </c>
      <c r="L22" s="300"/>
      <c r="M22" s="300"/>
    </row>
    <row r="23" spans="1:13" ht="15" customHeight="1" thickTop="1" x14ac:dyDescent="0.25">
      <c r="A23" s="299" t="s">
        <v>1432</v>
      </c>
      <c r="B23" s="298"/>
      <c r="C23" s="297" t="str">
        <f>"("&amp;LEFT(K22,1)&amp;")"</f>
        <v>(P)</v>
      </c>
      <c r="D23" s="296" t="s">
        <v>1433</v>
      </c>
      <c r="E23" s="295"/>
      <c r="F23" s="294"/>
      <c r="G23" s="294"/>
      <c r="H23" s="824"/>
      <c r="I23" s="824"/>
      <c r="J23" s="825"/>
      <c r="K23" s="793" t="s">
        <v>1908</v>
      </c>
    </row>
    <row r="24" spans="1:13" ht="15" customHeight="1" x14ac:dyDescent="0.25">
      <c r="A24" s="282" t="s">
        <v>1904</v>
      </c>
      <c r="B24" s="282"/>
      <c r="C24" s="281"/>
      <c r="D24" s="280"/>
      <c r="E24" s="279"/>
      <c r="F24" s="278" t="str" cm="1">
        <f t="array" aca="1" ref="F24" ca="1">IF(D24="Core", INDIRECT($K$3), IF(D24="Core_Rotational",INDIRECT($K$3), IF(D24="Core_Pillar", INDIRECT($K$3),IF(D24="Explosive_Cardio", INDIRECT($K$2), IF(D24="Explosive", INDIRECT($K$2),INDIRECT($K$4))))))</f>
        <v>3x6</v>
      </c>
      <c r="G24" s="826" t="str">
        <f ca="1">CONCATENATE(IF($E$5="FDN",FDN_R,""),IF($E$5="END",END_R,""),IF($E$5="SPD",SPD_R,""),IF($E$5="HYP",HYP_R,""),IF($E$5="PWR",PWR_R,""),IF($E$5="STC",STC_R,""),IF($E$5="STR",STR_R,""),IF($E$5="MAX",MAX_R,""),IF($E$5="TF",TF_R,""),IF($E$5="UNL",UNL_R,""))</f>
        <v>2:00</v>
      </c>
      <c r="H24" s="277"/>
      <c r="I24" s="277"/>
      <c r="J24" s="277"/>
      <c r="K24" s="793"/>
    </row>
    <row r="25" spans="1:13" ht="15" customHeight="1" x14ac:dyDescent="0.25">
      <c r="A25" s="43" t="s">
        <v>918</v>
      </c>
      <c r="B25" s="36"/>
      <c r="C25" s="287">
        <v>3</v>
      </c>
      <c r="D25" s="280"/>
      <c r="E25" s="293"/>
      <c r="F25" s="271" t="str" cm="1">
        <f t="array" aca="1" ref="F25" ca="1">IF(D25="Core", INDIRECT($K$3), IF(D25="Core_Rotational",INDIRECT($K$3), IF(D25="Core_Pillar", INDIRECT($K$3),IF(D25="Explosive_Cardio", INDIRECT($K$2), IF(D25="Explosive", INDIRECT($K$2),INDIRECT($K$4))))))</f>
        <v>3x6</v>
      </c>
      <c r="G25" s="827"/>
      <c r="H25" s="271"/>
      <c r="I25" s="271"/>
      <c r="J25" s="271"/>
      <c r="K25" s="793"/>
    </row>
    <row r="26" spans="1:13" ht="15" customHeight="1" x14ac:dyDescent="0.25">
      <c r="A26" s="282" t="s">
        <v>1906</v>
      </c>
      <c r="B26" s="282"/>
      <c r="C26" s="281">
        <v>1.9</v>
      </c>
      <c r="D26" s="364"/>
      <c r="E26" s="291"/>
      <c r="F26" s="278" t="str" cm="1">
        <f t="array" aca="1" ref="F26" ca="1">IF(D26="Core", INDIRECT($K$3), IF(D26="Core_Rotational",INDIRECT($K$3), IF(D26="Core_Pillar", INDIRECT($K$3),IF(D26="Explosive_Cardio", INDIRECT($K$2), IF(D26="Explosive", INDIRECT($K$2),INDIRECT($K$4))))))</f>
        <v>3x6</v>
      </c>
      <c r="G26" s="828" t="str">
        <f ca="1">CONCATENATE(IF($E$5="FDN",FDN_R,""),IF($E$5="END",END_R,""),IF($E$5="SPD",SPD_R,""),IF($E$5="HYP",HYP_R,""),IF($E$5="PWR",PWR_R,""),IF($E$5="STC",STC_R,""),IF($E$5="STR",STR_R,""),IF($E$5="MAX",MAX_R,""),IF($E$5="TF",TF_R,""),IF($E$5="UNL",UNL_R,""))</f>
        <v>2:00</v>
      </c>
      <c r="H26" s="290"/>
      <c r="I26" s="290"/>
      <c r="J26" s="290"/>
      <c r="K26" s="793"/>
    </row>
    <row r="27" spans="1:13" ht="15" customHeight="1" x14ac:dyDescent="0.25">
      <c r="A27" s="43" t="s">
        <v>1907</v>
      </c>
      <c r="B27" s="36"/>
      <c r="C27" s="287"/>
      <c r="D27" s="363"/>
      <c r="E27" s="286"/>
      <c r="F27" s="271" t="str" cm="1">
        <f t="array" aca="1" ref="F27" ca="1">IF(D27="Core", INDIRECT($K$3), IF(D27="Core_Rotational",INDIRECT($K$3), IF(D27="Core_Pillar", INDIRECT($K$3),IF(D27="Explosive_Cardio", INDIRECT($K$2), IF(D27="Explosive", INDIRECT($K$2),INDIRECT($K$4))))))</f>
        <v>3x6</v>
      </c>
      <c r="G27" s="829"/>
      <c r="H27" s="285"/>
      <c r="I27" s="285"/>
      <c r="J27" s="285"/>
      <c r="K27" s="793"/>
    </row>
    <row r="28" spans="1:13" ht="15" customHeight="1" x14ac:dyDescent="0.25">
      <c r="A28" s="282" t="s">
        <v>1905</v>
      </c>
      <c r="B28" s="282"/>
      <c r="C28" s="281">
        <v>3.1</v>
      </c>
      <c r="D28" s="280"/>
      <c r="E28" s="279"/>
      <c r="F28" s="278" t="str" cm="1">
        <f t="array" aca="1" ref="F28" ca="1">IF(D28="Core", INDIRECT($K$3), IF(D28="Core_Rotational",INDIRECT($K$3), IF(D28="Core_Pillar", INDIRECT($K$3),IF(D28="Explosive_Cardio", INDIRECT($K$2), IF(D28="Explosive", INDIRECT($K$2),INDIRECT($K$4))))))</f>
        <v>3x6</v>
      </c>
      <c r="G28" s="826" t="str">
        <f ca="1">CONCATENATE(IF($E$5="FDN",FDN_R,""),IF($E$5="END",END_R,""),IF($E$5="SPD",SPD_R,""),IF($E$5="HYP",HYP_R,""),IF($E$5="PWR",PWR_R,""),IF($E$5="STC",STC_R,""),IF($E$5="STR",STR_R,""),IF($E$5="MAX",MAX_R,""),IF($E$5="TF",TF_R,""),IF($E$5="UNL",UNL_R,""))</f>
        <v>2:00</v>
      </c>
      <c r="H28" s="277"/>
      <c r="I28" s="277"/>
      <c r="J28" s="277"/>
      <c r="K28" s="793"/>
    </row>
    <row r="29" spans="1:13" ht="15" customHeight="1" thickBot="1" x14ac:dyDescent="0.3">
      <c r="A29" s="43"/>
      <c r="B29" s="45"/>
      <c r="C29" s="273">
        <f>SUM(C23:C28)</f>
        <v>8</v>
      </c>
      <c r="D29" s="280"/>
      <c r="E29" s="293"/>
      <c r="F29" s="271" t="str" cm="1">
        <f t="array" aca="1" ref="F29" ca="1">IF(D29="Core", INDIRECT($K$3), IF(D29="Core_Rotational",INDIRECT($K$3), IF(D29="Core_Pillar", INDIRECT($K$3),IF(D29="Explosive_Cardio", INDIRECT($K$2), IF(D29="Explosive", INDIRECT($K$2),INDIRECT($K$4))))))</f>
        <v>3x6</v>
      </c>
      <c r="G29" s="827"/>
      <c r="H29" s="271"/>
      <c r="I29" s="271"/>
      <c r="J29" s="271"/>
    </row>
    <row r="30" spans="1:13" ht="15" customHeight="1" thickBot="1" x14ac:dyDescent="0.3">
      <c r="A30" s="307" t="s">
        <v>643</v>
      </c>
      <c r="B30" s="304"/>
      <c r="C30" s="306">
        <f ca="1">+C22+1</f>
        <v>44909</v>
      </c>
      <c r="D30" s="301" t="s">
        <v>1429</v>
      </c>
      <c r="E30" s="302" t="s">
        <v>70</v>
      </c>
      <c r="F30" s="301" t="s">
        <v>1430</v>
      </c>
      <c r="G30" s="301" t="s">
        <v>380</v>
      </c>
      <c r="H30" s="822" t="s">
        <v>1431</v>
      </c>
      <c r="I30" s="822"/>
      <c r="J30" s="823"/>
      <c r="K30" s="375" t="s">
        <v>648</v>
      </c>
      <c r="L30" s="300"/>
      <c r="M30" s="300"/>
    </row>
    <row r="31" spans="1:13" ht="15" customHeight="1" thickTop="1" x14ac:dyDescent="0.25">
      <c r="A31" s="299" t="s">
        <v>1432</v>
      </c>
      <c r="B31" s="298"/>
      <c r="C31" s="297" t="str">
        <f>"("&amp;LEFT(K30,1)&amp;")"</f>
        <v>(E)</v>
      </c>
      <c r="D31" s="296" t="s">
        <v>1433</v>
      </c>
      <c r="E31" s="295" t="s">
        <v>962</v>
      </c>
      <c r="F31" s="294"/>
      <c r="G31" s="294"/>
      <c r="H31" s="824"/>
      <c r="I31" s="824"/>
      <c r="J31" s="825"/>
      <c r="K31" s="793" t="s">
        <v>1903</v>
      </c>
    </row>
    <row r="32" spans="1:13" ht="15" customHeight="1" x14ac:dyDescent="0.25">
      <c r="A32" s="282" t="s">
        <v>1561</v>
      </c>
      <c r="B32" s="282"/>
      <c r="C32" s="281"/>
      <c r="D32" s="280" t="s">
        <v>2</v>
      </c>
      <c r="E32" s="279" t="s">
        <v>27</v>
      </c>
      <c r="F32" s="278" t="str" cm="1">
        <f t="array" aca="1" ref="F32" ca="1">IF(D32="Core", INDIRECT($K$3), IF(D32="Core_Rotational",INDIRECT($K$3), IF(D32="Core_Pillar", INDIRECT($K$3),IF(D32="Explosive_Cardio", INDIRECT($K$2), IF(D32="Explosive", INDIRECT($K$2),INDIRECT($K$4))))))</f>
        <v>3x6</v>
      </c>
      <c r="G32" s="826" t="str">
        <f ca="1">CONCATENATE(IF($E$5="FDN",FDN_R,""),IF($E$5="END",END_R,""),IF($E$5="SPD",SPD_R,""),IF($E$5="HYP",HYP_R,""),IF($E$5="PWR",PWR_R,""),IF($E$5="STC",STC_R,""),IF($E$5="STR",STR_R,""),IF($E$5="MAX",MAX_R,""),IF($E$5="TF",TF_R,""),IF($E$5="UNL",UNL_R,""))</f>
        <v>2:00</v>
      </c>
      <c r="H32" s="277">
        <v>115</v>
      </c>
      <c r="I32" s="277">
        <v>125</v>
      </c>
      <c r="J32" s="277">
        <v>125</v>
      </c>
      <c r="K32" s="793"/>
    </row>
    <row r="33" spans="1:13" ht="15" customHeight="1" x14ac:dyDescent="0.25">
      <c r="A33" s="43" t="s">
        <v>1641</v>
      </c>
      <c r="B33" s="36"/>
      <c r="C33" s="386">
        <v>8.0500000000000007</v>
      </c>
      <c r="D33" s="280"/>
      <c r="E33" s="293"/>
      <c r="F33" s="271" t="str" cm="1">
        <f t="array" aca="1" ref="F33" ca="1">IF(D33="Core", INDIRECT($K$3), IF(D33="Core_Rotational",INDIRECT($K$3), IF(D33="Core_Pillar", INDIRECT($K$3),IF(D33="Explosive_Cardio", INDIRECT($K$2), IF(D33="Explosive", INDIRECT($K$2),INDIRECT($K$4))))))</f>
        <v>3x6</v>
      </c>
      <c r="G33" s="827"/>
      <c r="H33" s="271"/>
      <c r="I33" s="271"/>
      <c r="J33" s="271"/>
      <c r="K33" s="793"/>
    </row>
    <row r="34" spans="1:13" ht="15" customHeight="1" x14ac:dyDescent="0.25">
      <c r="A34" s="282" t="s">
        <v>1086</v>
      </c>
      <c r="B34" s="282"/>
      <c r="C34" s="281"/>
      <c r="D34" s="364" t="s">
        <v>11</v>
      </c>
      <c r="E34" s="291" t="s">
        <v>188</v>
      </c>
      <c r="F34" s="278" t="str" cm="1">
        <f t="array" aca="1" ref="F34" ca="1">IF(D34="Core", INDIRECT($K$3), IF(D34="Core_Rotational",INDIRECT($K$3), IF(D34="Core_Pillar", INDIRECT($K$3),IF(D34="Explosive_Cardio", INDIRECT($K$2), IF(D34="Explosive", INDIRECT($K$2),INDIRECT($K$4))))))</f>
        <v>3x6</v>
      </c>
      <c r="G34" s="828" t="str">
        <f ca="1">CONCATENATE(IF($E$5="FDN",FDN_R,""),IF($E$5="END",END_R,""),IF($E$5="SPD",SPD_R,""),IF($E$5="HYP",HYP_R,""),IF($E$5="PWR",PWR_R,""),IF($E$5="STC",STC_R,""),IF($E$5="STR",STR_R,""),IF($E$5="MAX",MAX_R,""),IF($E$5="TF",TF_R,""),IF($E$5="UNL",UNL_R,""))</f>
        <v>2:00</v>
      </c>
      <c r="H34" s="290">
        <v>120</v>
      </c>
      <c r="I34" s="290">
        <v>130</v>
      </c>
      <c r="J34" s="290">
        <v>130</v>
      </c>
      <c r="K34" s="793"/>
    </row>
    <row r="35" spans="1:13" ht="15" customHeight="1" x14ac:dyDescent="0.25">
      <c r="A35" s="43"/>
      <c r="B35" s="36"/>
      <c r="C35" s="287"/>
      <c r="D35" s="363" t="s">
        <v>2</v>
      </c>
      <c r="E35" s="286" t="s">
        <v>186</v>
      </c>
      <c r="F35" s="271" t="s">
        <v>9</v>
      </c>
      <c r="G35" s="829"/>
      <c r="H35" s="285">
        <v>35</v>
      </c>
      <c r="I35" s="285">
        <v>35</v>
      </c>
      <c r="J35" s="285">
        <v>35</v>
      </c>
      <c r="K35" s="793"/>
    </row>
    <row r="36" spans="1:13" ht="15" customHeight="1" x14ac:dyDescent="0.25">
      <c r="A36" s="282"/>
      <c r="B36" s="282"/>
      <c r="C36" s="281"/>
      <c r="D36" s="280" t="s">
        <v>11</v>
      </c>
      <c r="E36" s="279" t="s">
        <v>227</v>
      </c>
      <c r="F36" s="278" t="str" cm="1">
        <f t="array" aca="1" ref="F36" ca="1">IF(D36="Core", INDIRECT($K$3), IF(D36="Core_Rotational",INDIRECT($K$3), IF(D36="Core_Pillar", INDIRECT($K$3),IF(D36="Explosive_Cardio", INDIRECT($K$2), IF(D36="Explosive", INDIRECT($K$2),INDIRECT($K$4))))))</f>
        <v>3x6</v>
      </c>
      <c r="G36" s="826" t="str">
        <f ca="1">CONCATENATE(IF($E$5="FDN",FDN_R,""),IF($E$5="END",END_R,""),IF($E$5="SPD",SPD_R,""),IF($E$5="HYP",HYP_R,""),IF($E$5="PWR",PWR_R,""),IF($E$5="STC",STC_R,""),IF($E$5="STR",STR_R,""),IF($E$5="MAX",MAX_R,""),IF($E$5="TF",TF_R,""),IF($E$5="UNL",UNL_R,""))</f>
        <v>2:00</v>
      </c>
      <c r="H36" s="277">
        <v>40</v>
      </c>
      <c r="I36" s="277">
        <v>45</v>
      </c>
      <c r="J36" s="277">
        <v>45</v>
      </c>
      <c r="K36" s="793"/>
    </row>
    <row r="37" spans="1:13" ht="15" customHeight="1" thickBot="1" x14ac:dyDescent="0.3">
      <c r="A37" s="43"/>
      <c r="B37" s="45"/>
      <c r="C37" s="383">
        <f>SUM(C31:C36)</f>
        <v>8.0500000000000007</v>
      </c>
      <c r="D37" s="280" t="s">
        <v>2</v>
      </c>
      <c r="E37" s="293" t="s">
        <v>142</v>
      </c>
      <c r="F37" s="271" t="str" cm="1">
        <f t="array" aca="1" ref="F37" ca="1">IF(D37="Core", INDIRECT($K$3), IF(D37="Core_Rotational",INDIRECT($K$3), IF(D37="Core_Pillar", INDIRECT($K$3),IF(D37="Explosive_Cardio", INDIRECT($K$2), IF(D37="Explosive", INDIRECT($K$2),INDIRECT($K$4))))))</f>
        <v>3x6</v>
      </c>
      <c r="G37" s="827"/>
      <c r="H37" s="271">
        <v>25</v>
      </c>
      <c r="I37" s="271">
        <v>25</v>
      </c>
      <c r="J37" s="271"/>
    </row>
    <row r="38" spans="1:13" ht="15" customHeight="1" thickBot="1" x14ac:dyDescent="0.3">
      <c r="A38" s="307" t="s">
        <v>644</v>
      </c>
      <c r="B38" s="304"/>
      <c r="C38" s="306">
        <f ca="1">+C30+1</f>
        <v>44910</v>
      </c>
      <c r="D38" s="301" t="s">
        <v>1429</v>
      </c>
      <c r="E38" s="302" t="s">
        <v>70</v>
      </c>
      <c r="F38" s="301" t="s">
        <v>1430</v>
      </c>
      <c r="G38" s="301" t="s">
        <v>380</v>
      </c>
      <c r="H38" s="822" t="s">
        <v>1431</v>
      </c>
      <c r="I38" s="822"/>
      <c r="J38" s="823"/>
      <c r="K38" s="375" t="s">
        <v>709</v>
      </c>
      <c r="L38" s="300"/>
      <c r="M38" s="300"/>
    </row>
    <row r="39" spans="1:13" ht="15" customHeight="1" thickTop="1" x14ac:dyDescent="0.25">
      <c r="A39" s="299" t="s">
        <v>1432</v>
      </c>
      <c r="B39" s="298"/>
      <c r="C39" s="297" t="str">
        <f>"("&amp;LEFT(K38,1)&amp;")"</f>
        <v>(A)</v>
      </c>
      <c r="D39" s="296" t="s">
        <v>1433</v>
      </c>
      <c r="E39" s="295"/>
      <c r="F39" s="294"/>
      <c r="G39" s="294"/>
      <c r="H39" s="824"/>
      <c r="I39" s="824"/>
      <c r="J39" s="825"/>
      <c r="K39" s="793" t="s">
        <v>1932</v>
      </c>
    </row>
    <row r="40" spans="1:13" ht="15" customHeight="1" x14ac:dyDescent="0.25">
      <c r="A40" s="282" t="s">
        <v>1666</v>
      </c>
      <c r="B40" s="282"/>
      <c r="C40" s="281">
        <v>2</v>
      </c>
      <c r="D40" s="280"/>
      <c r="E40" s="279"/>
      <c r="F40" s="278" t="str" cm="1">
        <f t="array" aca="1" ref="F40" ca="1">IF(D40="Core", INDIRECT($K$3), IF(D40="Core_Rotational",INDIRECT($K$3), IF(D40="Core_Pillar", INDIRECT($K$3),IF(D40="Explosive_Cardio", INDIRECT($K$2), IF(D40="Explosive", INDIRECT($K$2),INDIRECT($K$4))))))</f>
        <v>3x6</v>
      </c>
      <c r="G40" s="826" t="str">
        <f ca="1">CONCATENATE(IF($E$5="FDN",FDN_R,""),IF($E$5="END",END_R,""),IF($E$5="SPD",SPD_R,""),IF($E$5="HYP",HYP_R,""),IF($E$5="PWR",PWR_R,""),IF($E$5="STC",STC_R,""),IF($E$5="STR",STR_R,""),IF($E$5="MAX",MAX_R,""),IF($E$5="TF",TF_R,""),IF($E$5="UNL",UNL_R,""))</f>
        <v>2:00</v>
      </c>
      <c r="H40" s="277"/>
      <c r="I40" s="277"/>
      <c r="J40" s="277"/>
      <c r="K40" s="793"/>
    </row>
    <row r="41" spans="1:13" ht="15" customHeight="1" x14ac:dyDescent="0.25">
      <c r="A41" s="43" t="s">
        <v>1933</v>
      </c>
      <c r="B41" s="36"/>
      <c r="C41" s="386">
        <v>1.05</v>
      </c>
      <c r="D41" s="280"/>
      <c r="E41" s="293"/>
      <c r="F41" s="271" t="str" cm="1">
        <f t="array" aca="1" ref="F41" ca="1">IF(D41="Core", INDIRECT($K$3), IF(D41="Core_Rotational",INDIRECT($K$3), IF(D41="Core_Pillar", INDIRECT($K$3),IF(D41="Explosive_Cardio", INDIRECT($K$2), IF(D41="Explosive", INDIRECT($K$2),INDIRECT($K$4))))))</f>
        <v>3x6</v>
      </c>
      <c r="G41" s="827"/>
      <c r="H41" s="271"/>
      <c r="I41" s="271"/>
      <c r="J41" s="271"/>
      <c r="K41" s="793"/>
    </row>
    <row r="42" spans="1:13" ht="15" customHeight="1" x14ac:dyDescent="0.25">
      <c r="A42" s="282" t="s">
        <v>1156</v>
      </c>
      <c r="B42" s="282"/>
      <c r="C42" s="281">
        <v>2.2000000000000002</v>
      </c>
      <c r="D42" s="364"/>
      <c r="E42" s="291"/>
      <c r="F42" s="278" t="str" cm="1">
        <f t="array" aca="1" ref="F42" ca="1">IF(D42="Core", INDIRECT($K$3), IF(D42="Core_Rotational",INDIRECT($K$3), IF(D42="Core_Pillar", INDIRECT($K$3),IF(D42="Explosive_Cardio", INDIRECT($K$2), IF(D42="Explosive", INDIRECT($K$2),INDIRECT($K$4))))))</f>
        <v>3x6</v>
      </c>
      <c r="G42" s="828" t="str">
        <f ca="1">CONCATENATE(IF($E$5="FDN",FDN_R,""),IF($E$5="END",END_R,""),IF($E$5="SPD",SPD_R,""),IF($E$5="HYP",HYP_R,""),IF($E$5="PWR",PWR_R,""),IF($E$5="STC",STC_R,""),IF($E$5="STR",STR_R,""),IF($E$5="MAX",MAX_R,""),IF($E$5="TF",TF_R,""),IF($E$5="UNL",UNL_R,""))</f>
        <v>2:00</v>
      </c>
      <c r="H42" s="290"/>
      <c r="I42" s="290"/>
      <c r="J42" s="290"/>
      <c r="K42" s="793"/>
    </row>
    <row r="43" spans="1:13" ht="15" customHeight="1" x14ac:dyDescent="0.25">
      <c r="A43" s="43"/>
      <c r="B43" s="36"/>
      <c r="C43" s="287"/>
      <c r="D43" s="363"/>
      <c r="E43" s="286"/>
      <c r="F43" s="271" t="str" cm="1">
        <f t="array" aca="1" ref="F43" ca="1">IF(D43="Core", INDIRECT($K$3), IF(D43="Core_Rotational",INDIRECT($K$3), IF(D43="Core_Pillar", INDIRECT($K$3),IF(D43="Explosive_Cardio", INDIRECT($K$2), IF(D43="Explosive", INDIRECT($K$2),INDIRECT($K$4))))))</f>
        <v>3x6</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3x6</v>
      </c>
      <c r="G44" s="826" t="str">
        <f ca="1">CONCATENATE(IF($E$5="FDN",FDN_R,""),IF($E$5="END",END_R,""),IF($E$5="SPD",SPD_R,""),IF($E$5="HYP",HYP_R,""),IF($E$5="PWR",PWR_R,""),IF($E$5="STC",STC_R,""),IF($E$5="STR",STR_R,""),IF($E$5="MAX",MAX_R,""),IF($E$5="TF",TF_R,""),IF($E$5="UNL",UNL_R,""))</f>
        <v>2:00</v>
      </c>
      <c r="H44" s="277"/>
      <c r="I44" s="277"/>
      <c r="J44" s="277"/>
      <c r="K44" s="793"/>
    </row>
    <row r="45" spans="1:13" ht="15" customHeight="1" thickBot="1" x14ac:dyDescent="0.3">
      <c r="A45" s="43"/>
      <c r="B45" s="45"/>
      <c r="C45" s="273">
        <f>SUM(C39:C44)</f>
        <v>5.25</v>
      </c>
      <c r="D45" s="280"/>
      <c r="E45" s="293"/>
      <c r="F45" s="271" t="str" cm="1">
        <f t="array" aca="1" ref="F45" ca="1">IF(D45="Core", INDIRECT($K$3), IF(D45="Core_Rotational",INDIRECT($K$3), IF(D45="Core_Pillar", INDIRECT($K$3),IF(D45="Explosive_Cardio", INDIRECT($K$2), IF(D45="Explosive", INDIRECT($K$2),INDIRECT($K$4))))))</f>
        <v>3x6</v>
      </c>
      <c r="G45" s="827"/>
      <c r="H45" s="271"/>
      <c r="I45" s="271"/>
      <c r="J45" s="271"/>
    </row>
    <row r="46" spans="1:13" ht="15" customHeight="1" thickBot="1" x14ac:dyDescent="0.3">
      <c r="A46" s="307" t="s">
        <v>645</v>
      </c>
      <c r="B46" s="304"/>
      <c r="C46" s="306">
        <f ca="1">+C38+1</f>
        <v>44911</v>
      </c>
      <c r="D46" s="301" t="s">
        <v>1429</v>
      </c>
      <c r="E46" s="302" t="s">
        <v>70</v>
      </c>
      <c r="F46" s="301" t="s">
        <v>1430</v>
      </c>
      <c r="G46" s="301" t="s">
        <v>380</v>
      </c>
      <c r="H46" s="822" t="s">
        <v>1431</v>
      </c>
      <c r="I46" s="822"/>
      <c r="J46" s="823"/>
      <c r="K46" s="375" t="s">
        <v>648</v>
      </c>
      <c r="L46" s="300"/>
      <c r="M46" s="300"/>
    </row>
    <row r="47" spans="1:13" ht="15" customHeight="1" thickTop="1" x14ac:dyDescent="0.25">
      <c r="A47" s="299" t="s">
        <v>1432</v>
      </c>
      <c r="B47" s="298"/>
      <c r="C47" s="297" t="str">
        <f>"("&amp;LEFT(K46,1)&amp;")"</f>
        <v>(E)</v>
      </c>
      <c r="D47" s="296" t="s">
        <v>1433</v>
      </c>
      <c r="E47" s="295" t="s">
        <v>962</v>
      </c>
      <c r="F47" s="294"/>
      <c r="G47" s="294"/>
      <c r="H47" s="824"/>
      <c r="I47" s="824"/>
      <c r="J47" s="825"/>
      <c r="K47" s="793" t="s">
        <v>1931</v>
      </c>
    </row>
    <row r="48" spans="1:13" ht="15" customHeight="1" x14ac:dyDescent="0.25">
      <c r="A48" s="282" t="s">
        <v>1925</v>
      </c>
      <c r="B48" s="282"/>
      <c r="C48" s="382">
        <v>10.25</v>
      </c>
      <c r="D48" s="280" t="s">
        <v>133</v>
      </c>
      <c r="E48" s="279" t="s">
        <v>23</v>
      </c>
      <c r="F48" s="278" t="str" cm="1">
        <f t="array" aca="1" ref="F48" ca="1">IF(D48="Core", INDIRECT($K$3), IF(D48="Core_Rotational",INDIRECT($K$3), IF(D48="Core_Pillar", INDIRECT($K$3),IF(D48="Explosive_Cardio", INDIRECT($K$2), IF(D48="Explosive", INDIRECT($K$2),INDIRECT($K$4))))))</f>
        <v>3x6</v>
      </c>
      <c r="G48" s="826" t="str">
        <f ca="1">CONCATENATE(IF($E$5="FDN",FDN_R,""),IF($E$5="END",END_R,""),IF($E$5="SPD",SPD_R,""),IF($E$5="HYP",HYP_R,""),IF($E$5="PWR",PWR_R,""),IF($E$5="STC",STC_R,""),IF($E$5="STR",STR_R,""),IF($E$5="MAX",MAX_R,""),IF($E$5="TF",TF_R,""),IF($E$5="UNL",UNL_R,""))</f>
        <v>2:00</v>
      </c>
      <c r="H48" s="277">
        <v>115</v>
      </c>
      <c r="I48" s="277">
        <v>133</v>
      </c>
      <c r="J48" s="277">
        <v>133</v>
      </c>
      <c r="K48" s="793"/>
    </row>
    <row r="49" spans="1:13" ht="15" customHeight="1" x14ac:dyDescent="0.25">
      <c r="A49" s="43"/>
      <c r="B49" s="36"/>
      <c r="C49" s="287"/>
      <c r="D49" s="280"/>
      <c r="E49" s="293"/>
      <c r="F49" s="271"/>
      <c r="G49" s="827"/>
      <c r="H49" s="271"/>
      <c r="I49" s="271"/>
      <c r="J49" s="271"/>
      <c r="K49" s="793"/>
    </row>
    <row r="50" spans="1:13" ht="15" customHeight="1" x14ac:dyDescent="0.25">
      <c r="A50" s="282"/>
      <c r="B50" s="282"/>
      <c r="C50" s="281"/>
      <c r="D50" s="364" t="s">
        <v>11</v>
      </c>
      <c r="E50" s="291" t="s">
        <v>31</v>
      </c>
      <c r="F50" s="278" t="s">
        <v>80</v>
      </c>
      <c r="G50" s="828" t="str">
        <f ca="1">CONCATENATE(IF($E$5="FDN",FDN_R,""),IF($E$5="END",END_R,""),IF($E$5="SPD",SPD_R,""),IF($E$5="HYP",HYP_R,""),IF($E$5="PWR",PWR_R,""),IF($E$5="STC",STC_R,""),IF($E$5="STR",STR_R,""),IF($E$5="MAX",MAX_R,""),IF($E$5="TF",TF_R,""),IF($E$5="UNL",UNL_R,""))</f>
        <v>2:00</v>
      </c>
      <c r="H50" s="290" t="s">
        <v>337</v>
      </c>
      <c r="I50" s="290" t="s">
        <v>337</v>
      </c>
      <c r="J50" s="290" t="s">
        <v>337</v>
      </c>
      <c r="K50" s="793"/>
    </row>
    <row r="51" spans="1:13" ht="15" customHeight="1" x14ac:dyDescent="0.25">
      <c r="A51" s="43"/>
      <c r="B51" s="36"/>
      <c r="C51" s="287"/>
      <c r="D51" s="363" t="s">
        <v>2</v>
      </c>
      <c r="E51" s="286" t="s">
        <v>187</v>
      </c>
      <c r="F51" s="271" t="s">
        <v>9</v>
      </c>
      <c r="G51" s="829"/>
      <c r="H51" s="285" t="s">
        <v>337</v>
      </c>
      <c r="I51" s="285" t="s">
        <v>337</v>
      </c>
      <c r="J51" s="285" t="s">
        <v>337</v>
      </c>
      <c r="K51" s="793"/>
    </row>
    <row r="52" spans="1:13" ht="15" customHeight="1" x14ac:dyDescent="0.25">
      <c r="A52" s="282"/>
      <c r="B52" s="282"/>
      <c r="C52" s="281"/>
      <c r="D52" s="280" t="s">
        <v>88</v>
      </c>
      <c r="E52" s="279" t="s">
        <v>212</v>
      </c>
      <c r="F52" s="278" t="s">
        <v>74</v>
      </c>
      <c r="G52" s="826" t="str">
        <f ca="1">CONCATENATE(IF($E$5="FDN",FDN_R,""),IF($E$5="END",END_R,""),IF($E$5="SPD",SPD_R,""),IF($E$5="HYP",HYP_R,""),IF($E$5="PWR",PWR_R,""),IF($E$5="STC",STC_R,""),IF($E$5="STR",STR_R,""),IF($E$5="MAX",MAX_R,""),IF($E$5="TF",TF_R,""),IF($E$5="UNL",UNL_R,""))</f>
        <v>2:00</v>
      </c>
      <c r="H52" s="277">
        <v>80</v>
      </c>
      <c r="I52" s="277">
        <v>80</v>
      </c>
      <c r="J52" s="277">
        <v>80</v>
      </c>
      <c r="K52" s="793"/>
    </row>
    <row r="53" spans="1:13" ht="15" customHeight="1" thickBot="1" x14ac:dyDescent="0.3">
      <c r="A53" s="43"/>
      <c r="B53" s="45"/>
      <c r="C53" s="383">
        <f>SUM(C47:C52)</f>
        <v>10.25</v>
      </c>
      <c r="D53" s="280" t="s">
        <v>128</v>
      </c>
      <c r="E53" s="293" t="s">
        <v>0</v>
      </c>
      <c r="F53" s="271" t="s">
        <v>74</v>
      </c>
      <c r="G53" s="827"/>
      <c r="H53" s="271">
        <v>25</v>
      </c>
      <c r="I53" s="271">
        <v>25</v>
      </c>
      <c r="J53" s="271">
        <v>25</v>
      </c>
    </row>
    <row r="54" spans="1:13" ht="15" customHeight="1" thickBot="1" x14ac:dyDescent="0.3">
      <c r="A54" s="305" t="s">
        <v>646</v>
      </c>
      <c r="B54" s="304"/>
      <c r="C54" s="303">
        <f ca="1">+C46+1</f>
        <v>44912</v>
      </c>
      <c r="D54" s="301" t="s">
        <v>1429</v>
      </c>
      <c r="E54" s="302" t="s">
        <v>70</v>
      </c>
      <c r="F54" s="301" t="s">
        <v>1430</v>
      </c>
      <c r="G54" s="301" t="s">
        <v>380</v>
      </c>
      <c r="H54" s="822" t="s">
        <v>1431</v>
      </c>
      <c r="I54" s="822"/>
      <c r="J54" s="823"/>
      <c r="K54" s="375" t="s">
        <v>663</v>
      </c>
      <c r="L54" s="300" t="s">
        <v>1929</v>
      </c>
      <c r="M54" s="300"/>
    </row>
    <row r="55" spans="1:13" ht="15" customHeight="1" thickTop="1" x14ac:dyDescent="0.25">
      <c r="A55" s="299" t="s">
        <v>1432</v>
      </c>
      <c r="B55" s="298"/>
      <c r="C55" s="297" t="str">
        <f>"("&amp;LEFT(K54,1)&amp;")"</f>
        <v>(L)</v>
      </c>
      <c r="D55" s="296" t="s">
        <v>1433</v>
      </c>
      <c r="E55" s="295"/>
      <c r="F55" s="294"/>
      <c r="G55" s="294"/>
      <c r="H55" s="824"/>
      <c r="I55" s="824"/>
      <c r="J55" s="825"/>
      <c r="K55" s="793" t="s">
        <v>1930</v>
      </c>
    </row>
    <row r="56" spans="1:13" ht="15" customHeight="1" x14ac:dyDescent="0.25">
      <c r="A56" s="283" t="s">
        <v>1332</v>
      </c>
      <c r="B56" s="282"/>
      <c r="C56" s="281">
        <v>2</v>
      </c>
      <c r="D56" s="280"/>
      <c r="E56" s="279"/>
      <c r="F56" s="278" t="str" cm="1">
        <f t="array" aca="1" ref="F56" ca="1">IF(D56="Core", INDIRECT($K$3), IF(D56="Core_Rotational",INDIRECT($K$3), IF(D56="Core_Pillar", INDIRECT($K$3),IF(D56="Explosive_Cardio", INDIRECT($K$2), IF(D56="Explosive", INDIRECT($K$2),INDIRECT($K$4))))))</f>
        <v>3x6</v>
      </c>
      <c r="G56" s="826" t="str">
        <f ca="1">CONCATENATE(IF($E$5="FDN",FDN_R,""),IF($E$5="END",END_R,""),IF($E$5="SPD",SPD_R,""),IF($E$5="HYP",HYP_R,""),IF($E$5="PWR",PWR_R,""),IF($E$5="STC",STC_R,""),IF($E$5="STR",STR_R,""),IF($E$5="MAX",MAX_R,""),IF($E$5="TF",TF_R,""),IF($E$5="UNL",UNL_R,""))</f>
        <v>2:00</v>
      </c>
      <c r="H56" s="277"/>
      <c r="I56" s="277"/>
      <c r="J56" s="276"/>
      <c r="K56" s="793"/>
    </row>
    <row r="57" spans="1:13" ht="15" customHeight="1" x14ac:dyDescent="0.25">
      <c r="A57" s="288" t="s">
        <v>1927</v>
      </c>
      <c r="B57" s="36"/>
      <c r="C57" s="287">
        <v>2</v>
      </c>
      <c r="D57" s="280"/>
      <c r="E57" s="293"/>
      <c r="F57" s="271" t="str" cm="1">
        <f t="array" aca="1" ref="F57" ca="1">IF(D57="Core", INDIRECT($K$3), IF(D57="Core_Rotational",INDIRECT($K$3), IF(D57="Core_Pillar", INDIRECT($K$3),IF(D57="Explosive_Cardio", INDIRECT($K$2), IF(D57="Explosive", INDIRECT($K$2),INDIRECT($K$4))))))</f>
        <v>3x6</v>
      </c>
      <c r="G57" s="827"/>
      <c r="H57" s="271"/>
      <c r="I57" s="271"/>
      <c r="J57" s="292"/>
      <c r="K57" s="793"/>
    </row>
    <row r="58" spans="1:13" ht="15" customHeight="1" x14ac:dyDescent="0.25">
      <c r="A58" s="283" t="s">
        <v>1926</v>
      </c>
      <c r="B58" s="282"/>
      <c r="C58" s="281">
        <v>1.5</v>
      </c>
      <c r="D58" s="364"/>
      <c r="E58" s="291"/>
      <c r="F58" s="278" t="str" cm="1">
        <f t="array" aca="1" ref="F58" ca="1">IF(D58="Core", INDIRECT($K$3), IF(D58="Core_Rotational",INDIRECT($K$3), IF(D58="Core_Pillar", INDIRECT($K$3),IF(D58="Explosive_Cardio", INDIRECT($K$2), IF(D58="Explosive", INDIRECT($K$2),INDIRECT($K$4))))))</f>
        <v>3x6</v>
      </c>
      <c r="G58" s="828" t="str">
        <f ca="1">CONCATENATE(IF($E$5="FDN",FDN_R,""),IF($E$5="END",END_R,""),IF($E$5="SPD",SPD_R,""),IF($E$5="HYP",HYP_R,""),IF($E$5="PWR",PWR_R,""),IF($E$5="STC",STC_R,""),IF($E$5="STR",STR_R,""),IF($E$5="MAX",MAX_R,""),IF($E$5="TF",TF_R,""),IF($E$5="UNL",UNL_R,""))</f>
        <v>2:00</v>
      </c>
      <c r="H58" s="290"/>
      <c r="I58" s="290"/>
      <c r="J58" s="289"/>
      <c r="K58" s="793"/>
    </row>
    <row r="59" spans="1:13" ht="15" customHeight="1" x14ac:dyDescent="0.25">
      <c r="A59" s="288" t="s">
        <v>1928</v>
      </c>
      <c r="B59" s="36"/>
      <c r="C59" s="287">
        <v>2</v>
      </c>
      <c r="D59" s="363"/>
      <c r="E59" s="286"/>
      <c r="F59" s="271" t="str" cm="1">
        <f t="array" aca="1" ref="F59" ca="1">IF(D59="Core", INDIRECT($K$3), IF(D59="Core_Rotational",INDIRECT($K$3), IF(D59="Core_Pillar", INDIRECT($K$3),IF(D59="Explosive_Cardio", INDIRECT($K$2), IF(D59="Explosive", INDIRECT($K$2),INDIRECT($K$4))))))</f>
        <v>3x6</v>
      </c>
      <c r="G59" s="829"/>
      <c r="H59" s="285"/>
      <c r="I59" s="285"/>
      <c r="J59" s="284"/>
      <c r="K59" s="793"/>
    </row>
    <row r="60" spans="1:13" ht="15" customHeight="1" x14ac:dyDescent="0.25">
      <c r="A60" s="283" t="s">
        <v>920</v>
      </c>
      <c r="B60" s="282"/>
      <c r="C60" s="281">
        <v>2</v>
      </c>
      <c r="D60" s="365"/>
      <c r="E60" s="279"/>
      <c r="F60" s="278" t="str" cm="1">
        <f t="array" aca="1" ref="F60" ca="1">IF(D60="Core", INDIRECT($K$3), IF(D60="Core_Rotational",INDIRECT($K$3), IF(D60="Core_Pillar", INDIRECT($K$3),IF(D60="Explosive_Cardio", INDIRECT($K$2), IF(D60="Explosive", INDIRECT($K$2),INDIRECT($K$4))))))</f>
        <v>3x6</v>
      </c>
      <c r="G60" s="826" t="str">
        <f ca="1">CONCATENATE(IF($E$5="FDN",FDN_R,""),IF($E$5="END",END_R,""),IF($E$5="SPD",SPD_R,""),IF($E$5="HYP",HYP_R,""),IF($E$5="PWR",PWR_R,""),IF($E$5="STC",STC_R,""),IF($E$5="STR",STR_R,""),IF($E$5="MAX",MAX_R,""),IF($E$5="TF",TF_R,""),IF($E$5="UNL",UNL_R,""))</f>
        <v>2:00</v>
      </c>
      <c r="H60" s="277"/>
      <c r="I60" s="277"/>
      <c r="J60" s="276"/>
      <c r="K60" s="793"/>
    </row>
    <row r="61" spans="1:13" ht="15" customHeight="1" thickBot="1" x14ac:dyDescent="0.3">
      <c r="A61" s="275" t="s">
        <v>1815</v>
      </c>
      <c r="B61" s="274"/>
      <c r="C61" s="273">
        <f>SUM(C55:C60)</f>
        <v>9.5</v>
      </c>
      <c r="D61" s="366"/>
      <c r="E61" s="272"/>
      <c r="F61" s="270" t="str" cm="1">
        <f t="array" aca="1" ref="F61" ca="1">IF(D61="Core", INDIRECT($K$3), IF(D61="Core_Rotational",INDIRECT($K$3), IF(D61="Core_Pillar", INDIRECT($K$3),IF(D61="Explosive_Cardio", INDIRECT($K$2), IF(D61="Explosive", INDIRECT($K$2),INDIRECT($K$4))))))</f>
        <v>3x6</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32" priority="1" operator="equal">
      <formula>0</formula>
    </cfRule>
    <cfRule type="cellIs" dxfId="31" priority="2" operator="equal">
      <formula>"SPD"</formula>
    </cfRule>
    <cfRule type="cellIs" dxfId="30" priority="3" operator="equal">
      <formula>"PWR"</formula>
    </cfRule>
    <cfRule type="cellIs" dxfId="29" priority="4" operator="equal">
      <formula>"HYP"</formula>
    </cfRule>
    <cfRule type="cellIs" dxfId="28" priority="5" operator="equal">
      <formula>"STR"</formula>
    </cfRule>
    <cfRule type="cellIs" dxfId="27" priority="6" operator="equal">
      <formula>"STC"</formula>
    </cfRule>
    <cfRule type="cellIs" dxfId="26" priority="7" operator="equal">
      <formula>"MAX"</formula>
    </cfRule>
    <cfRule type="cellIs" dxfId="25" priority="8" operator="equal">
      <formula>"SPE"</formula>
    </cfRule>
    <cfRule type="cellIs" dxfId="24" priority="9" operator="equal">
      <formula>"END"</formula>
    </cfRule>
    <cfRule type="cellIs" dxfId="23" priority="10" operator="equal">
      <formula>"UNL"</formula>
    </cfRule>
    <cfRule type="cellIs" dxfId="22" priority="11" operator="equal">
      <formula>"FDN"</formula>
    </cfRule>
  </conditionalFormatting>
  <dataValidations count="2">
    <dataValidation type="list" allowBlank="1" showInputMessage="1" showErrorMessage="1" sqref="D8:D13 D16:D21 D24:D29 D56:D61 D40:D45 D32:D37 D48:D53" xr:uid="{21A9C3D3-8C63-48C2-A608-3F79628938F3}">
      <formula1>ExerciseCategories</formula1>
    </dataValidation>
    <dataValidation type="list" allowBlank="1" showErrorMessage="1" sqref="E24:E29 E8:E13 E16:E21 E56:E61 E40:E45 E32:E37 E48:E53" xr:uid="{1F914CBD-7BAD-43A4-B984-BA4256AEF25B}">
      <formula1>INDIRECT(D8)</formula1>
    </dataValidation>
  </dataValidations>
  <hyperlinks>
    <hyperlink ref="K1" location="'Reference Page'!A1" display="Home" xr:uid="{A50AB7D3-CC34-492E-94A6-CA411BC0C5C4}"/>
  </hyperlinks>
  <printOptions horizontalCentered="1" verticalCentered="1"/>
  <pageMargins left="0.3" right="0.3" top="0.5" bottom="0.25" header="0.3" footer="0.3"/>
  <pageSetup scale="87"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62">
    <tabColor rgb="FFCC99FF"/>
    <pageSetUpPr fitToPage="1"/>
  </sheetPr>
  <dimension ref="A1:AO202"/>
  <sheetViews>
    <sheetView showGridLines="0" topLeftCell="E1" workbookViewId="0">
      <pane ySplit="5" topLeftCell="A6" activePane="bottomLeft" state="frozen"/>
      <selection activeCell="A6" sqref="A6:AA61"/>
      <selection pane="bottomLeft" activeCell="E66" sqref="E66"/>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478</v>
      </c>
      <c r="B2" s="781"/>
      <c r="C2" s="781"/>
      <c r="D2" s="781"/>
      <c r="E2" s="781"/>
      <c r="F2" s="781"/>
      <c r="G2" s="781"/>
      <c r="H2" s="781"/>
      <c r="I2" s="781"/>
      <c r="J2" s="782"/>
      <c r="K2" s="379" t="str">
        <f ca="1">CONCATENATE(E5,"1_3E")</f>
        <v>STC1_3E</v>
      </c>
    </row>
    <row r="3" spans="1:41" x14ac:dyDescent="0.25">
      <c r="A3" s="318" cm="1">
        <f t="array" aca="1" ref="A3" ca="1">INDIRECT(K5)</f>
        <v>44913</v>
      </c>
      <c r="B3" s="317" t="s">
        <v>330</v>
      </c>
      <c r="C3" s="316">
        <f ca="1">+A3+6</f>
        <v>44919</v>
      </c>
      <c r="D3" s="787" t="s">
        <v>852</v>
      </c>
      <c r="E3" s="788"/>
      <c r="F3" s="788"/>
      <c r="G3" s="788"/>
      <c r="H3" s="788"/>
      <c r="I3" s="788"/>
      <c r="J3" s="789"/>
      <c r="K3" s="379" t="str">
        <f ca="1">CONCATENATE(E5,"1_3C")</f>
        <v>STC1_3C</v>
      </c>
    </row>
    <row r="4" spans="1:41" x14ac:dyDescent="0.25">
      <c r="A4" s="858" t="str">
        <f>'Reference Page'!$H$47</f>
        <v>INDOOR</v>
      </c>
      <c r="B4" s="859"/>
      <c r="C4" s="859"/>
      <c r="D4" s="859"/>
      <c r="E4" s="859"/>
      <c r="F4" s="859"/>
      <c r="G4" s="859"/>
      <c r="H4" s="859"/>
      <c r="I4" s="859"/>
      <c r="J4" s="860"/>
      <c r="K4" s="379" t="str">
        <f ca="1">CONCATENATE(E5,"1_3O")</f>
        <v>STC1_3O</v>
      </c>
    </row>
    <row r="5" spans="1:41" ht="16.5" thickBot="1" x14ac:dyDescent="0.35">
      <c r="A5" s="861" t="str">
        <f>'Reference Page'!$F$53</f>
        <v>Transition</v>
      </c>
      <c r="B5" s="862"/>
      <c r="C5" s="862"/>
      <c r="D5" s="367" t="s">
        <v>1428</v>
      </c>
      <c r="E5" s="844" t="str" cm="1">
        <f t="array" aca="1" ref="E5" ca="1">INDIRECT(L5)</f>
        <v>STC</v>
      </c>
      <c r="F5" s="845"/>
      <c r="G5" s="845"/>
      <c r="H5" s="845"/>
      <c r="I5" s="845"/>
      <c r="J5" s="845"/>
      <c r="K5" s="379" t="str">
        <f>_xlfn.CONCAT("'Reference Page'!A",RIGHT(A2,(LEN(A2)-FIND(" ",A2)))+2)</f>
        <v>'Reference Page'!A53</v>
      </c>
      <c r="L5" s="70" t="str">
        <f>_xlfn.CONCAT("'Reference Page'!G",RIGHT(A2,(LEN(A2)-FIND(" ",A2)))+2)</f>
        <v>'Reference Page'!G53</v>
      </c>
    </row>
    <row r="6" spans="1:41" ht="15.75" thickBot="1" x14ac:dyDescent="0.3">
      <c r="A6" s="315" t="s">
        <v>640</v>
      </c>
      <c r="B6" s="314"/>
      <c r="C6" s="306">
        <f ca="1">A3</f>
        <v>44913</v>
      </c>
      <c r="D6" s="301" t="s">
        <v>1429</v>
      </c>
      <c r="E6" s="302" t="s">
        <v>70</v>
      </c>
      <c r="F6" s="301" t="s">
        <v>1430</v>
      </c>
      <c r="G6" s="301" t="s">
        <v>380</v>
      </c>
      <c r="H6" s="841" t="s">
        <v>1431</v>
      </c>
      <c r="I6" s="841"/>
      <c r="J6" s="842"/>
      <c r="K6" s="375" t="s">
        <v>648</v>
      </c>
      <c r="L6" s="300"/>
      <c r="M6" s="300"/>
    </row>
    <row r="7" spans="1:41" s="313" customFormat="1" ht="15" customHeight="1" thickTop="1" x14ac:dyDescent="0.25">
      <c r="A7" s="299" t="s">
        <v>1432</v>
      </c>
      <c r="B7" s="41"/>
      <c r="C7" s="297" t="str">
        <f>"("&amp;LEFT(K6,1)&amp;")"</f>
        <v>(E)</v>
      </c>
      <c r="D7" s="296" t="s">
        <v>1433</v>
      </c>
      <c r="E7" s="295"/>
      <c r="F7" s="294"/>
      <c r="G7" s="294"/>
      <c r="H7" s="824"/>
      <c r="I7" s="824"/>
      <c r="J7" s="825"/>
      <c r="K7" s="793" t="s">
        <v>1936</v>
      </c>
      <c r="L7"/>
      <c r="M7"/>
      <c r="N7"/>
      <c r="O7"/>
      <c r="P7"/>
      <c r="Q7"/>
      <c r="R7"/>
      <c r="S7"/>
      <c r="T7"/>
      <c r="U7"/>
      <c r="V7"/>
      <c r="W7"/>
      <c r="X7"/>
      <c r="Y7"/>
      <c r="Z7"/>
      <c r="AA7"/>
      <c r="AB7"/>
      <c r="AC7"/>
      <c r="AD7"/>
      <c r="AE7"/>
      <c r="AF7"/>
      <c r="AG7"/>
      <c r="AH7"/>
      <c r="AI7"/>
      <c r="AJ7"/>
      <c r="AK7"/>
      <c r="AL7"/>
      <c r="AM7"/>
      <c r="AN7"/>
      <c r="AO7"/>
    </row>
    <row r="8" spans="1:41" ht="15" customHeight="1" x14ac:dyDescent="0.25">
      <c r="A8" s="282" t="s">
        <v>884</v>
      </c>
      <c r="B8" s="282"/>
      <c r="C8" s="281">
        <v>8</v>
      </c>
      <c r="D8" s="280"/>
      <c r="E8" s="279"/>
      <c r="F8" s="278" t="str" cm="1">
        <f t="array" aca="1" ref="F8" ca="1">IF(D8="Core", INDIRECT($K$3), IF(D8="Core_Rotational",INDIRECT($K$3), IF(D8="Core_Pillar", INDIRECT($K$3),IF(D8="Explosive_Cardio", INDIRECT($K$2), IF(D8="Explosive", INDIRECT($K$2),INDIRECT($K$4))))))</f>
        <v>3x6</v>
      </c>
      <c r="G8" s="826" t="str">
        <f ca="1">CONCATENATE(IF($E$5="FDN",FDN_R,""),IF($E$5="END",END_R,""),IF($E$5="SPD",SPD_R,""),IF($E$5="HYP",HYP_R,""),IF($E$5="PWR",PWR_R,""),IF($E$5="STC",STC_R,""),IF($E$5="STR",STR_R,""),IF($E$5="MAX",MAX_R,""),IF($E$5="TF",TF_R,""),IF($E$5="UNL",UNL_R,""))</f>
        <v>2:00</v>
      </c>
      <c r="H8" s="277"/>
      <c r="I8" s="277"/>
      <c r="J8" s="277"/>
      <c r="K8" s="793"/>
    </row>
    <row r="9" spans="1:41" ht="15" customHeight="1" x14ac:dyDescent="0.25">
      <c r="A9" s="43" t="s">
        <v>1815</v>
      </c>
      <c r="B9" s="36"/>
      <c r="C9" s="287"/>
      <c r="D9" s="280"/>
      <c r="E9" s="293"/>
      <c r="F9" s="271" t="str" cm="1">
        <f t="array" aca="1" ref="F9" ca="1">IF(D9="Core", INDIRECT($K$3), IF(D9="Core_Rotational",INDIRECT($K$3), IF(D9="Core_Pillar", INDIRECT($K$3),IF(D9="Explosive_Cardio", INDIRECT($K$2), IF(D9="Explosive", INDIRECT($K$2),INDIRECT($K$4))))))</f>
        <v>3x6</v>
      </c>
      <c r="G9" s="827"/>
      <c r="H9" s="271"/>
      <c r="I9" s="271"/>
      <c r="J9" s="271"/>
      <c r="K9" s="793"/>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3x6</v>
      </c>
      <c r="G10" s="828" t="str">
        <f ca="1">CONCATENATE(IF($E$5="FDN",FDN_R,""),IF($E$5="END",END_R,""),IF($E$5="SPD",SPD_R,""),IF($E$5="HYP",HYP_R,""),IF($E$5="PWR",PWR_R,""),IF($E$5="STC",STC_R,""),IF($E$5="STR",STR_R,""),IF($E$5="MAX",MAX_R,""),IF($E$5="TF",TF_R,""),IF($E$5="UNL",UNL_R,""))</f>
        <v>2:00</v>
      </c>
      <c r="H10" s="290"/>
      <c r="I10" s="290"/>
      <c r="J10" s="290"/>
      <c r="K10" s="793"/>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3x6</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3x6</v>
      </c>
      <c r="G12" s="826" t="str">
        <f ca="1">CONCATENATE(IF($E$5="FDN",FDN_R,""),IF($E$5="END",END_R,""),IF($E$5="SPD",SPD_R,""),IF($E$5="HYP",HYP_R,""),IF($E$5="PWR",PWR_R,""),IF($E$5="STC",STC_R,""),IF($E$5="STR",STR_R,""),IF($E$5="MAX",MAX_R,""),IF($E$5="TF",TF_R,""),IF($E$5="UNL",UNL_R,""))</f>
        <v>2:00</v>
      </c>
      <c r="H12" s="277"/>
      <c r="I12" s="277"/>
      <c r="J12" s="277"/>
      <c r="K12" s="793"/>
    </row>
    <row r="13" spans="1:41" ht="15" customHeight="1" thickBot="1" x14ac:dyDescent="0.3">
      <c r="A13" s="43"/>
      <c r="B13" s="312"/>
      <c r="C13" s="311">
        <f>SUM(C7:C12)</f>
        <v>8</v>
      </c>
      <c r="D13" s="280"/>
      <c r="E13" s="310"/>
      <c r="F13" s="271" t="str" cm="1">
        <f t="array" aca="1" ref="F13" ca="1">IF(D13="Core", INDIRECT($K$3), IF(D13="Core_Rotational",INDIRECT($K$3), IF(D13="Core_Pillar", INDIRECT($K$3),IF(D13="Explosive_Cardio", INDIRECT($K$2), IF(D13="Explosive", INDIRECT($K$2),INDIRECT($K$4))))))</f>
        <v>3x6</v>
      </c>
      <c r="G13" s="827"/>
      <c r="H13" s="271"/>
      <c r="I13" s="271"/>
      <c r="J13" s="271"/>
    </row>
    <row r="14" spans="1:41" ht="15" customHeight="1" thickBot="1" x14ac:dyDescent="0.3">
      <c r="A14" s="307" t="s">
        <v>641</v>
      </c>
      <c r="B14" s="304"/>
      <c r="C14" s="306">
        <f ca="1">+C6+1</f>
        <v>44914</v>
      </c>
      <c r="D14" s="301" t="s">
        <v>1429</v>
      </c>
      <c r="E14" s="309" t="s">
        <v>70</v>
      </c>
      <c r="F14" s="308" t="s">
        <v>1430</v>
      </c>
      <c r="G14" s="301" t="s">
        <v>380</v>
      </c>
      <c r="H14" s="822" t="s">
        <v>1431</v>
      </c>
      <c r="I14" s="822"/>
      <c r="J14" s="823"/>
      <c r="K14" s="375" t="s">
        <v>1940</v>
      </c>
      <c r="L14" s="300"/>
      <c r="M14" s="300"/>
    </row>
    <row r="15" spans="1:41" ht="15" customHeight="1" thickTop="1" x14ac:dyDescent="0.25">
      <c r="A15" s="299" t="s">
        <v>1432</v>
      </c>
      <c r="B15" s="298"/>
      <c r="C15" s="297" t="str">
        <f>"("&amp;LEFT(K14,1)&amp;")"</f>
        <v>(V)</v>
      </c>
      <c r="D15" s="296" t="s">
        <v>1433</v>
      </c>
      <c r="E15" s="295"/>
      <c r="F15" s="294"/>
      <c r="G15" s="294"/>
      <c r="H15" s="824"/>
      <c r="I15" s="824"/>
      <c r="J15" s="825"/>
      <c r="K15" s="793" t="s">
        <v>1944</v>
      </c>
    </row>
    <row r="16" spans="1:41" ht="15" customHeight="1" x14ac:dyDescent="0.25">
      <c r="A16" s="282" t="s">
        <v>1937</v>
      </c>
      <c r="B16" s="282"/>
      <c r="C16" s="281">
        <v>2.1</v>
      </c>
      <c r="D16" s="280"/>
      <c r="E16" s="279"/>
      <c r="F16" s="278" t="str" cm="1">
        <f t="array" aca="1" ref="F16" ca="1">IF(D16="Core", INDIRECT($K$3), IF(D16="Core_Rotational",INDIRECT($K$3), IF(D16="Core_Pillar", INDIRECT($K$3),IF(D16="Explosive_Cardio", INDIRECT($K$2), IF(D16="Explosive", INDIRECT($K$2),INDIRECT($K$4))))))</f>
        <v>3x6</v>
      </c>
      <c r="G16" s="826" t="str">
        <f ca="1">CONCATENATE(IF($E$5="FDN",FDN_R,""),IF($E$5="END",END_R,""),IF($E$5="SPD",SPD_R,""),IF($E$5="HYP",HYP_R,""),IF($E$5="PWR",PWR_R,""),IF($E$5="STC",STC_R,""),IF($E$5="STR",STR_R,""),IF($E$5="MAX",MAX_R,""),IF($E$5="TF",TF_R,""),IF($E$5="UNL",UNL_R,""))</f>
        <v>2:00</v>
      </c>
      <c r="H16" s="277"/>
      <c r="I16" s="277"/>
      <c r="J16" s="277"/>
      <c r="K16" s="793"/>
    </row>
    <row r="17" spans="1:13" ht="15" customHeight="1" x14ac:dyDescent="0.25">
      <c r="A17" s="43" t="s">
        <v>1938</v>
      </c>
      <c r="B17" s="36"/>
      <c r="C17" s="386">
        <v>3.75</v>
      </c>
      <c r="D17" s="280"/>
      <c r="E17" s="293"/>
      <c r="F17" s="271" t="str" cm="1">
        <f t="array" aca="1" ref="F17" ca="1">IF(D17="Core", INDIRECT($K$3), IF(D17="Core_Rotational",INDIRECT($K$3), IF(D17="Core_Pillar", INDIRECT($K$3),IF(D17="Explosive_Cardio", INDIRECT($K$2), IF(D17="Explosive", INDIRECT($K$2),INDIRECT($K$4))))))</f>
        <v>3x6</v>
      </c>
      <c r="G17" s="827"/>
      <c r="H17" s="271"/>
      <c r="I17" s="271"/>
      <c r="J17" s="271"/>
      <c r="K17" s="793"/>
    </row>
    <row r="18" spans="1:13" ht="15" customHeight="1" x14ac:dyDescent="0.25">
      <c r="A18" s="282" t="s">
        <v>1939</v>
      </c>
      <c r="B18" s="282"/>
      <c r="C18" s="281">
        <v>1.9</v>
      </c>
      <c r="D18" s="364"/>
      <c r="E18" s="291"/>
      <c r="F18" s="278" t="str" cm="1">
        <f t="array" aca="1" ref="F18" ca="1">IF(D18="Core", INDIRECT($K$3), IF(D18="Core_Rotational",INDIRECT($K$3), IF(D18="Core_Pillar", INDIRECT($K$3),IF(D18="Explosive_Cardio", INDIRECT($K$2), IF(D18="Explosive", INDIRECT($K$2),INDIRECT($K$4))))))</f>
        <v>3x6</v>
      </c>
      <c r="G18" s="828" t="str">
        <f ca="1">CONCATENATE(IF($E$5="FDN",FDN_R,""),IF($E$5="END",END_R,""),IF($E$5="SPD",SPD_R,""),IF($E$5="HYP",HYP_R,""),IF($E$5="PWR",PWR_R,""),IF($E$5="STC",STC_R,""),IF($E$5="STR",STR_R,""),IF($E$5="MAX",MAX_R,""),IF($E$5="TF",TF_R,""),IF($E$5="UNL",UNL_R,""))</f>
        <v>2:00</v>
      </c>
      <c r="H18" s="290"/>
      <c r="I18" s="290"/>
      <c r="J18" s="290"/>
      <c r="K18" s="793"/>
    </row>
    <row r="19" spans="1:13" ht="15" customHeight="1" x14ac:dyDescent="0.25">
      <c r="A19" s="43" t="s">
        <v>1156</v>
      </c>
      <c r="B19" s="36"/>
      <c r="C19" s="287">
        <v>2.1</v>
      </c>
      <c r="D19" s="363"/>
      <c r="E19" s="286"/>
      <c r="F19" s="271" t="str" cm="1">
        <f t="array" aca="1" ref="F19" ca="1">IF(D19="Core", INDIRECT($K$3), IF(D19="Core_Rotational",INDIRECT($K$3), IF(D19="Core_Pillar", INDIRECT($K$3),IF(D19="Explosive_Cardio", INDIRECT($K$2), IF(D19="Explosive", INDIRECT($K$2),INDIRECT($K$4))))))</f>
        <v>3x6</v>
      </c>
      <c r="G19" s="829"/>
      <c r="H19" s="285"/>
      <c r="I19" s="285"/>
      <c r="J19" s="285"/>
      <c r="K19" s="793"/>
    </row>
    <row r="20" spans="1:13" ht="15" customHeight="1" x14ac:dyDescent="0.25">
      <c r="A20" s="282"/>
      <c r="B20" s="282"/>
      <c r="C20" s="281"/>
      <c r="D20" s="280"/>
      <c r="E20" s="279"/>
      <c r="F20" s="278" t="str" cm="1">
        <f t="array" aca="1" ref="F20" ca="1">IF(D20="Core", INDIRECT($K$3), IF(D20="Core_Rotational",INDIRECT($K$3), IF(D20="Core_Pillar", INDIRECT($K$3),IF(D20="Explosive_Cardio", INDIRECT($K$2), IF(D20="Explosive", INDIRECT($K$2),INDIRECT($K$4))))))</f>
        <v>3x6</v>
      </c>
      <c r="G20" s="826" t="str">
        <f ca="1">CONCATENATE(IF($E$5="FDN",FDN_R,""),IF($E$5="END",END_R,""),IF($E$5="SPD",SPD_R,""),IF($E$5="HYP",HYP_R,""),IF($E$5="PWR",PWR_R,""),IF($E$5="STC",STC_R,""),IF($E$5="STR",STR_R,""),IF($E$5="MAX",MAX_R,""),IF($E$5="TF",TF_R,""),IF($E$5="UNL",UNL_R,""))</f>
        <v>2:00</v>
      </c>
      <c r="H20" s="277"/>
      <c r="I20" s="277"/>
      <c r="J20" s="277"/>
      <c r="K20" s="793"/>
    </row>
    <row r="21" spans="1:13" ht="15" customHeight="1" thickBot="1" x14ac:dyDescent="0.3">
      <c r="A21" s="43"/>
      <c r="B21" s="45"/>
      <c r="C21" s="383">
        <f>SUM(C15:C20)</f>
        <v>9.85</v>
      </c>
      <c r="D21" s="280"/>
      <c r="E21" s="293"/>
      <c r="F21" s="271" t="str" cm="1">
        <f t="array" aca="1" ref="F21" ca="1">IF(D21="Core", INDIRECT($K$3), IF(D21="Core_Rotational",INDIRECT($K$3), IF(D21="Core_Pillar", INDIRECT($K$3),IF(D21="Explosive_Cardio", INDIRECT($K$2), IF(D21="Explosive", INDIRECT($K$2),INDIRECT($K$4))))))</f>
        <v>3x6</v>
      </c>
      <c r="G21" s="827"/>
      <c r="H21" s="271"/>
      <c r="I21" s="271"/>
      <c r="J21" s="271"/>
    </row>
    <row r="22" spans="1:13" ht="15" customHeight="1" thickBot="1" x14ac:dyDescent="0.3">
      <c r="A22" s="307" t="s">
        <v>642</v>
      </c>
      <c r="B22" s="304"/>
      <c r="C22" s="306">
        <f ca="1">+C14+1</f>
        <v>44915</v>
      </c>
      <c r="D22" s="301" t="s">
        <v>1429</v>
      </c>
      <c r="E22" s="302" t="s">
        <v>70</v>
      </c>
      <c r="F22" s="301" t="s">
        <v>1430</v>
      </c>
      <c r="G22" s="301" t="s">
        <v>380</v>
      </c>
      <c r="H22" s="822" t="s">
        <v>1431</v>
      </c>
      <c r="I22" s="822"/>
      <c r="J22" s="823"/>
      <c r="K22" s="375" t="s">
        <v>648</v>
      </c>
      <c r="L22" s="300"/>
      <c r="M22" s="300"/>
    </row>
    <row r="23" spans="1:13" ht="15" customHeight="1" thickTop="1" x14ac:dyDescent="0.25">
      <c r="A23" s="299" t="s">
        <v>1432</v>
      </c>
      <c r="B23" s="298"/>
      <c r="C23" s="297" t="str">
        <f>"("&amp;LEFT(K22,1)&amp;")"</f>
        <v>(E)</v>
      </c>
      <c r="D23" s="296" t="s">
        <v>1433</v>
      </c>
      <c r="E23" s="295" t="s">
        <v>1942</v>
      </c>
      <c r="F23" s="294"/>
      <c r="G23" s="294"/>
      <c r="H23" s="824"/>
      <c r="I23" s="824"/>
      <c r="J23" s="825"/>
      <c r="K23" s="793" t="s">
        <v>1945</v>
      </c>
    </row>
    <row r="24" spans="1:13" ht="15" customHeight="1" x14ac:dyDescent="0.25">
      <c r="A24" s="282" t="s">
        <v>884</v>
      </c>
      <c r="B24" s="282"/>
      <c r="C24" s="281">
        <v>8.1</v>
      </c>
      <c r="D24" s="280" t="s">
        <v>128</v>
      </c>
      <c r="E24" s="279" t="s">
        <v>140</v>
      </c>
      <c r="F24" s="278" t="s">
        <v>4</v>
      </c>
      <c r="G24" s="826" t="str">
        <f ca="1">CONCATENATE(IF($E$5="FDN",FDN_R,""),IF($E$5="END",END_R,""),IF($E$5="SPD",SPD_R,""),IF($E$5="HYP",HYP_R,""),IF($E$5="PWR",PWR_R,""),IF($E$5="STC",STC_R,""),IF($E$5="STR",STR_R,""),IF($E$5="MAX",MAX_R,""),IF($E$5="TF",TF_R,""),IF($E$5="UNL",UNL_R,""))</f>
        <v>2:00</v>
      </c>
      <c r="H24" s="277">
        <v>175</v>
      </c>
      <c r="I24" s="277" t="s">
        <v>1895</v>
      </c>
      <c r="J24" s="277">
        <v>200</v>
      </c>
      <c r="K24" s="793"/>
    </row>
    <row r="25" spans="1:13" ht="15" customHeight="1" x14ac:dyDescent="0.25">
      <c r="A25" s="43" t="s">
        <v>1086</v>
      </c>
      <c r="B25" s="36"/>
      <c r="C25" s="287"/>
      <c r="D25" s="280"/>
      <c r="E25" s="293"/>
      <c r="F25" s="271"/>
      <c r="G25" s="827"/>
      <c r="H25" s="271"/>
      <c r="I25" s="271"/>
      <c r="J25" s="271"/>
      <c r="K25" s="793"/>
    </row>
    <row r="26" spans="1:13" ht="15" customHeight="1" x14ac:dyDescent="0.25">
      <c r="A26" s="282"/>
      <c r="B26" s="282"/>
      <c r="C26" s="281"/>
      <c r="D26" s="364" t="s">
        <v>129</v>
      </c>
      <c r="E26" s="291" t="s">
        <v>161</v>
      </c>
      <c r="F26" s="278" t="s">
        <v>74</v>
      </c>
      <c r="G26" s="828" t="str">
        <f ca="1">CONCATENATE(IF($E$5="FDN",FDN_R,""),IF($E$5="END",END_R,""),IF($E$5="SPD",SPD_R,""),IF($E$5="HYP",HYP_R,""),IF($E$5="PWR",PWR_R,""),IF($E$5="STC",STC_R,""),IF($E$5="STR",STR_R,""),IF($E$5="MAX",MAX_R,""),IF($E$5="TF",TF_R,""),IF($E$5="UNL",UNL_R,""))</f>
        <v>2:00</v>
      </c>
      <c r="H26" s="290">
        <v>30</v>
      </c>
      <c r="I26" s="290">
        <v>35</v>
      </c>
      <c r="J26" s="290">
        <v>35</v>
      </c>
      <c r="K26" s="793"/>
    </row>
    <row r="27" spans="1:13" ht="15" customHeight="1" x14ac:dyDescent="0.25">
      <c r="A27" s="43"/>
      <c r="B27" s="36"/>
      <c r="C27" s="287"/>
      <c r="D27" s="363" t="s">
        <v>128</v>
      </c>
      <c r="E27" s="286" t="s">
        <v>238</v>
      </c>
      <c r="F27" s="271" t="s">
        <v>74</v>
      </c>
      <c r="G27" s="829"/>
      <c r="H27" s="285">
        <v>30</v>
      </c>
      <c r="I27" s="285">
        <v>35</v>
      </c>
      <c r="J27" s="285">
        <v>35</v>
      </c>
      <c r="K27" s="793"/>
    </row>
    <row r="28" spans="1:13" ht="15" customHeight="1" x14ac:dyDescent="0.25">
      <c r="A28" s="282"/>
      <c r="B28" s="282"/>
      <c r="C28" s="281">
        <v>1</v>
      </c>
      <c r="D28" s="280" t="s">
        <v>136</v>
      </c>
      <c r="E28" s="279" t="s">
        <v>146</v>
      </c>
      <c r="F28" s="278" t="s">
        <v>1869</v>
      </c>
      <c r="G28" s="826" t="str">
        <f ca="1">CONCATENATE(IF($E$5="FDN",FDN_R,""),IF($E$5="END",END_R,""),IF($E$5="SPD",SPD_R,""),IF($E$5="HYP",HYP_R,""),IF($E$5="PWR",PWR_R,""),IF($E$5="STC",STC_R,""),IF($E$5="STR",STR_R,""),IF($E$5="MAX",MAX_R,""),IF($E$5="TF",TF_R,""),IF($E$5="UNL",UNL_R,""))</f>
        <v>2:00</v>
      </c>
      <c r="H28" s="277">
        <v>5</v>
      </c>
      <c r="I28" s="277">
        <v>5</v>
      </c>
      <c r="J28" s="604" t="s">
        <v>337</v>
      </c>
      <c r="K28" s="793"/>
    </row>
    <row r="29" spans="1:13" ht="15" customHeight="1" thickBot="1" x14ac:dyDescent="0.3">
      <c r="A29" s="218" t="s">
        <v>1943</v>
      </c>
      <c r="B29" s="45"/>
      <c r="C29" s="273">
        <f>SUM(C23:C28)</f>
        <v>9.1</v>
      </c>
      <c r="D29" s="280" t="s">
        <v>136</v>
      </c>
      <c r="E29" s="293" t="s">
        <v>181</v>
      </c>
      <c r="F29" s="271" t="s">
        <v>9</v>
      </c>
      <c r="G29" s="827"/>
      <c r="H29" s="271" t="s">
        <v>1941</v>
      </c>
      <c r="I29" s="271" t="s">
        <v>1941</v>
      </c>
      <c r="J29" s="271" t="s">
        <v>1941</v>
      </c>
    </row>
    <row r="30" spans="1:13" ht="15" customHeight="1" thickBot="1" x14ac:dyDescent="0.3">
      <c r="A30" s="307" t="s">
        <v>643</v>
      </c>
      <c r="B30" s="304"/>
      <c r="C30" s="306">
        <f ca="1">+C22+1</f>
        <v>44916</v>
      </c>
      <c r="D30" s="301" t="s">
        <v>1429</v>
      </c>
      <c r="E30" s="302" t="s">
        <v>70</v>
      </c>
      <c r="F30" s="301" t="s">
        <v>1430</v>
      </c>
      <c r="G30" s="301" t="s">
        <v>380</v>
      </c>
      <c r="H30" s="822" t="s">
        <v>1431</v>
      </c>
      <c r="I30" s="822"/>
      <c r="J30" s="823"/>
      <c r="K30" s="375" t="s">
        <v>950</v>
      </c>
      <c r="L30" s="300"/>
      <c r="M30" s="300"/>
    </row>
    <row r="31" spans="1:13" ht="15" customHeight="1" thickTop="1" x14ac:dyDescent="0.25">
      <c r="A31" s="299" t="s">
        <v>1432</v>
      </c>
      <c r="B31" s="298"/>
      <c r="C31" s="297" t="str">
        <f>"("&amp;LEFT(K30,1)&amp;")"</f>
        <v>(T)</v>
      </c>
      <c r="D31" s="296" t="s">
        <v>1433</v>
      </c>
      <c r="E31" s="295"/>
      <c r="F31" s="294"/>
      <c r="G31" s="294"/>
      <c r="H31" s="824"/>
      <c r="I31" s="824"/>
      <c r="J31" s="825"/>
      <c r="K31" s="793" t="s">
        <v>1955</v>
      </c>
    </row>
    <row r="32" spans="1:13" ht="15" customHeight="1" x14ac:dyDescent="0.25">
      <c r="A32" s="282" t="s">
        <v>1332</v>
      </c>
      <c r="B32" s="282"/>
      <c r="C32" s="281">
        <v>2.1</v>
      </c>
      <c r="D32" s="280"/>
      <c r="E32" s="279"/>
      <c r="F32" s="278" t="str" cm="1">
        <f t="array" aca="1" ref="F32" ca="1">IF(D32="Core", INDIRECT($K$3), IF(D32="Core_Rotational",INDIRECT($K$3), IF(D32="Core_Pillar", INDIRECT($K$3),IF(D32="Explosive_Cardio", INDIRECT($K$2), IF(D32="Explosive", INDIRECT($K$2),INDIRECT($K$4))))))</f>
        <v>3x6</v>
      </c>
      <c r="G32" s="826" t="str">
        <f ca="1">CONCATENATE(IF($E$5="FDN",FDN_R,""),IF($E$5="END",END_R,""),IF($E$5="SPD",SPD_R,""),IF($E$5="HYP",HYP_R,""),IF($E$5="PWR",PWR_R,""),IF($E$5="STC",STC_R,""),IF($E$5="STR",STR_R,""),IF($E$5="MAX",MAX_R,""),IF($E$5="TF",TF_R,""),IF($E$5="UNL",UNL_R,""))</f>
        <v>2:00</v>
      </c>
      <c r="H32" s="277"/>
      <c r="I32" s="277"/>
      <c r="J32" s="277"/>
      <c r="K32" s="793"/>
    </row>
    <row r="33" spans="1:13" ht="15" customHeight="1" x14ac:dyDescent="0.25">
      <c r="A33" s="43" t="s">
        <v>1949</v>
      </c>
      <c r="B33" s="36"/>
      <c r="C33" s="287">
        <v>2.5499999999999998</v>
      </c>
      <c r="D33" s="280"/>
      <c r="E33" s="293"/>
      <c r="F33" s="271" t="str" cm="1">
        <f t="array" aca="1" ref="F33" ca="1">IF(D33="Core", INDIRECT($K$3), IF(D33="Core_Rotational",INDIRECT($K$3), IF(D33="Core_Pillar", INDIRECT($K$3),IF(D33="Explosive_Cardio", INDIRECT($K$2), IF(D33="Explosive", INDIRECT($K$2),INDIRECT($K$4))))))</f>
        <v>3x6</v>
      </c>
      <c r="G33" s="827"/>
      <c r="H33" s="271"/>
      <c r="I33" s="271"/>
      <c r="J33" s="271"/>
      <c r="K33" s="793"/>
    </row>
    <row r="34" spans="1:13" ht="15" customHeight="1" x14ac:dyDescent="0.25">
      <c r="A34" s="282" t="s">
        <v>1948</v>
      </c>
      <c r="B34" s="282"/>
      <c r="C34" s="281">
        <v>2.5</v>
      </c>
      <c r="D34" s="364"/>
      <c r="E34" s="291"/>
      <c r="F34" s="278" t="str" cm="1">
        <f t="array" aca="1" ref="F34" ca="1">IF(D34="Core", INDIRECT($K$3), IF(D34="Core_Rotational",INDIRECT($K$3), IF(D34="Core_Pillar", INDIRECT($K$3),IF(D34="Explosive_Cardio", INDIRECT($K$2), IF(D34="Explosive", INDIRECT($K$2),INDIRECT($K$4))))))</f>
        <v>3x6</v>
      </c>
      <c r="G34" s="828" t="str">
        <f ca="1">CONCATENATE(IF($E$5="FDN",FDN_R,""),IF($E$5="END",END_R,""),IF($E$5="SPD",SPD_R,""),IF($E$5="HYP",HYP_R,""),IF($E$5="PWR",PWR_R,""),IF($E$5="STC",STC_R,""),IF($E$5="STR",STR_R,""),IF($E$5="MAX",MAX_R,""),IF($E$5="TF",TF_R,""),IF($E$5="UNL",UNL_R,""))</f>
        <v>2:00</v>
      </c>
      <c r="H34" s="290"/>
      <c r="I34" s="290"/>
      <c r="J34" s="290"/>
      <c r="K34" s="793"/>
    </row>
    <row r="35" spans="1:13" ht="15" customHeight="1" x14ac:dyDescent="0.25">
      <c r="A35" s="43" t="s">
        <v>1156</v>
      </c>
      <c r="B35" s="36"/>
      <c r="C35" s="287">
        <v>1</v>
      </c>
      <c r="D35" s="363"/>
      <c r="E35" s="286"/>
      <c r="F35" s="271" t="str" cm="1">
        <f t="array" aca="1" ref="F35" ca="1">IF(D35="Core", INDIRECT($K$3), IF(D35="Core_Rotational",INDIRECT($K$3), IF(D35="Core_Pillar", INDIRECT($K$3),IF(D35="Explosive_Cardio", INDIRECT($K$2), IF(D35="Explosive", INDIRECT($K$2),INDIRECT($K$4))))))</f>
        <v>3x6</v>
      </c>
      <c r="G35" s="829"/>
      <c r="H35" s="285"/>
      <c r="I35" s="285"/>
      <c r="J35" s="285"/>
      <c r="K35" s="793"/>
    </row>
    <row r="36" spans="1:13" ht="15" customHeight="1" x14ac:dyDescent="0.25">
      <c r="A36" s="282"/>
      <c r="B36" s="282"/>
      <c r="C36" s="281"/>
      <c r="D36" s="280"/>
      <c r="E36" s="279"/>
      <c r="F36" s="278" t="str" cm="1">
        <f t="array" aca="1" ref="F36" ca="1">IF(D36="Core", INDIRECT($K$3), IF(D36="Core_Rotational",INDIRECT($K$3), IF(D36="Core_Pillar", INDIRECT($K$3),IF(D36="Explosive_Cardio", INDIRECT($K$2), IF(D36="Explosive", INDIRECT($K$2),INDIRECT($K$4))))))</f>
        <v>3x6</v>
      </c>
      <c r="G36" s="826" t="str">
        <f ca="1">CONCATENATE(IF($E$5="FDN",FDN_R,""),IF($E$5="END",END_R,""),IF($E$5="SPD",SPD_R,""),IF($E$5="HYP",HYP_R,""),IF($E$5="PWR",PWR_R,""),IF($E$5="STC",STC_R,""),IF($E$5="STR",STR_R,""),IF($E$5="MAX",MAX_R,""),IF($E$5="TF",TF_R,""),IF($E$5="UNL",UNL_R,""))</f>
        <v>2:00</v>
      </c>
      <c r="H36" s="277"/>
      <c r="I36" s="277"/>
      <c r="J36" s="277"/>
      <c r="K36" s="793"/>
    </row>
    <row r="37" spans="1:13" ht="15" customHeight="1" thickBot="1" x14ac:dyDescent="0.3">
      <c r="A37" s="43"/>
      <c r="B37" s="45"/>
      <c r="C37" s="273">
        <f>SUM(C31:C36)</f>
        <v>8.15</v>
      </c>
      <c r="D37" s="280"/>
      <c r="E37" s="293"/>
      <c r="F37" s="271" t="str" cm="1">
        <f t="array" aca="1" ref="F37" ca="1">IF(D37="Core", INDIRECT($K$3), IF(D37="Core_Rotational",INDIRECT($K$3), IF(D37="Core_Pillar", INDIRECT($K$3),IF(D37="Explosive_Cardio", INDIRECT($K$2), IF(D37="Explosive", INDIRECT($K$2),INDIRECT($K$4))))))</f>
        <v>3x6</v>
      </c>
      <c r="G37" s="827"/>
      <c r="H37" s="271"/>
      <c r="I37" s="271"/>
      <c r="J37" s="271"/>
    </row>
    <row r="38" spans="1:13" ht="15" customHeight="1" thickBot="1" x14ac:dyDescent="0.3">
      <c r="A38" s="307" t="s">
        <v>644</v>
      </c>
      <c r="B38" s="304"/>
      <c r="C38" s="306">
        <f ca="1">+C30+1</f>
        <v>44917</v>
      </c>
      <c r="D38" s="301" t="s">
        <v>1429</v>
      </c>
      <c r="E38" s="302" t="s">
        <v>70</v>
      </c>
      <c r="F38" s="301" t="s">
        <v>1430</v>
      </c>
      <c r="G38" s="301" t="s">
        <v>380</v>
      </c>
      <c r="H38" s="822" t="s">
        <v>1431</v>
      </c>
      <c r="I38" s="822"/>
      <c r="J38" s="823"/>
      <c r="K38" s="375" t="s">
        <v>648</v>
      </c>
      <c r="L38" s="300"/>
      <c r="M38" s="300"/>
    </row>
    <row r="39" spans="1:13" ht="15" customHeight="1" thickTop="1" x14ac:dyDescent="0.25">
      <c r="A39" s="299" t="s">
        <v>1432</v>
      </c>
      <c r="B39" s="298"/>
      <c r="C39" s="297" t="str">
        <f>"("&amp;LEFT(K38,1)&amp;")"</f>
        <v>(E)</v>
      </c>
      <c r="D39" s="296" t="s">
        <v>1433</v>
      </c>
      <c r="E39" s="295"/>
      <c r="F39" s="294"/>
      <c r="G39" s="294"/>
      <c r="H39" s="824"/>
      <c r="I39" s="824"/>
      <c r="J39" s="825"/>
      <c r="K39" s="793" t="s">
        <v>1952</v>
      </c>
    </row>
    <row r="40" spans="1:13" ht="15" customHeight="1" x14ac:dyDescent="0.25">
      <c r="A40" s="282" t="s">
        <v>962</v>
      </c>
      <c r="B40" s="282"/>
      <c r="C40" s="281"/>
      <c r="D40" s="280"/>
      <c r="E40" s="279"/>
      <c r="F40" s="278" t="str" cm="1">
        <f t="array" aca="1" ref="F40" ca="1">IF(D40="Core", INDIRECT($K$3), IF(D40="Core_Rotational",INDIRECT($K$3), IF(D40="Core_Pillar", INDIRECT($K$3),IF(D40="Explosive_Cardio", INDIRECT($K$2), IF(D40="Explosive", INDIRECT($K$2),INDIRECT($K$4))))))</f>
        <v>3x6</v>
      </c>
      <c r="G40" s="826" t="str">
        <f ca="1">CONCATENATE(IF($E$5="FDN",FDN_R,""),IF($E$5="END",END_R,""),IF($E$5="SPD",SPD_R,""),IF($E$5="HYP",HYP_R,""),IF($E$5="PWR",PWR_R,""),IF($E$5="STC",STC_R,""),IF($E$5="STR",STR_R,""),IF($E$5="MAX",MAX_R,""),IF($E$5="TF",TF_R,""),IF($E$5="UNL",UNL_R,""))</f>
        <v>2:00</v>
      </c>
      <c r="H40" s="277"/>
      <c r="I40" s="277"/>
      <c r="J40" s="277"/>
      <c r="K40" s="793"/>
    </row>
    <row r="41" spans="1:13" ht="15" customHeight="1" x14ac:dyDescent="0.25">
      <c r="A41" s="43" t="s">
        <v>988</v>
      </c>
      <c r="B41" s="36"/>
      <c r="C41" s="287">
        <v>8</v>
      </c>
      <c r="D41" s="280"/>
      <c r="E41" s="293"/>
      <c r="F41" s="271" t="str" cm="1">
        <f t="array" aca="1" ref="F41" ca="1">IF(D41="Core", INDIRECT($K$3), IF(D41="Core_Rotational",INDIRECT($K$3), IF(D41="Core_Pillar", INDIRECT($K$3),IF(D41="Explosive_Cardio", INDIRECT($K$2), IF(D41="Explosive", INDIRECT($K$2),INDIRECT($K$4))))))</f>
        <v>3x6</v>
      </c>
      <c r="G41" s="827"/>
      <c r="H41" s="271"/>
      <c r="I41" s="271"/>
      <c r="J41" s="271"/>
      <c r="K41" s="793"/>
    </row>
    <row r="42" spans="1:13" ht="15" customHeight="1" x14ac:dyDescent="0.25">
      <c r="A42" s="282"/>
      <c r="B42" s="282"/>
      <c r="C42" s="281"/>
      <c r="D42" s="364"/>
      <c r="E42" s="291"/>
      <c r="F42" s="278" t="str" cm="1">
        <f t="array" aca="1" ref="F42" ca="1">IF(D42="Core", INDIRECT($K$3), IF(D42="Core_Rotational",INDIRECT($K$3), IF(D42="Core_Pillar", INDIRECT($K$3),IF(D42="Explosive_Cardio", INDIRECT($K$2), IF(D42="Explosive", INDIRECT($K$2),INDIRECT($K$4))))))</f>
        <v>3x6</v>
      </c>
      <c r="G42" s="828" t="str">
        <f ca="1">CONCATENATE(IF($E$5="FDN",FDN_R,""),IF($E$5="END",END_R,""),IF($E$5="SPD",SPD_R,""),IF($E$5="HYP",HYP_R,""),IF($E$5="PWR",PWR_R,""),IF($E$5="STC",STC_R,""),IF($E$5="STR",STR_R,""),IF($E$5="MAX",MAX_R,""),IF($E$5="TF",TF_R,""),IF($E$5="UNL",UNL_R,""))</f>
        <v>2:00</v>
      </c>
      <c r="H42" s="290"/>
      <c r="I42" s="290"/>
      <c r="J42" s="290"/>
      <c r="K42" s="793"/>
    </row>
    <row r="43" spans="1:13" ht="15" customHeight="1" x14ac:dyDescent="0.25">
      <c r="A43" s="43" t="s">
        <v>1086</v>
      </c>
      <c r="B43" s="36"/>
      <c r="C43" s="287"/>
      <c r="D43" s="363"/>
      <c r="E43" s="286"/>
      <c r="F43" s="271" t="str" cm="1">
        <f t="array" aca="1" ref="F43" ca="1">IF(D43="Core", INDIRECT($K$3), IF(D43="Core_Rotational",INDIRECT($K$3), IF(D43="Core_Pillar", INDIRECT($K$3),IF(D43="Explosive_Cardio", INDIRECT($K$2), IF(D43="Explosive", INDIRECT($K$2),INDIRECT($K$4))))))</f>
        <v>3x6</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3x6</v>
      </c>
      <c r="G44" s="826" t="str">
        <f ca="1">CONCATENATE(IF($E$5="FDN",FDN_R,""),IF($E$5="END",END_R,""),IF($E$5="SPD",SPD_R,""),IF($E$5="HYP",HYP_R,""),IF($E$5="PWR",PWR_R,""),IF($E$5="STC",STC_R,""),IF($E$5="STR",STR_R,""),IF($E$5="MAX",MAX_R,""),IF($E$5="TF",TF_R,""),IF($E$5="UNL",UNL_R,""))</f>
        <v>2:00</v>
      </c>
      <c r="H44" s="277"/>
      <c r="I44" s="277"/>
      <c r="J44" s="277"/>
      <c r="K44" s="793"/>
    </row>
    <row r="45" spans="1:13" ht="15" customHeight="1" thickBot="1" x14ac:dyDescent="0.3">
      <c r="A45" s="43"/>
      <c r="B45" s="45"/>
      <c r="C45" s="273">
        <f>SUM(C39:C44)</f>
        <v>8</v>
      </c>
      <c r="D45" s="280"/>
      <c r="E45" s="293"/>
      <c r="F45" s="271" t="str" cm="1">
        <f t="array" aca="1" ref="F45" ca="1">IF(D45="Core", INDIRECT($K$3), IF(D45="Core_Rotational",INDIRECT($K$3), IF(D45="Core_Pillar", INDIRECT($K$3),IF(D45="Explosive_Cardio", INDIRECT($K$2), IF(D45="Explosive", INDIRECT($K$2),INDIRECT($K$4))))))</f>
        <v>3x6</v>
      </c>
      <c r="G45" s="827"/>
      <c r="H45" s="271"/>
      <c r="I45" s="271"/>
      <c r="J45" s="271"/>
    </row>
    <row r="46" spans="1:13" ht="15" customHeight="1" thickBot="1" x14ac:dyDescent="0.3">
      <c r="A46" s="307" t="s">
        <v>645</v>
      </c>
      <c r="B46" s="304"/>
      <c r="C46" s="306">
        <f ca="1">+C38+1</f>
        <v>44918</v>
      </c>
      <c r="D46" s="301" t="s">
        <v>1429</v>
      </c>
      <c r="E46" s="302" t="s">
        <v>70</v>
      </c>
      <c r="F46" s="301" t="s">
        <v>1430</v>
      </c>
      <c r="G46" s="301" t="s">
        <v>380</v>
      </c>
      <c r="H46" s="822" t="s">
        <v>1431</v>
      </c>
      <c r="I46" s="822"/>
      <c r="J46" s="823"/>
      <c r="K46" s="375" t="s">
        <v>1951</v>
      </c>
      <c r="L46" s="300"/>
      <c r="M46" s="300"/>
    </row>
    <row r="47" spans="1:13" ht="15" customHeight="1" thickTop="1" x14ac:dyDescent="0.25">
      <c r="A47" s="299" t="s">
        <v>1432</v>
      </c>
      <c r="B47" s="298"/>
      <c r="C47" s="297" t="str">
        <f>"("&amp;LEFT(K46,1)&amp;")"</f>
        <v>(M)</v>
      </c>
      <c r="D47" s="296" t="s">
        <v>1433</v>
      </c>
      <c r="E47" s="295"/>
      <c r="F47" s="294"/>
      <c r="G47" s="294"/>
      <c r="H47" s="824"/>
      <c r="I47" s="824"/>
      <c r="J47" s="825"/>
      <c r="K47" s="793" t="s">
        <v>1953</v>
      </c>
    </row>
    <row r="48" spans="1:13" ht="15" customHeight="1" x14ac:dyDescent="0.25">
      <c r="A48" s="282" t="s">
        <v>1689</v>
      </c>
      <c r="B48" s="282"/>
      <c r="C48" s="281"/>
      <c r="D48" s="280" t="s">
        <v>2</v>
      </c>
      <c r="E48" s="279" t="s">
        <v>27</v>
      </c>
      <c r="F48" s="278" t="str" cm="1">
        <f t="array" aca="1" ref="F48" ca="1">IF(D48="Core", INDIRECT($K$3), IF(D48="Core_Rotational",INDIRECT($K$3), IF(D48="Core_Pillar", INDIRECT($K$3),IF(D48="Explosive_Cardio", INDIRECT($K$2), IF(D48="Explosive", INDIRECT($K$2),INDIRECT($K$4))))))</f>
        <v>3x6</v>
      </c>
      <c r="G48" s="826" t="str">
        <f ca="1">CONCATENATE(IF($E$5="FDN",FDN_R,""),IF($E$5="END",END_R,""),IF($E$5="SPD",SPD_R,""),IF($E$5="HYP",HYP_R,""),IF($E$5="PWR",PWR_R,""),IF($E$5="STC",STC_R,""),IF($E$5="STR",STR_R,""),IF($E$5="MAX",MAX_R,""),IF($E$5="TF",TF_R,""),IF($E$5="UNL",UNL_R,""))</f>
        <v>2:00</v>
      </c>
      <c r="H48" s="277">
        <v>125</v>
      </c>
      <c r="I48" s="277">
        <v>130</v>
      </c>
      <c r="J48" s="277">
        <v>135</v>
      </c>
      <c r="K48" s="793"/>
    </row>
    <row r="49" spans="1:13" ht="15" customHeight="1" x14ac:dyDescent="0.25">
      <c r="A49" s="43" t="s">
        <v>918</v>
      </c>
      <c r="B49" s="36"/>
      <c r="C49" s="287">
        <v>1</v>
      </c>
      <c r="D49" s="280"/>
      <c r="E49" s="293"/>
      <c r="F49" s="271"/>
      <c r="G49" s="827"/>
      <c r="H49" s="271"/>
      <c r="I49" s="271"/>
      <c r="J49" s="271"/>
      <c r="K49" s="793"/>
    </row>
    <row r="50" spans="1:13" ht="15" customHeight="1" x14ac:dyDescent="0.25">
      <c r="A50" s="282" t="s">
        <v>1950</v>
      </c>
      <c r="B50" s="282"/>
      <c r="C50" s="281">
        <v>6</v>
      </c>
      <c r="D50" s="364" t="s">
        <v>11</v>
      </c>
      <c r="E50" s="291" t="s">
        <v>188</v>
      </c>
      <c r="F50" s="278" t="s">
        <v>80</v>
      </c>
      <c r="G50" s="828" t="str">
        <f ca="1">CONCATENATE(IF($E$5="FDN",FDN_R,""),IF($E$5="END",END_R,""),IF($E$5="SPD",SPD_R,""),IF($E$5="HYP",HYP_R,""),IF($E$5="PWR",PWR_R,""),IF($E$5="STC",STC_R,""),IF($E$5="STR",STR_R,""),IF($E$5="MAX",MAX_R,""),IF($E$5="TF",TF_R,""),IF($E$5="UNL",UNL_R,""))</f>
        <v>2:00</v>
      </c>
      <c r="H50" s="290">
        <v>125</v>
      </c>
      <c r="I50" s="290">
        <v>125</v>
      </c>
      <c r="J50" s="290">
        <v>125</v>
      </c>
      <c r="K50" s="793"/>
    </row>
    <row r="51" spans="1:13" ht="15" customHeight="1" x14ac:dyDescent="0.25">
      <c r="A51" s="43" t="s">
        <v>920</v>
      </c>
      <c r="B51" s="36"/>
      <c r="C51" s="287">
        <v>1</v>
      </c>
      <c r="D51" s="363" t="s">
        <v>2</v>
      </c>
      <c r="E51" s="286" t="s">
        <v>186</v>
      </c>
      <c r="F51" s="271" t="s">
        <v>9</v>
      </c>
      <c r="G51" s="829"/>
      <c r="H51" s="285">
        <v>35</v>
      </c>
      <c r="I51" s="285">
        <v>35</v>
      </c>
      <c r="J51" s="285">
        <v>40</v>
      </c>
      <c r="K51" s="793"/>
    </row>
    <row r="52" spans="1:13" ht="15" customHeight="1" x14ac:dyDescent="0.25">
      <c r="A52" s="282"/>
      <c r="B52" s="282"/>
      <c r="C52" s="281"/>
      <c r="D52" s="280" t="s">
        <v>11</v>
      </c>
      <c r="E52" s="279" t="s">
        <v>227</v>
      </c>
      <c r="F52" s="278" t="str" cm="1">
        <f t="array" aca="1" ref="F52" ca="1">IF(D52="Core", INDIRECT($K$3), IF(D52="Core_Rotational",INDIRECT($K$3), IF(D52="Core_Pillar", INDIRECT($K$3),IF(D52="Explosive_Cardio", INDIRECT($K$2), IF(D52="Explosive", INDIRECT($K$2),INDIRECT($K$4))))))</f>
        <v>3x6</v>
      </c>
      <c r="G52" s="826" t="str">
        <f ca="1">CONCATENATE(IF($E$5="FDN",FDN_R,""),IF($E$5="END",END_R,""),IF($E$5="SPD",SPD_R,""),IF($E$5="HYP",HYP_R,""),IF($E$5="PWR",PWR_R,""),IF($E$5="STC",STC_R,""),IF($E$5="STR",STR_R,""),IF($E$5="MAX",MAX_R,""),IF($E$5="TF",TF_R,""),IF($E$5="UNL",UNL_R,""))</f>
        <v>2:00</v>
      </c>
      <c r="H52" s="277">
        <v>45</v>
      </c>
      <c r="I52" s="277">
        <v>45</v>
      </c>
      <c r="J52" s="277">
        <v>50</v>
      </c>
      <c r="K52" s="793"/>
    </row>
    <row r="53" spans="1:13" ht="15" customHeight="1" thickBot="1" x14ac:dyDescent="0.3">
      <c r="A53" s="43" t="s">
        <v>915</v>
      </c>
      <c r="B53" s="45"/>
      <c r="C53" s="273">
        <f>SUM(C47:C52)</f>
        <v>8</v>
      </c>
      <c r="D53" s="280" t="s">
        <v>2</v>
      </c>
      <c r="E53" s="293" t="s">
        <v>142</v>
      </c>
      <c r="F53" s="271" t="str" cm="1">
        <f t="array" aca="1" ref="F53" ca="1">IF(D53="Core", INDIRECT($K$3), IF(D53="Core_Rotational",INDIRECT($K$3), IF(D53="Core_Pillar", INDIRECT($K$3),IF(D53="Explosive_Cardio", INDIRECT($K$2), IF(D53="Explosive", INDIRECT($K$2),INDIRECT($K$4))))))</f>
        <v>3x6</v>
      </c>
      <c r="G53" s="827"/>
      <c r="H53" s="271">
        <v>25</v>
      </c>
      <c r="I53" s="271">
        <v>30</v>
      </c>
      <c r="J53" s="271">
        <v>30</v>
      </c>
    </row>
    <row r="54" spans="1:13" ht="15" customHeight="1" thickBot="1" x14ac:dyDescent="0.3">
      <c r="A54" s="305" t="s">
        <v>646</v>
      </c>
      <c r="B54" s="304"/>
      <c r="C54" s="303">
        <f ca="1">+C46+1</f>
        <v>44919</v>
      </c>
      <c r="D54" s="301" t="s">
        <v>1429</v>
      </c>
      <c r="E54" s="302" t="s">
        <v>70</v>
      </c>
      <c r="F54" s="301" t="s">
        <v>1430</v>
      </c>
      <c r="G54" s="301" t="s">
        <v>380</v>
      </c>
      <c r="H54" s="822" t="s">
        <v>1431</v>
      </c>
      <c r="I54" s="822"/>
      <c r="J54" s="823"/>
      <c r="K54" s="375" t="s">
        <v>654</v>
      </c>
      <c r="L54" s="300"/>
      <c r="M54" s="300"/>
    </row>
    <row r="55" spans="1:13" ht="15" customHeight="1" thickTop="1" x14ac:dyDescent="0.25">
      <c r="A55" s="299" t="s">
        <v>1432</v>
      </c>
      <c r="B55" s="298"/>
      <c r="C55" s="297" t="str">
        <f>"("&amp;LEFT(K54,1)&amp;")"</f>
        <v>(L)</v>
      </c>
      <c r="D55" s="296" t="s">
        <v>1433</v>
      </c>
      <c r="E55" s="295"/>
      <c r="F55" s="294"/>
      <c r="G55" s="294"/>
      <c r="H55" s="824"/>
      <c r="I55" s="824"/>
      <c r="J55" s="825"/>
      <c r="K55" s="793" t="s">
        <v>1954</v>
      </c>
    </row>
    <row r="56" spans="1:13" ht="15" customHeight="1" x14ac:dyDescent="0.25">
      <c r="A56" s="283" t="s">
        <v>1689</v>
      </c>
      <c r="B56" s="282"/>
      <c r="C56" s="281"/>
      <c r="D56" s="280"/>
      <c r="E56" s="279"/>
      <c r="F56" s="278" t="str" cm="1">
        <f t="array" aca="1" ref="F56" ca="1">IF(D56="Core", INDIRECT($K$3), IF(D56="Core_Rotational",INDIRECT($K$3), IF(D56="Core_Pillar", INDIRECT($K$3),IF(D56="Explosive_Cardio", INDIRECT($K$2), IF(D56="Explosive", INDIRECT($K$2),INDIRECT($K$4))))))</f>
        <v>3x6</v>
      </c>
      <c r="G56" s="826" t="str">
        <f ca="1">CONCATENATE(IF($E$5="FDN",FDN_R,""),IF($E$5="END",END_R,""),IF($E$5="SPD",SPD_R,""),IF($E$5="HYP",HYP_R,""),IF($E$5="PWR",PWR_R,""),IF($E$5="STC",STC_R,""),IF($E$5="STR",STR_R,""),IF($E$5="MAX",MAX_R,""),IF($E$5="TF",TF_R,""),IF($E$5="UNL",UNL_R,""))</f>
        <v>2:00</v>
      </c>
      <c r="H56" s="277"/>
      <c r="I56" s="277"/>
      <c r="J56" s="276"/>
      <c r="K56" s="793"/>
    </row>
    <row r="57" spans="1:13" ht="15" customHeight="1" x14ac:dyDescent="0.25">
      <c r="A57" s="288" t="s">
        <v>1648</v>
      </c>
      <c r="B57" s="36"/>
      <c r="C57" s="287">
        <v>12</v>
      </c>
      <c r="D57" s="280"/>
      <c r="E57" s="293"/>
      <c r="F57" s="271" t="str" cm="1">
        <f t="array" aca="1" ref="F57" ca="1">IF(D57="Core", INDIRECT($K$3), IF(D57="Core_Rotational",INDIRECT($K$3), IF(D57="Core_Pillar", INDIRECT($K$3),IF(D57="Explosive_Cardio", INDIRECT($K$2), IF(D57="Explosive", INDIRECT($K$2),INDIRECT($K$4))))))</f>
        <v>3x6</v>
      </c>
      <c r="G57" s="827"/>
      <c r="H57" s="271"/>
      <c r="I57" s="271"/>
      <c r="J57" s="292"/>
      <c r="K57" s="793"/>
    </row>
    <row r="58" spans="1:13" ht="15" customHeight="1" x14ac:dyDescent="0.25">
      <c r="A58" s="283" t="s">
        <v>915</v>
      </c>
      <c r="B58" s="282"/>
      <c r="C58" s="281"/>
      <c r="D58" s="364"/>
      <c r="E58" s="291"/>
      <c r="F58" s="278" t="str" cm="1">
        <f t="array" aca="1" ref="F58" ca="1">IF(D58="Core", INDIRECT($K$3), IF(D58="Core_Rotational",INDIRECT($K$3), IF(D58="Core_Pillar", INDIRECT($K$3),IF(D58="Explosive_Cardio", INDIRECT($K$2), IF(D58="Explosive", INDIRECT($K$2),INDIRECT($K$4))))))</f>
        <v>3x6</v>
      </c>
      <c r="G58" s="828" t="str">
        <f ca="1">CONCATENATE(IF($E$5="FDN",FDN_R,""),IF($E$5="END",END_R,""),IF($E$5="SPD",SPD_R,""),IF($E$5="HYP",HYP_R,""),IF($E$5="PWR",PWR_R,""),IF($E$5="STC",STC_R,""),IF($E$5="STR",STR_R,""),IF($E$5="MAX",MAX_R,""),IF($E$5="TF",TF_R,""),IF($E$5="UNL",UNL_R,""))</f>
        <v>2:00</v>
      </c>
      <c r="H58" s="290"/>
      <c r="I58" s="290"/>
      <c r="J58" s="289"/>
      <c r="K58" s="793"/>
    </row>
    <row r="59" spans="1:13" ht="15" customHeight="1" x14ac:dyDescent="0.25">
      <c r="A59" s="288"/>
      <c r="B59" s="36"/>
      <c r="C59" s="287"/>
      <c r="D59" s="363"/>
      <c r="E59" s="286"/>
      <c r="F59" s="271" t="str" cm="1">
        <f t="array" aca="1" ref="F59" ca="1">IF(D59="Core", INDIRECT($K$3), IF(D59="Core_Rotational",INDIRECT($K$3), IF(D59="Core_Pillar", INDIRECT($K$3),IF(D59="Explosive_Cardio", INDIRECT($K$2), IF(D59="Explosive", INDIRECT($K$2),INDIRECT($K$4))))))</f>
        <v>3x6</v>
      </c>
      <c r="G59" s="829"/>
      <c r="H59" s="285"/>
      <c r="I59" s="285"/>
      <c r="J59" s="284"/>
      <c r="K59" s="793"/>
    </row>
    <row r="60" spans="1:13" ht="15" customHeight="1" x14ac:dyDescent="0.25">
      <c r="A60" s="283"/>
      <c r="B60" s="282"/>
      <c r="C60" s="281"/>
      <c r="D60" s="365"/>
      <c r="E60" s="279"/>
      <c r="F60" s="278" t="str" cm="1">
        <f t="array" aca="1" ref="F60" ca="1">IF(D60="Core", INDIRECT($K$3), IF(D60="Core_Rotational",INDIRECT($K$3), IF(D60="Core_Pillar", INDIRECT($K$3),IF(D60="Explosive_Cardio", INDIRECT($K$2), IF(D60="Explosive", INDIRECT($K$2),INDIRECT($K$4))))))</f>
        <v>3x6</v>
      </c>
      <c r="G60" s="826" t="str">
        <f ca="1">CONCATENATE(IF($E$5="FDN",FDN_R,""),IF($E$5="END",END_R,""),IF($E$5="SPD",SPD_R,""),IF($E$5="HYP",HYP_R,""),IF($E$5="PWR",PWR_R,""),IF($E$5="STC",STC_R,""),IF($E$5="STR",STR_R,""),IF($E$5="MAX",MAX_R,""),IF($E$5="TF",TF_R,""),IF($E$5="UNL",UNL_R,""))</f>
        <v>2:00</v>
      </c>
      <c r="H60" s="277"/>
      <c r="I60" s="277"/>
      <c r="J60" s="276"/>
      <c r="K60" s="793"/>
    </row>
    <row r="61" spans="1:13" ht="15" customHeight="1" thickBot="1" x14ac:dyDescent="0.3">
      <c r="A61" s="275"/>
      <c r="B61" s="274"/>
      <c r="C61" s="273">
        <f>SUM(C55:C60)</f>
        <v>12</v>
      </c>
      <c r="D61" s="366"/>
      <c r="E61" s="272"/>
      <c r="F61" s="270" t="str" cm="1">
        <f t="array" aca="1" ref="F61" ca="1">IF(D61="Core", INDIRECT($K$3), IF(D61="Core_Rotational",INDIRECT($K$3), IF(D61="Core_Pillar", INDIRECT($K$3),IF(D61="Explosive_Cardio", INDIRECT($K$2), IF(D61="Explosive", INDIRECT($K$2),INDIRECT($K$4))))))</f>
        <v>3x6</v>
      </c>
      <c r="G61" s="827"/>
      <c r="H61" s="270"/>
      <c r="I61" s="270"/>
      <c r="J61" s="269"/>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21" priority="1" operator="equal">
      <formula>0</formula>
    </cfRule>
    <cfRule type="cellIs" dxfId="20" priority="2" operator="equal">
      <formula>"SPD"</formula>
    </cfRule>
    <cfRule type="cellIs" dxfId="19" priority="3" operator="equal">
      <formula>"PWR"</formula>
    </cfRule>
    <cfRule type="cellIs" dxfId="18" priority="4" operator="equal">
      <formula>"HYP"</formula>
    </cfRule>
    <cfRule type="cellIs" dxfId="17" priority="5" operator="equal">
      <formula>"STR"</formula>
    </cfRule>
    <cfRule type="cellIs" dxfId="16" priority="6" operator="equal">
      <formula>"STC"</formula>
    </cfRule>
    <cfRule type="cellIs" dxfId="15" priority="7" operator="equal">
      <formula>"MAX"</formula>
    </cfRule>
    <cfRule type="cellIs" dxfId="14" priority="8" operator="equal">
      <formula>"SPE"</formula>
    </cfRule>
    <cfRule type="cellIs" dxfId="13" priority="9" operator="equal">
      <formula>"END"</formula>
    </cfRule>
    <cfRule type="cellIs" dxfId="12" priority="10" operator="equal">
      <formula>"UNL"</formula>
    </cfRule>
    <cfRule type="cellIs" dxfId="11" priority="11" operator="equal">
      <formula>"FDN"</formula>
    </cfRule>
  </conditionalFormatting>
  <dataValidations count="2">
    <dataValidation type="list" allowBlank="1" showInputMessage="1" showErrorMessage="1" sqref="D8:D13 D16:D21 D56:D61 D32:D37 D40:D45 D24:D29 D48:D53" xr:uid="{F31D9FF3-F214-425B-8BDC-8926876D2DD5}">
      <formula1>ExerciseCategories</formula1>
    </dataValidation>
    <dataValidation type="list" allowBlank="1" showErrorMessage="1" sqref="E8:E13 E32:E37 E16:E21 E56:E61 E40:E45 E24:E29 E48:E53" xr:uid="{0C2EE3D9-82F5-45F3-BF8E-4106854BFBAB}">
      <formula1>INDIRECT(D8)</formula1>
    </dataValidation>
  </dataValidations>
  <hyperlinks>
    <hyperlink ref="K1" location="'Reference Page'!A1" display="Home" xr:uid="{EB2EE496-45B2-4CE2-8600-DEFD8108489E}"/>
  </hyperlinks>
  <printOptions horizontalCentered="1" verticalCentered="1"/>
  <pageMargins left="0.3" right="0.3" top="0.5" bottom="0.25" header="0.3" footer="0.3"/>
  <pageSetup scale="87"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63">
    <tabColor rgb="FFCC99FF"/>
    <pageSetUpPr fitToPage="1"/>
  </sheetPr>
  <dimension ref="A1:AO202"/>
  <sheetViews>
    <sheetView showGridLines="0" topLeftCell="E1" workbookViewId="0">
      <pane ySplit="5" topLeftCell="A43" activePane="bottomLeft" state="frozen"/>
      <selection activeCell="A6" sqref="A6:AA61"/>
      <selection pane="bottomLeft" sqref="A1:Z53"/>
    </sheetView>
  </sheetViews>
  <sheetFormatPr defaultRowHeight="15" x14ac:dyDescent="0.25"/>
  <cols>
    <col min="1" max="1" width="48.5703125" customWidth="1"/>
    <col min="2" max="2" width="2.85546875" bestFit="1" customWidth="1"/>
    <col min="3" max="3" width="17.85546875" style="31" customWidth="1"/>
    <col min="4" max="4" width="14.5703125" customWidth="1"/>
    <col min="5" max="5" width="33.85546875" style="31" customWidth="1"/>
    <col min="6" max="6" width="7.42578125" customWidth="1"/>
    <col min="7" max="10" width="4.85546875" customWidth="1"/>
    <col min="11" max="11" width="45.5703125" style="376" customWidth="1"/>
    <col min="12" max="12" width="22" customWidth="1"/>
  </cols>
  <sheetData>
    <row r="1" spans="1:41" ht="18.75" x14ac:dyDescent="0.3">
      <c r="A1" s="777" t="s">
        <v>1427</v>
      </c>
      <c r="B1" s="778"/>
      <c r="C1" s="778"/>
      <c r="D1" s="778"/>
      <c r="E1" s="778"/>
      <c r="F1" s="778"/>
      <c r="G1" s="778"/>
      <c r="H1" s="778"/>
      <c r="I1" s="778"/>
      <c r="J1" s="779"/>
      <c r="K1" s="378" t="s">
        <v>850</v>
      </c>
    </row>
    <row r="2" spans="1:41" x14ac:dyDescent="0.25">
      <c r="A2" s="780" t="s">
        <v>478</v>
      </c>
      <c r="B2" s="781"/>
      <c r="C2" s="781"/>
      <c r="D2" s="781"/>
      <c r="E2" s="781"/>
      <c r="F2" s="781"/>
      <c r="G2" s="781"/>
      <c r="H2" s="781"/>
      <c r="I2" s="781"/>
      <c r="J2" s="782"/>
      <c r="K2" s="379" t="str">
        <f ca="1">CONCATENATE(E5,"1_3E")</f>
        <v>STC1_3E</v>
      </c>
    </row>
    <row r="3" spans="1:41" x14ac:dyDescent="0.25">
      <c r="A3" s="616">
        <v>44920</v>
      </c>
      <c r="B3" s="317" t="s">
        <v>330</v>
      </c>
      <c r="C3" s="316">
        <f>+A3+6</f>
        <v>44926</v>
      </c>
      <c r="D3" s="787" t="s">
        <v>852</v>
      </c>
      <c r="E3" s="788"/>
      <c r="F3" s="788"/>
      <c r="G3" s="788"/>
      <c r="H3" s="788"/>
      <c r="I3" s="788"/>
      <c r="J3" s="789"/>
      <c r="K3" s="379" t="str">
        <f ca="1">CONCATENATE(E5,"1_3C")</f>
        <v>STC1_3C</v>
      </c>
    </row>
    <row r="4" spans="1:41" x14ac:dyDescent="0.25">
      <c r="A4" s="858" t="str">
        <f>'Reference Page'!$H$47</f>
        <v>INDOOR</v>
      </c>
      <c r="B4" s="859"/>
      <c r="C4" s="859"/>
      <c r="D4" s="859"/>
      <c r="E4" s="859"/>
      <c r="F4" s="859"/>
      <c r="G4" s="859"/>
      <c r="H4" s="859"/>
      <c r="I4" s="859"/>
      <c r="J4" s="860"/>
      <c r="K4" s="379" t="str">
        <f ca="1">CONCATENATE(E5,"1_3O")</f>
        <v>STC1_3O</v>
      </c>
    </row>
    <row r="5" spans="1:41" ht="16.5" thickBot="1" x14ac:dyDescent="0.35">
      <c r="A5" s="861" t="str">
        <f>'Reference Page'!$F$53</f>
        <v>Transition</v>
      </c>
      <c r="B5" s="862"/>
      <c r="C5" s="862"/>
      <c r="D5" s="367" t="s">
        <v>1428</v>
      </c>
      <c r="E5" s="844" t="str" cm="1">
        <f t="array" aca="1" ref="E5" ca="1">INDIRECT(L5)</f>
        <v>STC</v>
      </c>
      <c r="F5" s="845"/>
      <c r="G5" s="845"/>
      <c r="H5" s="845"/>
      <c r="I5" s="845"/>
      <c r="J5" s="845"/>
      <c r="K5" s="379" t="str">
        <f>_xlfn.CONCAT("'Reference Page'!A",RIGHT(A2,(LEN(A2)-FIND(" ",A2)))+2)</f>
        <v>'Reference Page'!A53</v>
      </c>
      <c r="L5" s="70" t="str">
        <f>_xlfn.CONCAT("'Reference Page'!G",RIGHT(A2,(LEN(A2)-FIND(" ",A2)))+2)</f>
        <v>'Reference Page'!G53</v>
      </c>
    </row>
    <row r="6" spans="1:41" ht="15.75" thickBot="1" x14ac:dyDescent="0.3">
      <c r="A6" s="315" t="s">
        <v>640</v>
      </c>
      <c r="B6" s="314"/>
      <c r="C6" s="306">
        <f>A3</f>
        <v>44920</v>
      </c>
      <c r="D6" s="301" t="s">
        <v>1429</v>
      </c>
      <c r="E6" s="302" t="s">
        <v>70</v>
      </c>
      <c r="F6" s="301" t="s">
        <v>1430</v>
      </c>
      <c r="G6" s="301" t="s">
        <v>380</v>
      </c>
      <c r="H6" s="841" t="s">
        <v>1431</v>
      </c>
      <c r="I6" s="841"/>
      <c r="J6" s="842"/>
      <c r="K6" s="375" t="s">
        <v>648</v>
      </c>
      <c r="L6" s="300"/>
      <c r="M6" s="300"/>
    </row>
    <row r="7" spans="1:41" s="313" customFormat="1" ht="15" customHeight="1" thickTop="1" x14ac:dyDescent="0.25">
      <c r="A7" s="299" t="s">
        <v>1432</v>
      </c>
      <c r="B7" s="41"/>
      <c r="C7" s="297" t="str">
        <f>"("&amp;LEFT(K6,1)&amp;")"</f>
        <v>(E)</v>
      </c>
      <c r="D7" s="296" t="s">
        <v>1433</v>
      </c>
      <c r="E7" s="295"/>
      <c r="F7" s="294"/>
      <c r="G7" s="294"/>
      <c r="H7" s="824"/>
      <c r="I7" s="824"/>
      <c r="J7" s="825"/>
      <c r="K7" s="793" t="s">
        <v>1957</v>
      </c>
      <c r="L7"/>
      <c r="M7"/>
      <c r="N7"/>
      <c r="O7"/>
      <c r="P7"/>
      <c r="Q7"/>
      <c r="R7"/>
      <c r="S7"/>
      <c r="T7"/>
      <c r="U7"/>
      <c r="V7"/>
      <c r="W7"/>
      <c r="X7"/>
      <c r="Y7"/>
      <c r="Z7"/>
      <c r="AA7"/>
      <c r="AB7"/>
      <c r="AC7"/>
      <c r="AD7"/>
      <c r="AE7"/>
      <c r="AF7"/>
      <c r="AG7"/>
      <c r="AH7"/>
      <c r="AI7"/>
      <c r="AJ7"/>
      <c r="AK7"/>
      <c r="AL7"/>
      <c r="AM7"/>
      <c r="AN7"/>
      <c r="AO7"/>
    </row>
    <row r="8" spans="1:41" ht="15" customHeight="1" x14ac:dyDescent="0.25">
      <c r="A8" s="282" t="s">
        <v>1724</v>
      </c>
      <c r="B8" s="282"/>
      <c r="C8" s="382">
        <v>8.4499999999999993</v>
      </c>
      <c r="D8" s="280"/>
      <c r="E8" s="279"/>
      <c r="F8" s="278" t="str" cm="1">
        <f t="array" aca="1" ref="F8" ca="1">IF(D8="Core", INDIRECT($K$3), IF(D8="Core_Rotational",INDIRECT($K$3), IF(D8="Core_Pillar", INDIRECT($K$3),IF(D8="Explosive_Cardio", INDIRECT($K$2), IF(D8="Explosive", INDIRECT($K$2),INDIRECT($K$4))))))</f>
        <v>3x6</v>
      </c>
      <c r="G8" s="826" t="str">
        <f ca="1">CONCATENATE(IF($E$5="FDN",FDN_R,""),IF($E$5="END",END_R,""),IF($E$5="SPD",SPD_R,""),IF($E$5="HYP",HYP_R,""),IF($E$5="PWR",PWR_R,""),IF($E$5="STC",STC_R,""),IF($E$5="STR",STR_R,""),IF($E$5="MAX",MAX_R,""),IF($E$5="TF",TF_R,""),IF($E$5="UNL",UNL_R,""))</f>
        <v>2:00</v>
      </c>
      <c r="H8" s="277"/>
      <c r="I8" s="277"/>
      <c r="J8" s="277"/>
      <c r="K8" s="793"/>
    </row>
    <row r="9" spans="1:41" ht="15" customHeight="1" x14ac:dyDescent="0.25">
      <c r="A9" s="43" t="s">
        <v>1956</v>
      </c>
      <c r="B9" s="36"/>
      <c r="C9" s="287"/>
      <c r="D9" s="280"/>
      <c r="E9" s="293"/>
      <c r="F9" s="271" t="str" cm="1">
        <f t="array" aca="1" ref="F9" ca="1">IF(D9="Core", INDIRECT($K$3), IF(D9="Core_Rotational",INDIRECT($K$3), IF(D9="Core_Pillar", INDIRECT($K$3),IF(D9="Explosive_Cardio", INDIRECT($K$2), IF(D9="Explosive", INDIRECT($K$2),INDIRECT($K$4))))))</f>
        <v>3x6</v>
      </c>
      <c r="G9" s="827"/>
      <c r="H9" s="271"/>
      <c r="I9" s="271"/>
      <c r="J9" s="271"/>
      <c r="K9" s="793"/>
    </row>
    <row r="10" spans="1:41" ht="15" customHeight="1" x14ac:dyDescent="0.25">
      <c r="A10" s="282"/>
      <c r="B10" s="282"/>
      <c r="C10" s="281"/>
      <c r="D10" s="364"/>
      <c r="E10" s="291"/>
      <c r="F10" s="278" t="str" cm="1">
        <f t="array" aca="1" ref="F10" ca="1">IF(D10="Core", INDIRECT($K$3), IF(D10="Core_Rotational",INDIRECT($K$3), IF(D10="Core_Pillar", INDIRECT($K$3),IF(D10="Explosive_Cardio", INDIRECT($K$2), IF(D10="Explosive", INDIRECT($K$2),INDIRECT($K$4))))))</f>
        <v>3x6</v>
      </c>
      <c r="G10" s="828" t="str">
        <f ca="1">CONCATENATE(IF($E$5="FDN",FDN_R,""),IF($E$5="END",END_R,""),IF($E$5="SPD",SPD_R,""),IF($E$5="HYP",HYP_R,""),IF($E$5="PWR",PWR_R,""),IF($E$5="STC",STC_R,""),IF($E$5="STR",STR_R,""),IF($E$5="MAX",MAX_R,""),IF($E$5="TF",TF_R,""),IF($E$5="UNL",UNL_R,""))</f>
        <v>2:00</v>
      </c>
      <c r="H10" s="290"/>
      <c r="I10" s="290"/>
      <c r="J10" s="290"/>
      <c r="K10" s="793"/>
    </row>
    <row r="11" spans="1:41" ht="15" customHeight="1" x14ac:dyDescent="0.25">
      <c r="A11" s="43"/>
      <c r="B11" s="36"/>
      <c r="C11" s="287"/>
      <c r="D11" s="363"/>
      <c r="E11" s="286"/>
      <c r="F11" s="271" t="str" cm="1">
        <f t="array" aca="1" ref="F11" ca="1">IF(D11="Core", INDIRECT($K$3), IF(D11="Core_Rotational",INDIRECT($K$3), IF(D11="Core_Pillar", INDIRECT($K$3),IF(D11="Explosive_Cardio", INDIRECT($K$2), IF(D11="Explosive", INDIRECT($K$2),INDIRECT($K$4))))))</f>
        <v>3x6</v>
      </c>
      <c r="G11" s="829"/>
      <c r="H11" s="285"/>
      <c r="I11" s="285"/>
      <c r="J11" s="285"/>
      <c r="K11" s="793"/>
    </row>
    <row r="12" spans="1:41" ht="15" customHeight="1" x14ac:dyDescent="0.25">
      <c r="A12" s="282"/>
      <c r="B12" s="282"/>
      <c r="C12" s="281"/>
      <c r="D12" s="280"/>
      <c r="E12" s="279"/>
      <c r="F12" s="278" t="str" cm="1">
        <f t="array" aca="1" ref="F12" ca="1">IF(D12="Core", INDIRECT($K$3), IF(D12="Core_Rotational",INDIRECT($K$3), IF(D12="Core_Pillar", INDIRECT($K$3),IF(D12="Explosive_Cardio", INDIRECT($K$2), IF(D12="Explosive", INDIRECT($K$2),INDIRECT($K$4))))))</f>
        <v>3x6</v>
      </c>
      <c r="G12" s="826" t="str">
        <f ca="1">CONCATENATE(IF($E$5="FDN",FDN_R,""),IF($E$5="END",END_R,""),IF($E$5="SPD",SPD_R,""),IF($E$5="HYP",HYP_R,""),IF($E$5="PWR",PWR_R,""),IF($E$5="STC",STC_R,""),IF($E$5="STR",STR_R,""),IF($E$5="MAX",MAX_R,""),IF($E$5="TF",TF_R,""),IF($E$5="UNL",UNL_R,""))</f>
        <v>2:00</v>
      </c>
      <c r="H12" s="277"/>
      <c r="I12" s="277"/>
      <c r="J12" s="277"/>
      <c r="K12" s="793"/>
    </row>
    <row r="13" spans="1:41" ht="15" customHeight="1" thickBot="1" x14ac:dyDescent="0.3">
      <c r="A13" s="43"/>
      <c r="B13" s="312"/>
      <c r="C13" s="410">
        <f>SUM(C7:C12)</f>
        <v>8.4499999999999993</v>
      </c>
      <c r="D13" s="280"/>
      <c r="E13" s="310"/>
      <c r="F13" s="271" t="str" cm="1">
        <f t="array" aca="1" ref="F13" ca="1">IF(D13="Core", INDIRECT($K$3), IF(D13="Core_Rotational",INDIRECT($K$3), IF(D13="Core_Pillar", INDIRECT($K$3),IF(D13="Explosive_Cardio", INDIRECT($K$2), IF(D13="Explosive", INDIRECT($K$2),INDIRECT($K$4))))))</f>
        <v>3x6</v>
      </c>
      <c r="G13" s="827"/>
      <c r="H13" s="271"/>
      <c r="I13" s="271"/>
      <c r="J13" s="271"/>
    </row>
    <row r="14" spans="1:41" ht="15" customHeight="1" thickBot="1" x14ac:dyDescent="0.3">
      <c r="A14" s="307" t="s">
        <v>641</v>
      </c>
      <c r="B14" s="304"/>
      <c r="C14" s="306">
        <f>+C6+1</f>
        <v>44921</v>
      </c>
      <c r="D14" s="301" t="s">
        <v>1429</v>
      </c>
      <c r="E14" s="309" t="s">
        <v>70</v>
      </c>
      <c r="F14" s="308" t="s">
        <v>1430</v>
      </c>
      <c r="G14" s="301" t="s">
        <v>380</v>
      </c>
      <c r="H14" s="822" t="s">
        <v>1431</v>
      </c>
      <c r="I14" s="822"/>
      <c r="J14" s="823"/>
      <c r="K14" s="375" t="s">
        <v>648</v>
      </c>
      <c r="L14" s="300"/>
      <c r="M14" s="300"/>
    </row>
    <row r="15" spans="1:41" ht="15" customHeight="1" thickTop="1" x14ac:dyDescent="0.25">
      <c r="A15" s="299" t="s">
        <v>1432</v>
      </c>
      <c r="B15" s="298"/>
      <c r="C15" s="297" t="str">
        <f>"("&amp;LEFT(K14,1)&amp;")"</f>
        <v>(E)</v>
      </c>
      <c r="D15" s="296" t="s">
        <v>1433</v>
      </c>
      <c r="E15" s="295" t="s">
        <v>1485</v>
      </c>
      <c r="F15" s="294"/>
      <c r="G15" s="294"/>
      <c r="H15" s="824"/>
      <c r="I15" s="824"/>
      <c r="J15" s="825"/>
      <c r="K15" s="793" t="s">
        <v>1966</v>
      </c>
    </row>
    <row r="16" spans="1:41" ht="15" customHeight="1" x14ac:dyDescent="0.25">
      <c r="A16" s="282" t="s">
        <v>1454</v>
      </c>
      <c r="B16" s="282"/>
      <c r="C16" s="281">
        <v>8</v>
      </c>
      <c r="D16" s="280" t="s">
        <v>128</v>
      </c>
      <c r="E16" s="279" t="s">
        <v>140</v>
      </c>
      <c r="F16" s="278" t="s">
        <v>4</v>
      </c>
      <c r="G16" s="826" t="str">
        <f ca="1">CONCATENATE(IF($E$5="FDN",FDN_R,""),IF($E$5="END",END_R,""),IF($E$5="SPD",SPD_R,""),IF($E$5="HYP",HYP_R,""),IF($E$5="PWR",PWR_R,""),IF($E$5="STC",STC_R,""),IF($E$5="STR",STR_R,""),IF($E$5="MAX",MAX_R,""),IF($E$5="TF",TF_R,""),IF($E$5="UNL",UNL_R,""))</f>
        <v>2:00</v>
      </c>
      <c r="H16" s="277">
        <v>185</v>
      </c>
      <c r="I16" s="277">
        <v>195</v>
      </c>
      <c r="J16" s="277" t="s">
        <v>1962</v>
      </c>
      <c r="K16" s="793"/>
    </row>
    <row r="17" spans="1:13" ht="15" customHeight="1" x14ac:dyDescent="0.25">
      <c r="A17" s="43" t="s">
        <v>915</v>
      </c>
      <c r="B17" s="36"/>
      <c r="C17" s="287"/>
      <c r="D17" s="280"/>
      <c r="E17" s="293"/>
      <c r="F17" s="271"/>
      <c r="G17" s="827"/>
      <c r="H17" s="271"/>
      <c r="I17" s="271"/>
      <c r="J17" s="271"/>
      <c r="K17" s="793"/>
    </row>
    <row r="18" spans="1:13" ht="15" customHeight="1" x14ac:dyDescent="0.25">
      <c r="A18" s="282"/>
      <c r="B18" s="282"/>
      <c r="C18" s="281"/>
      <c r="D18" s="364" t="s">
        <v>129</v>
      </c>
      <c r="E18" s="291" t="s">
        <v>161</v>
      </c>
      <c r="F18" s="278" t="s">
        <v>74</v>
      </c>
      <c r="G18" s="828" t="str">
        <f ca="1">CONCATENATE(IF($E$5="FDN",FDN_R,""),IF($E$5="END",END_R,""),IF($E$5="SPD",SPD_R,""),IF($E$5="HYP",HYP_R,""),IF($E$5="PWR",PWR_R,""),IF($E$5="STC",STC_R,""),IF($E$5="STR",STR_R,""),IF($E$5="MAX",MAX_R,""),IF($E$5="TF",TF_R,""),IF($E$5="UNL",UNL_R,""))</f>
        <v>2:00</v>
      </c>
      <c r="H18" s="290">
        <v>35</v>
      </c>
      <c r="I18" s="290">
        <v>35</v>
      </c>
      <c r="J18" s="290">
        <v>35</v>
      </c>
      <c r="K18" s="793"/>
    </row>
    <row r="19" spans="1:13" ht="15" customHeight="1" x14ac:dyDescent="0.25">
      <c r="A19" s="43"/>
      <c r="B19" s="36"/>
      <c r="C19" s="287"/>
      <c r="D19" s="363" t="s">
        <v>128</v>
      </c>
      <c r="E19" s="286" t="s">
        <v>238</v>
      </c>
      <c r="F19" s="271" t="s">
        <v>74</v>
      </c>
      <c r="G19" s="829"/>
      <c r="H19" s="285">
        <v>35</v>
      </c>
      <c r="I19" s="285">
        <v>35</v>
      </c>
      <c r="J19" s="285">
        <v>35</v>
      </c>
      <c r="K19" s="793"/>
    </row>
    <row r="20" spans="1:13" ht="15" customHeight="1" x14ac:dyDescent="0.25">
      <c r="A20" s="282"/>
      <c r="B20" s="282"/>
      <c r="C20" s="281"/>
      <c r="D20" s="280" t="s">
        <v>136</v>
      </c>
      <c r="E20" s="279" t="s">
        <v>146</v>
      </c>
      <c r="F20" s="278" t="s">
        <v>1869</v>
      </c>
      <c r="G20" s="826" t="str">
        <f ca="1">CONCATENATE(IF($E$5="FDN",FDN_R,""),IF($E$5="END",END_R,""),IF($E$5="SPD",SPD_R,""),IF($E$5="HYP",HYP_R,""),IF($E$5="PWR",PWR_R,""),IF($E$5="STC",STC_R,""),IF($E$5="STR",STR_R,""),IF($E$5="MAX",MAX_R,""),IF($E$5="TF",TF_R,""),IF($E$5="UNL",UNL_R,""))</f>
        <v>2:00</v>
      </c>
      <c r="H20" s="277">
        <v>5</v>
      </c>
      <c r="I20" s="277">
        <v>5</v>
      </c>
      <c r="J20" s="604" t="s">
        <v>337</v>
      </c>
      <c r="K20" s="793"/>
    </row>
    <row r="21" spans="1:13" ht="15" customHeight="1" thickBot="1" x14ac:dyDescent="0.3">
      <c r="A21" s="43"/>
      <c r="B21" s="45"/>
      <c r="C21" s="273">
        <f>SUM(C15:C20)</f>
        <v>8</v>
      </c>
      <c r="D21" s="280" t="s">
        <v>136</v>
      </c>
      <c r="E21" s="293" t="s">
        <v>181</v>
      </c>
      <c r="F21" s="271" t="s">
        <v>9</v>
      </c>
      <c r="G21" s="827"/>
      <c r="H21" s="271">
        <v>0</v>
      </c>
      <c r="I21" s="271">
        <v>0</v>
      </c>
      <c r="J21" s="271">
        <v>0</v>
      </c>
    </row>
    <row r="22" spans="1:13" ht="15" customHeight="1" thickBot="1" x14ac:dyDescent="0.3">
      <c r="A22" s="307" t="s">
        <v>642</v>
      </c>
      <c r="B22" s="304"/>
      <c r="C22" s="306">
        <f>+C14+1</f>
        <v>44922</v>
      </c>
      <c r="D22" s="301" t="s">
        <v>1429</v>
      </c>
      <c r="E22" s="302" t="s">
        <v>70</v>
      </c>
      <c r="F22" s="301" t="s">
        <v>1430</v>
      </c>
      <c r="G22" s="301" t="s">
        <v>380</v>
      </c>
      <c r="H22" s="822" t="s">
        <v>1431</v>
      </c>
      <c r="I22" s="822"/>
      <c r="J22" s="823"/>
      <c r="K22" s="375" t="s">
        <v>661</v>
      </c>
      <c r="L22" s="300"/>
      <c r="M22" s="300"/>
    </row>
    <row r="23" spans="1:13" ht="15" customHeight="1" thickTop="1" x14ac:dyDescent="0.25">
      <c r="A23" s="299" t="s">
        <v>1432</v>
      </c>
      <c r="B23" s="298"/>
      <c r="C23" s="297" t="str">
        <f>"("&amp;LEFT(K22,1)&amp;")"</f>
        <v>(T)</v>
      </c>
      <c r="D23" s="296" t="s">
        <v>1433</v>
      </c>
      <c r="E23" s="295"/>
      <c r="F23" s="294"/>
      <c r="G23" s="294"/>
      <c r="H23" s="824"/>
      <c r="I23" s="824"/>
      <c r="J23" s="825"/>
      <c r="K23" s="793" t="s">
        <v>1967</v>
      </c>
    </row>
    <row r="24" spans="1:13" ht="15" customHeight="1" x14ac:dyDescent="0.25">
      <c r="A24" s="282" t="s">
        <v>1433</v>
      </c>
      <c r="B24" s="282"/>
      <c r="C24" s="281">
        <v>2</v>
      </c>
      <c r="D24" s="280"/>
      <c r="E24" s="279"/>
      <c r="F24" s="278" t="str" cm="1">
        <f t="array" aca="1" ref="F24" ca="1">IF(D24="Core", INDIRECT($K$3), IF(D24="Core_Rotational",INDIRECT($K$3), IF(D24="Core_Pillar", INDIRECT($K$3),IF(D24="Explosive_Cardio", INDIRECT($K$2), IF(D24="Explosive", INDIRECT($K$2),INDIRECT($K$4))))))</f>
        <v>3x6</v>
      </c>
      <c r="G24" s="826" t="str">
        <f ca="1">CONCATENATE(IF($E$5="FDN",FDN_R,""),IF($E$5="END",END_R,""),IF($E$5="SPD",SPD_R,""),IF($E$5="HYP",HYP_R,""),IF($E$5="PWR",PWR_R,""),IF($E$5="STC",STC_R,""),IF($E$5="STR",STR_R,""),IF($E$5="MAX",MAX_R,""),IF($E$5="TF",TF_R,""),IF($E$5="UNL",UNL_R,""))</f>
        <v>2:00</v>
      </c>
      <c r="H24" s="277"/>
      <c r="I24" s="277"/>
      <c r="J24" s="277"/>
      <c r="K24" s="793"/>
    </row>
    <row r="25" spans="1:13" ht="15" customHeight="1" x14ac:dyDescent="0.25">
      <c r="A25" s="43" t="s">
        <v>1963</v>
      </c>
      <c r="B25" s="36"/>
      <c r="C25" s="287">
        <v>4</v>
      </c>
      <c r="D25" s="280"/>
      <c r="E25" s="293"/>
      <c r="F25" s="271" t="str" cm="1">
        <f t="array" aca="1" ref="F25" ca="1">IF(D25="Core", INDIRECT($K$3), IF(D25="Core_Rotational",INDIRECT($K$3), IF(D25="Core_Pillar", INDIRECT($K$3),IF(D25="Explosive_Cardio", INDIRECT($K$2), IF(D25="Explosive", INDIRECT($K$2),INDIRECT($K$4))))))</f>
        <v>3x6</v>
      </c>
      <c r="G25" s="827"/>
      <c r="H25" s="271"/>
      <c r="I25" s="271"/>
      <c r="J25" s="271"/>
      <c r="K25" s="793"/>
    </row>
    <row r="26" spans="1:13" ht="15" customHeight="1" x14ac:dyDescent="0.25">
      <c r="A26" s="282" t="s">
        <v>1964</v>
      </c>
      <c r="B26" s="282"/>
      <c r="C26" s="382">
        <v>1.25</v>
      </c>
      <c r="D26" s="364"/>
      <c r="E26" s="291"/>
      <c r="F26" s="278" t="str" cm="1">
        <f t="array" aca="1" ref="F26" ca="1">IF(D26="Core", INDIRECT($K$3), IF(D26="Core_Rotational",INDIRECT($K$3), IF(D26="Core_Pillar", INDIRECT($K$3),IF(D26="Explosive_Cardio", INDIRECT($K$2), IF(D26="Explosive", INDIRECT($K$2),INDIRECT($K$4))))))</f>
        <v>3x6</v>
      </c>
      <c r="G26" s="828" t="str">
        <f ca="1">CONCATENATE(IF($E$5="FDN",FDN_R,""),IF($E$5="END",END_R,""),IF($E$5="SPD",SPD_R,""),IF($E$5="HYP",HYP_R,""),IF($E$5="PWR",PWR_R,""),IF($E$5="STC",STC_R,""),IF($E$5="STR",STR_R,""),IF($E$5="MAX",MAX_R,""),IF($E$5="TF",TF_R,""),IF($E$5="UNL",UNL_R,""))</f>
        <v>2:00</v>
      </c>
      <c r="H26" s="290"/>
      <c r="I26" s="290"/>
      <c r="J26" s="290"/>
      <c r="K26" s="793"/>
    </row>
    <row r="27" spans="1:13" ht="15" customHeight="1" x14ac:dyDescent="0.25">
      <c r="A27" s="43" t="s">
        <v>1046</v>
      </c>
      <c r="B27" s="36"/>
      <c r="C27" s="287">
        <v>2</v>
      </c>
      <c r="D27" s="363"/>
      <c r="E27" s="286"/>
      <c r="F27" s="271" t="str" cm="1">
        <f t="array" aca="1" ref="F27" ca="1">IF(D27="Core", INDIRECT($K$3), IF(D27="Core_Rotational",INDIRECT($K$3), IF(D27="Core_Pillar", INDIRECT($K$3),IF(D27="Explosive_Cardio", INDIRECT($K$2), IF(D27="Explosive", INDIRECT($K$2),INDIRECT($K$4))))))</f>
        <v>3x6</v>
      </c>
      <c r="G27" s="829"/>
      <c r="H27" s="285"/>
      <c r="I27" s="285"/>
      <c r="J27" s="285"/>
      <c r="K27" s="793"/>
    </row>
    <row r="28" spans="1:13" ht="15" customHeight="1" x14ac:dyDescent="0.25">
      <c r="A28" s="282"/>
      <c r="B28" s="282"/>
      <c r="C28" s="281"/>
      <c r="D28" s="280"/>
      <c r="E28" s="279"/>
      <c r="F28" s="278" t="str" cm="1">
        <f t="array" aca="1" ref="F28" ca="1">IF(D28="Core", INDIRECT($K$3), IF(D28="Core_Rotational",INDIRECT($K$3), IF(D28="Core_Pillar", INDIRECT($K$3),IF(D28="Explosive_Cardio", INDIRECT($K$2), IF(D28="Explosive", INDIRECT($K$2),INDIRECT($K$4))))))</f>
        <v>3x6</v>
      </c>
      <c r="G28" s="826" t="str">
        <f ca="1">CONCATENATE(IF($E$5="FDN",FDN_R,""),IF($E$5="END",END_R,""),IF($E$5="SPD",SPD_R,""),IF($E$5="HYP",HYP_R,""),IF($E$5="PWR",PWR_R,""),IF($E$5="STC",STC_R,""),IF($E$5="STR",STR_R,""),IF($E$5="MAX",MAX_R,""),IF($E$5="TF",TF_R,""),IF($E$5="UNL",UNL_R,""))</f>
        <v>2:00</v>
      </c>
      <c r="H28" s="277"/>
      <c r="I28" s="277"/>
      <c r="J28" s="277"/>
      <c r="K28" s="793"/>
    </row>
    <row r="29" spans="1:13" ht="15" customHeight="1" thickBot="1" x14ac:dyDescent="0.3">
      <c r="A29" s="43" t="s">
        <v>1707</v>
      </c>
      <c r="B29" s="45"/>
      <c r="C29" s="383">
        <f>SUM(C23:C28)</f>
        <v>9.25</v>
      </c>
      <c r="D29" s="280"/>
      <c r="E29" s="293"/>
      <c r="F29" s="271" t="str" cm="1">
        <f t="array" aca="1" ref="F29" ca="1">IF(D29="Core", INDIRECT($K$3), IF(D29="Core_Rotational",INDIRECT($K$3), IF(D29="Core_Pillar", INDIRECT($K$3),IF(D29="Explosive_Cardio", INDIRECT($K$2), IF(D29="Explosive", INDIRECT($K$2),INDIRECT($K$4))))))</f>
        <v>3x6</v>
      </c>
      <c r="G29" s="827"/>
      <c r="H29" s="271"/>
      <c r="I29" s="271"/>
      <c r="J29" s="271"/>
    </row>
    <row r="30" spans="1:13" ht="15" customHeight="1" thickBot="1" x14ac:dyDescent="0.3">
      <c r="A30" s="307" t="s">
        <v>643</v>
      </c>
      <c r="B30" s="304"/>
      <c r="C30" s="306">
        <f>+C22+1</f>
        <v>44923</v>
      </c>
      <c r="D30" s="301" t="s">
        <v>1429</v>
      </c>
      <c r="E30" s="302" t="s">
        <v>70</v>
      </c>
      <c r="F30" s="301" t="s">
        <v>1430</v>
      </c>
      <c r="G30" s="301" t="s">
        <v>380</v>
      </c>
      <c r="H30" s="822" t="s">
        <v>1431</v>
      </c>
      <c r="I30" s="822"/>
      <c r="J30" s="823"/>
      <c r="K30" s="375" t="s">
        <v>648</v>
      </c>
      <c r="L30" s="300"/>
      <c r="M30" s="300"/>
    </row>
    <row r="31" spans="1:13" ht="15" customHeight="1" thickTop="1" x14ac:dyDescent="0.25">
      <c r="A31" s="299" t="s">
        <v>1432</v>
      </c>
      <c r="B31" s="298"/>
      <c r="C31" s="297" t="str">
        <f>"("&amp;LEFT(K30,1)&amp;")"</f>
        <v>(E)</v>
      </c>
      <c r="D31" s="296" t="s">
        <v>1433</v>
      </c>
      <c r="E31" s="295"/>
      <c r="F31" s="294"/>
      <c r="G31" s="294"/>
      <c r="H31" s="824"/>
      <c r="I31" s="824"/>
      <c r="J31" s="825"/>
      <c r="K31" s="793" t="s">
        <v>1965</v>
      </c>
    </row>
    <row r="32" spans="1:13" ht="15" customHeight="1" x14ac:dyDescent="0.25">
      <c r="A32" s="282" t="s">
        <v>962</v>
      </c>
      <c r="B32" s="282"/>
      <c r="C32" s="281"/>
      <c r="D32" s="280" t="s">
        <v>2</v>
      </c>
      <c r="E32" s="279" t="s">
        <v>27</v>
      </c>
      <c r="F32" s="278" t="str" cm="1">
        <f t="array" aca="1" ref="F32" ca="1">IF(D32="Core", INDIRECT($K$3), IF(D32="Core_Rotational",INDIRECT($K$3), IF(D32="Core_Pillar", INDIRECT($K$3),IF(D32="Explosive_Cardio", INDIRECT($K$2), IF(D32="Explosive", INDIRECT($K$2),INDIRECT($K$4))))))</f>
        <v>3x6</v>
      </c>
      <c r="G32" s="826" t="str">
        <f ca="1">CONCATENATE(IF($E$5="FDN",FDN_R,""),IF($E$5="END",END_R,""),IF($E$5="SPD",SPD_R,""),IF($E$5="HYP",HYP_R,""),IF($E$5="PWR",PWR_R,""),IF($E$5="STC",STC_R,""),IF($E$5="STR",STR_R,""),IF($E$5="MAX",MAX_R,""),IF($E$5="TF",TF_R,""),IF($E$5="UNL",UNL_R,""))</f>
        <v>2:00</v>
      </c>
      <c r="H32" s="277">
        <v>130</v>
      </c>
      <c r="I32" s="277">
        <v>135</v>
      </c>
      <c r="J32" s="277">
        <v>135</v>
      </c>
      <c r="K32" s="793"/>
    </row>
    <row r="33" spans="1:13" ht="15" customHeight="1" x14ac:dyDescent="0.25">
      <c r="A33" s="43" t="s">
        <v>884</v>
      </c>
      <c r="B33" s="36"/>
      <c r="C33" s="386">
        <v>8.0500000000000007</v>
      </c>
      <c r="D33" s="280"/>
      <c r="E33" s="293"/>
      <c r="F33" s="271"/>
      <c r="G33" s="827"/>
      <c r="H33" s="271"/>
      <c r="I33" s="271"/>
      <c r="J33" s="271"/>
      <c r="K33" s="793"/>
    </row>
    <row r="34" spans="1:13" ht="15" customHeight="1" x14ac:dyDescent="0.25">
      <c r="A34" s="282" t="s">
        <v>915</v>
      </c>
      <c r="B34" s="282"/>
      <c r="C34" s="281"/>
      <c r="D34" s="364" t="s">
        <v>11</v>
      </c>
      <c r="E34" s="291" t="s">
        <v>188</v>
      </c>
      <c r="F34" s="278" t="s">
        <v>80</v>
      </c>
      <c r="G34" s="828" t="str">
        <f ca="1">CONCATENATE(IF($E$5="FDN",FDN_R,""),IF($E$5="END",END_R,""),IF($E$5="SPD",SPD_R,""),IF($E$5="HYP",HYP_R,""),IF($E$5="PWR",PWR_R,""),IF($E$5="STC",STC_R,""),IF($E$5="STR",STR_R,""),IF($E$5="MAX",MAX_R,""),IF($E$5="TF",TF_R,""),IF($E$5="UNL",UNL_R,""))</f>
        <v>2:00</v>
      </c>
      <c r="H34" s="290">
        <v>120</v>
      </c>
      <c r="I34" s="290">
        <v>130</v>
      </c>
      <c r="J34" s="290">
        <v>130</v>
      </c>
      <c r="K34" s="793"/>
    </row>
    <row r="35" spans="1:13" ht="15" customHeight="1" x14ac:dyDescent="0.25">
      <c r="A35" s="43"/>
      <c r="B35" s="36"/>
      <c r="C35" s="287"/>
      <c r="D35" s="363" t="s">
        <v>2</v>
      </c>
      <c r="E35" s="286" t="s">
        <v>186</v>
      </c>
      <c r="F35" s="271" t="s">
        <v>9</v>
      </c>
      <c r="G35" s="829"/>
      <c r="H35" s="285">
        <v>40</v>
      </c>
      <c r="I35" s="285">
        <v>40</v>
      </c>
      <c r="J35" s="285">
        <v>40</v>
      </c>
      <c r="K35" s="793"/>
    </row>
    <row r="36" spans="1:13" ht="15" customHeight="1" x14ac:dyDescent="0.25">
      <c r="A36" s="282"/>
      <c r="B36" s="282"/>
      <c r="C36" s="281"/>
      <c r="D36" s="280" t="s">
        <v>11</v>
      </c>
      <c r="E36" s="279" t="s">
        <v>227</v>
      </c>
      <c r="F36" s="278" t="str" cm="1">
        <f t="array" aca="1" ref="F36" ca="1">IF(D36="Core", INDIRECT($K$3), IF(D36="Core_Rotational",INDIRECT($K$3), IF(D36="Core_Pillar", INDIRECT($K$3),IF(D36="Explosive_Cardio", INDIRECT($K$2), IF(D36="Explosive", INDIRECT($K$2),INDIRECT($K$4))))))</f>
        <v>3x6</v>
      </c>
      <c r="G36" s="826" t="str">
        <f ca="1">CONCATENATE(IF($E$5="FDN",FDN_R,""),IF($E$5="END",END_R,""),IF($E$5="SPD",SPD_R,""),IF($E$5="HYP",HYP_R,""),IF($E$5="PWR",PWR_R,""),IF($E$5="STC",STC_R,""),IF($E$5="STR",STR_R,""),IF($E$5="MAX",MAX_R,""),IF($E$5="TF",TF_R,""),IF($E$5="UNL",UNL_R,""))</f>
        <v>2:00</v>
      </c>
      <c r="H36" s="277">
        <v>50</v>
      </c>
      <c r="I36" s="277">
        <v>55</v>
      </c>
      <c r="J36" s="277">
        <v>55</v>
      </c>
      <c r="K36" s="793"/>
    </row>
    <row r="37" spans="1:13" ht="15" customHeight="1" thickBot="1" x14ac:dyDescent="0.3">
      <c r="A37" s="43"/>
      <c r="B37" s="45"/>
      <c r="C37" s="273">
        <f>SUM(C31:C36)</f>
        <v>8.0500000000000007</v>
      </c>
      <c r="D37" s="280" t="s">
        <v>2</v>
      </c>
      <c r="E37" s="293" t="s">
        <v>142</v>
      </c>
      <c r="F37" s="271" t="str" cm="1">
        <f t="array" aca="1" ref="F37" ca="1">IF(D37="Core", INDIRECT($K$3), IF(D37="Core_Rotational",INDIRECT($K$3), IF(D37="Core_Pillar", INDIRECT($K$3),IF(D37="Explosive_Cardio", INDIRECT($K$2), IF(D37="Explosive", INDIRECT($K$2),INDIRECT($K$4))))))</f>
        <v>3x6</v>
      </c>
      <c r="G37" s="827"/>
      <c r="H37" s="271">
        <v>25</v>
      </c>
      <c r="I37" s="271">
        <v>30</v>
      </c>
      <c r="J37" s="271">
        <v>30</v>
      </c>
    </row>
    <row r="38" spans="1:13" ht="15" customHeight="1" thickBot="1" x14ac:dyDescent="0.3">
      <c r="A38" s="307" t="s">
        <v>644</v>
      </c>
      <c r="B38" s="304"/>
      <c r="C38" s="306">
        <f>+C30+1</f>
        <v>44924</v>
      </c>
      <c r="D38" s="301" t="s">
        <v>1429</v>
      </c>
      <c r="E38" s="302" t="s">
        <v>70</v>
      </c>
      <c r="F38" s="301" t="s">
        <v>1430</v>
      </c>
      <c r="G38" s="301" t="s">
        <v>380</v>
      </c>
      <c r="H38" s="822" t="s">
        <v>1431</v>
      </c>
      <c r="I38" s="822"/>
      <c r="J38" s="823"/>
      <c r="K38" s="375" t="s">
        <v>648</v>
      </c>
      <c r="L38" s="300"/>
      <c r="M38" s="300"/>
    </row>
    <row r="39" spans="1:13" ht="15" customHeight="1" thickTop="1" x14ac:dyDescent="0.25">
      <c r="A39" s="299" t="s">
        <v>1432</v>
      </c>
      <c r="B39" s="298"/>
      <c r="C39" s="297" t="str">
        <f>"("&amp;LEFT(K38,1)&amp;")"</f>
        <v>(E)</v>
      </c>
      <c r="D39" s="296" t="s">
        <v>1433</v>
      </c>
      <c r="E39" s="295"/>
      <c r="F39" s="294"/>
      <c r="G39" s="294"/>
      <c r="H39" s="824"/>
      <c r="I39" s="824"/>
      <c r="J39" s="825"/>
      <c r="K39" s="793" t="s">
        <v>1974</v>
      </c>
    </row>
    <row r="40" spans="1:13" ht="15" customHeight="1" x14ac:dyDescent="0.25">
      <c r="A40" s="282" t="s">
        <v>884</v>
      </c>
      <c r="B40" s="282"/>
      <c r="C40" s="382">
        <v>8.4499999999999993</v>
      </c>
      <c r="D40" s="280"/>
      <c r="E40" s="279"/>
      <c r="F40" s="278" t="str" cm="1">
        <f t="array" aca="1" ref="F40" ca="1">IF(D40="Core", INDIRECT($K$3), IF(D40="Core_Rotational",INDIRECT($K$3), IF(D40="Core_Pillar", INDIRECT($K$3),IF(D40="Explosive_Cardio", INDIRECT($K$2), IF(D40="Explosive", INDIRECT($K$2),INDIRECT($K$4))))))</f>
        <v>3x6</v>
      </c>
      <c r="G40" s="826" t="str">
        <f ca="1">CONCATENATE(IF($E$5="FDN",FDN_R,""),IF($E$5="END",END_R,""),IF($E$5="SPD",SPD_R,""),IF($E$5="HYP",HYP_R,""),IF($E$5="PWR",PWR_R,""),IF($E$5="STC",STC_R,""),IF($E$5="STR",STR_R,""),IF($E$5="MAX",MAX_R,""),IF($E$5="TF",TF_R,""),IF($E$5="UNL",UNL_R,""))</f>
        <v>2:00</v>
      </c>
      <c r="H40" s="277"/>
      <c r="I40" s="277"/>
      <c r="J40" s="277"/>
      <c r="K40" s="793"/>
    </row>
    <row r="41" spans="1:13" ht="15" customHeight="1" x14ac:dyDescent="0.25">
      <c r="A41" s="43"/>
      <c r="B41" s="36"/>
      <c r="C41" s="287"/>
      <c r="D41" s="280"/>
      <c r="E41" s="293"/>
      <c r="F41" s="271" t="str" cm="1">
        <f t="array" aca="1" ref="F41" ca="1">IF(D41="Core", INDIRECT($K$3), IF(D41="Core_Rotational",INDIRECT($K$3), IF(D41="Core_Pillar", INDIRECT($K$3),IF(D41="Explosive_Cardio", INDIRECT($K$2), IF(D41="Explosive", INDIRECT($K$2),INDIRECT($K$4))))))</f>
        <v>3x6</v>
      </c>
      <c r="G41" s="827"/>
      <c r="H41" s="271"/>
      <c r="I41" s="271"/>
      <c r="J41" s="271"/>
      <c r="K41" s="793"/>
    </row>
    <row r="42" spans="1:13" ht="15" customHeight="1" x14ac:dyDescent="0.25">
      <c r="A42" s="282"/>
      <c r="B42" s="282"/>
      <c r="C42" s="281"/>
      <c r="D42" s="364"/>
      <c r="E42" s="291"/>
      <c r="F42" s="278" t="str" cm="1">
        <f t="array" aca="1" ref="F42" ca="1">IF(D42="Core", INDIRECT($K$3), IF(D42="Core_Rotational",INDIRECT($K$3), IF(D42="Core_Pillar", INDIRECT($K$3),IF(D42="Explosive_Cardio", INDIRECT($K$2), IF(D42="Explosive", INDIRECT($K$2),INDIRECT($K$4))))))</f>
        <v>3x6</v>
      </c>
      <c r="G42" s="828" t="str">
        <f ca="1">CONCATENATE(IF($E$5="FDN",FDN_R,""),IF($E$5="END",END_R,""),IF($E$5="SPD",SPD_R,""),IF($E$5="HYP",HYP_R,""),IF($E$5="PWR",PWR_R,""),IF($E$5="STC",STC_R,""),IF($E$5="STR",STR_R,""),IF($E$5="MAX",MAX_R,""),IF($E$5="TF",TF_R,""),IF($E$5="UNL",UNL_R,""))</f>
        <v>2:00</v>
      </c>
      <c r="H42" s="290"/>
      <c r="I42" s="290"/>
      <c r="J42" s="290"/>
      <c r="K42" s="793"/>
    </row>
    <row r="43" spans="1:13" ht="15" customHeight="1" x14ac:dyDescent="0.25">
      <c r="A43" s="43"/>
      <c r="B43" s="36"/>
      <c r="C43" s="287"/>
      <c r="D43" s="363"/>
      <c r="E43" s="286"/>
      <c r="F43" s="271" t="str" cm="1">
        <f t="array" aca="1" ref="F43" ca="1">IF(D43="Core", INDIRECT($K$3), IF(D43="Core_Rotational",INDIRECT($K$3), IF(D43="Core_Pillar", INDIRECT($K$3),IF(D43="Explosive_Cardio", INDIRECT($K$2), IF(D43="Explosive", INDIRECT($K$2),INDIRECT($K$4))))))</f>
        <v>3x6</v>
      </c>
      <c r="G43" s="829"/>
      <c r="H43" s="285"/>
      <c r="I43" s="285"/>
      <c r="J43" s="285"/>
      <c r="K43" s="793"/>
    </row>
    <row r="44" spans="1:13" ht="15" customHeight="1" x14ac:dyDescent="0.25">
      <c r="A44" s="282"/>
      <c r="B44" s="282"/>
      <c r="C44" s="281"/>
      <c r="D44" s="280"/>
      <c r="E44" s="279"/>
      <c r="F44" s="278" t="str" cm="1">
        <f t="array" aca="1" ref="F44" ca="1">IF(D44="Core", INDIRECT($K$3), IF(D44="Core_Rotational",INDIRECT($K$3), IF(D44="Core_Pillar", INDIRECT($K$3),IF(D44="Explosive_Cardio", INDIRECT($K$2), IF(D44="Explosive", INDIRECT($K$2),INDIRECT($K$4))))))</f>
        <v>3x6</v>
      </c>
      <c r="G44" s="826" t="str">
        <f ca="1">CONCATENATE(IF($E$5="FDN",FDN_R,""),IF($E$5="END",END_R,""),IF($E$5="SPD",SPD_R,""),IF($E$5="HYP",HYP_R,""),IF($E$5="PWR",PWR_R,""),IF($E$5="STC",STC_R,""),IF($E$5="STR",STR_R,""),IF($E$5="MAX",MAX_R,""),IF($E$5="TF",TF_R,""),IF($E$5="UNL",UNL_R,""))</f>
        <v>2:00</v>
      </c>
      <c r="H44" s="277"/>
      <c r="I44" s="277"/>
      <c r="J44" s="277"/>
      <c r="K44" s="793"/>
    </row>
    <row r="45" spans="1:13" ht="15" customHeight="1" thickBot="1" x14ac:dyDescent="0.3">
      <c r="A45" s="43"/>
      <c r="B45" s="45"/>
      <c r="C45" s="383">
        <f>SUM(C39:C44)</f>
        <v>8.4499999999999993</v>
      </c>
      <c r="D45" s="280"/>
      <c r="E45" s="293"/>
      <c r="F45" s="271" t="str" cm="1">
        <f t="array" aca="1" ref="F45" ca="1">IF(D45="Core", INDIRECT($K$3), IF(D45="Core_Rotational",INDIRECT($K$3), IF(D45="Core_Pillar", INDIRECT($K$3),IF(D45="Explosive_Cardio", INDIRECT($K$2), IF(D45="Explosive", INDIRECT($K$2),INDIRECT($K$4))))))</f>
        <v>3x6</v>
      </c>
      <c r="G45" s="827"/>
      <c r="H45" s="271"/>
      <c r="I45" s="271"/>
      <c r="J45" s="271"/>
    </row>
    <row r="46" spans="1:13" ht="15" customHeight="1" thickBot="1" x14ac:dyDescent="0.3">
      <c r="A46" s="307" t="s">
        <v>645</v>
      </c>
      <c r="B46" s="304"/>
      <c r="C46" s="306">
        <f>+C38+1</f>
        <v>44925</v>
      </c>
      <c r="D46" s="301" t="s">
        <v>1429</v>
      </c>
      <c r="E46" s="302" t="s">
        <v>70</v>
      </c>
      <c r="F46" s="301" t="s">
        <v>1430</v>
      </c>
      <c r="G46" s="301" t="s">
        <v>380</v>
      </c>
      <c r="H46" s="822" t="s">
        <v>1431</v>
      </c>
      <c r="I46" s="822"/>
      <c r="J46" s="823"/>
      <c r="K46" s="375" t="s">
        <v>661</v>
      </c>
      <c r="L46" s="300"/>
      <c r="M46" s="300"/>
    </row>
    <row r="47" spans="1:13" ht="15" customHeight="1" thickTop="1" x14ac:dyDescent="0.25">
      <c r="A47" s="299" t="s">
        <v>1432</v>
      </c>
      <c r="B47" s="298"/>
      <c r="C47" s="297" t="str">
        <f>"("&amp;LEFT(K46,1)&amp;")"</f>
        <v>(T)</v>
      </c>
      <c r="D47" s="296" t="s">
        <v>1433</v>
      </c>
      <c r="E47" s="295"/>
      <c r="F47" s="294"/>
      <c r="G47" s="294"/>
      <c r="H47" s="824"/>
      <c r="I47" s="824"/>
      <c r="J47" s="825"/>
      <c r="K47" s="793" t="s">
        <v>1975</v>
      </c>
    </row>
    <row r="48" spans="1:13" ht="15" customHeight="1" x14ac:dyDescent="0.25">
      <c r="A48" s="282" t="s">
        <v>1970</v>
      </c>
      <c r="B48" s="282"/>
      <c r="C48" s="281">
        <v>2</v>
      </c>
      <c r="D48" s="280"/>
      <c r="E48" s="279"/>
      <c r="F48" s="278" t="str" cm="1">
        <f t="array" aca="1" ref="F48" ca="1">IF(D48="Core", INDIRECT($K$3), IF(D48="Core_Rotational",INDIRECT($K$3), IF(D48="Core_Pillar", INDIRECT($K$3),IF(D48="Explosive_Cardio", INDIRECT($K$2), IF(D48="Explosive", INDIRECT($K$2),INDIRECT($K$4))))))</f>
        <v>3x6</v>
      </c>
      <c r="G48" s="826" t="str">
        <f ca="1">CONCATENATE(IF($E$5="FDN",FDN_R,""),IF($E$5="END",END_R,""),IF($E$5="SPD",SPD_R,""),IF($E$5="HYP",HYP_R,""),IF($E$5="PWR",PWR_R,""),IF($E$5="STC",STC_R,""),IF($E$5="STR",STR_R,""),IF($E$5="MAX",MAX_R,""),IF($E$5="TF",TF_R,""),IF($E$5="UNL",UNL_R,""))</f>
        <v>2:00</v>
      </c>
      <c r="H48" s="277"/>
      <c r="I48" s="277"/>
      <c r="J48" s="277"/>
      <c r="K48" s="793"/>
    </row>
    <row r="49" spans="1:13" ht="15" customHeight="1" x14ac:dyDescent="0.25">
      <c r="A49" s="43" t="s">
        <v>1978</v>
      </c>
      <c r="B49" s="36"/>
      <c r="C49" s="287">
        <v>2</v>
      </c>
      <c r="D49" s="280"/>
      <c r="E49" s="293"/>
      <c r="F49" s="271" t="str" cm="1">
        <f t="array" aca="1" ref="F49" ca="1">IF(D49="Core", INDIRECT($K$3), IF(D49="Core_Rotational",INDIRECT($K$3), IF(D49="Core_Pillar", INDIRECT($K$3),IF(D49="Explosive_Cardio", INDIRECT($K$2), IF(D49="Explosive", INDIRECT($K$2),INDIRECT($K$4))))))</f>
        <v>3x6</v>
      </c>
      <c r="G49" s="827"/>
      <c r="H49" s="271"/>
      <c r="I49" s="271"/>
      <c r="J49" s="271"/>
      <c r="K49" s="793"/>
    </row>
    <row r="50" spans="1:13" ht="15" customHeight="1" x14ac:dyDescent="0.25">
      <c r="A50" s="282" t="s">
        <v>1968</v>
      </c>
      <c r="B50" s="282"/>
      <c r="C50" s="281">
        <v>2</v>
      </c>
      <c r="D50" s="364"/>
      <c r="E50" s="291"/>
      <c r="F50" s="278" t="str" cm="1">
        <f t="array" aca="1" ref="F50" ca="1">IF(D50="Core", INDIRECT($K$3), IF(D50="Core_Rotational",INDIRECT($K$3), IF(D50="Core_Pillar", INDIRECT($K$3),IF(D50="Explosive_Cardio", INDIRECT($K$2), IF(D50="Explosive", INDIRECT($K$2),INDIRECT($K$4))))))</f>
        <v>3x6</v>
      </c>
      <c r="G50" s="828" t="str">
        <f ca="1">CONCATENATE(IF($E$5="FDN",FDN_R,""),IF($E$5="END",END_R,""),IF($E$5="SPD",SPD_R,""),IF($E$5="HYP",HYP_R,""),IF($E$5="PWR",PWR_R,""),IF($E$5="STC",STC_R,""),IF($E$5="STR",STR_R,""),IF($E$5="MAX",MAX_R,""),IF($E$5="TF",TF_R,""),IF($E$5="UNL",UNL_R,""))</f>
        <v>2:00</v>
      </c>
      <c r="H50" s="290"/>
      <c r="I50" s="290"/>
      <c r="J50" s="290"/>
      <c r="K50" s="793"/>
    </row>
    <row r="51" spans="1:13" ht="15" customHeight="1" x14ac:dyDescent="0.25">
      <c r="A51" s="43" t="s">
        <v>1977</v>
      </c>
      <c r="B51" s="36"/>
      <c r="C51" s="287">
        <v>2</v>
      </c>
      <c r="D51" s="363"/>
      <c r="E51" s="286"/>
      <c r="F51" s="271" t="str" cm="1">
        <f t="array" aca="1" ref="F51" ca="1">IF(D51="Core", INDIRECT($K$3), IF(D51="Core_Rotational",INDIRECT($K$3), IF(D51="Core_Pillar", INDIRECT($K$3),IF(D51="Explosive_Cardio", INDIRECT($K$2), IF(D51="Explosive", INDIRECT($K$2),INDIRECT($K$4))))))</f>
        <v>3x6</v>
      </c>
      <c r="G51" s="829"/>
      <c r="H51" s="285"/>
      <c r="I51" s="285"/>
      <c r="J51" s="285"/>
      <c r="K51" s="793"/>
    </row>
    <row r="52" spans="1:13" ht="15" customHeight="1" x14ac:dyDescent="0.25">
      <c r="A52" s="282" t="s">
        <v>1969</v>
      </c>
      <c r="B52" s="282"/>
      <c r="C52" s="281">
        <v>2</v>
      </c>
      <c r="D52" s="280"/>
      <c r="E52" s="279"/>
      <c r="F52" s="278" t="str" cm="1">
        <f t="array" aca="1" ref="F52" ca="1">IF(D52="Core", INDIRECT($K$3), IF(D52="Core_Rotational",INDIRECT($K$3), IF(D52="Core_Pillar", INDIRECT($K$3),IF(D52="Explosive_Cardio", INDIRECT($K$2), IF(D52="Explosive", INDIRECT($K$2),INDIRECT($K$4))))))</f>
        <v>3x6</v>
      </c>
      <c r="G52" s="826" t="str">
        <f ca="1">CONCATENATE(IF($E$5="FDN",FDN_R,""),IF($E$5="END",END_R,""),IF($E$5="SPD",SPD_R,""),IF($E$5="HYP",HYP_R,""),IF($E$5="PWR",PWR_R,""),IF($E$5="STC",STC_R,""),IF($E$5="STR",STR_R,""),IF($E$5="MAX",MAX_R,""),IF($E$5="TF",TF_R,""),IF($E$5="UNL",UNL_R,""))</f>
        <v>2:00</v>
      </c>
      <c r="H52" s="277"/>
      <c r="I52" s="277"/>
      <c r="J52" s="277"/>
      <c r="K52" s="793"/>
    </row>
    <row r="53" spans="1:13" ht="15" customHeight="1" thickBot="1" x14ac:dyDescent="0.3">
      <c r="A53" s="43"/>
      <c r="B53" s="45"/>
      <c r="C53" s="273">
        <f>SUM(C47:C52)</f>
        <v>10</v>
      </c>
      <c r="D53" s="280"/>
      <c r="E53" s="293"/>
      <c r="F53" s="271" t="str" cm="1">
        <f t="array" aca="1" ref="F53" ca="1">IF(D53="Core", INDIRECT($K$3), IF(D53="Core_Rotational",INDIRECT($K$3), IF(D53="Core_Pillar", INDIRECT($K$3),IF(D53="Explosive_Cardio", INDIRECT($K$2), IF(D53="Explosive", INDIRECT($K$2),INDIRECT($K$4))))))</f>
        <v>3x6</v>
      </c>
      <c r="G53" s="827"/>
      <c r="H53" s="271"/>
      <c r="I53" s="271"/>
      <c r="J53" s="271"/>
    </row>
    <row r="54" spans="1:13" ht="15" customHeight="1" thickBot="1" x14ac:dyDescent="0.3">
      <c r="A54" s="305" t="s">
        <v>646</v>
      </c>
      <c r="B54" s="304"/>
      <c r="C54" s="303">
        <f>+C46+1</f>
        <v>44926</v>
      </c>
      <c r="D54" s="301" t="s">
        <v>1429</v>
      </c>
      <c r="E54" s="302" t="s">
        <v>70</v>
      </c>
      <c r="F54" s="301" t="s">
        <v>1430</v>
      </c>
      <c r="G54" s="301" t="s">
        <v>380</v>
      </c>
      <c r="H54" s="822" t="s">
        <v>1431</v>
      </c>
      <c r="I54" s="822"/>
      <c r="J54" s="823"/>
      <c r="K54" s="375" t="s">
        <v>1973</v>
      </c>
      <c r="L54" s="300"/>
      <c r="M54" s="300"/>
    </row>
    <row r="55" spans="1:13" ht="15" customHeight="1" thickTop="1" x14ac:dyDescent="0.25">
      <c r="A55" s="299" t="s">
        <v>1432</v>
      </c>
      <c r="B55" s="298"/>
      <c r="C55" s="297" t="str">
        <f>"("&amp;LEFT(K54,1)&amp;")"</f>
        <v>(A)</v>
      </c>
      <c r="D55" s="296" t="s">
        <v>1433</v>
      </c>
      <c r="E55" s="295"/>
      <c r="F55" s="294"/>
      <c r="G55" s="294"/>
      <c r="H55" s="824"/>
      <c r="I55" s="824"/>
      <c r="J55" s="825"/>
      <c r="K55" s="793" t="s">
        <v>1976</v>
      </c>
    </row>
    <row r="56" spans="1:13" ht="15" customHeight="1" x14ac:dyDescent="0.25">
      <c r="A56" s="283" t="s">
        <v>1186</v>
      </c>
      <c r="B56" s="282"/>
      <c r="C56" s="281">
        <v>4</v>
      </c>
      <c r="D56" s="280" t="s">
        <v>133</v>
      </c>
      <c r="E56" s="279" t="s">
        <v>23</v>
      </c>
      <c r="F56" s="278" t="str" cm="1">
        <f t="array" aca="1" ref="F56" ca="1">IF(D56="Core", INDIRECT($K$3), IF(D56="Core_Rotational",INDIRECT($K$3), IF(D56="Core_Pillar", INDIRECT($K$3),IF(D56="Explosive_Cardio", INDIRECT($K$2), IF(D56="Explosive", INDIRECT($K$2),INDIRECT($K$4))))))</f>
        <v>3x6</v>
      </c>
      <c r="G56" s="826" t="str">
        <f ca="1">CONCATENATE(IF($E$5="FDN",FDN_R,""),IF($E$5="END",END_R,""),IF($E$5="SPD",SPD_R,""),IF($E$5="HYP",HYP_R,""),IF($E$5="PWR",PWR_R,""),IF($E$5="STC",STC_R,""),IF($E$5="STR",STR_R,""),IF($E$5="MAX",MAX_R,""),IF($E$5="TF",TF_R,""),IF($E$5="UNL",UNL_R,""))</f>
        <v>2:00</v>
      </c>
      <c r="H56" s="277">
        <v>135</v>
      </c>
      <c r="I56" s="277">
        <v>135</v>
      </c>
      <c r="J56" s="276">
        <v>135</v>
      </c>
      <c r="K56" s="793"/>
    </row>
    <row r="57" spans="1:13" ht="15" customHeight="1" x14ac:dyDescent="0.25">
      <c r="A57" s="288"/>
      <c r="B57" s="36"/>
      <c r="C57" s="287"/>
      <c r="D57" s="280"/>
      <c r="E57" s="293"/>
      <c r="F57" s="271"/>
      <c r="G57" s="827"/>
      <c r="H57" s="271"/>
      <c r="I57" s="271"/>
      <c r="J57" s="292"/>
      <c r="K57" s="793"/>
    </row>
    <row r="58" spans="1:13" ht="15" customHeight="1" x14ac:dyDescent="0.25">
      <c r="A58" s="283" t="s">
        <v>1937</v>
      </c>
      <c r="B58" s="282"/>
      <c r="C58" s="281">
        <v>1.5</v>
      </c>
      <c r="D58" s="364" t="s">
        <v>11</v>
      </c>
      <c r="E58" s="291" t="s">
        <v>31</v>
      </c>
      <c r="F58" s="278" t="s">
        <v>80</v>
      </c>
      <c r="G58" s="828" t="str">
        <f ca="1">CONCATENATE(IF($E$5="FDN",FDN_R,""),IF($E$5="END",END_R,""),IF($E$5="SPD",SPD_R,""),IF($E$5="HYP",HYP_R,""),IF($E$5="PWR",PWR_R,""),IF($E$5="STC",STC_R,""),IF($E$5="STR",STR_R,""),IF($E$5="MAX",MAX_R,""),IF($E$5="TF",TF_R,""),IF($E$5="UNL",UNL_R,""))</f>
        <v>2:00</v>
      </c>
      <c r="H58" s="290" t="s">
        <v>337</v>
      </c>
      <c r="I58" s="290" t="s">
        <v>337</v>
      </c>
      <c r="J58" s="290" t="s">
        <v>337</v>
      </c>
      <c r="K58" s="793"/>
    </row>
    <row r="59" spans="1:13" ht="15" customHeight="1" x14ac:dyDescent="0.25">
      <c r="A59" s="288" t="s">
        <v>1971</v>
      </c>
      <c r="B59" s="36"/>
      <c r="C59" s="287">
        <v>0.9</v>
      </c>
      <c r="D59" s="363" t="s">
        <v>2</v>
      </c>
      <c r="E59" s="286" t="s">
        <v>187</v>
      </c>
      <c r="F59" s="271" t="s">
        <v>9</v>
      </c>
      <c r="G59" s="829"/>
      <c r="H59" s="285" t="s">
        <v>337</v>
      </c>
      <c r="I59" s="285" t="s">
        <v>337</v>
      </c>
      <c r="J59" s="285" t="s">
        <v>337</v>
      </c>
      <c r="K59" s="793"/>
    </row>
    <row r="60" spans="1:13" ht="15" customHeight="1" x14ac:dyDescent="0.25">
      <c r="A60" s="283" t="s">
        <v>1972</v>
      </c>
      <c r="B60" s="282"/>
      <c r="C60" s="281">
        <v>1.6</v>
      </c>
      <c r="D60" s="280" t="s">
        <v>88</v>
      </c>
      <c r="E60" s="279" t="s">
        <v>212</v>
      </c>
      <c r="F60" s="278" t="s">
        <v>74</v>
      </c>
      <c r="G60" s="826" t="str">
        <f ca="1">CONCATENATE(IF($E$5="FDN",FDN_R,""),IF($E$5="END",END_R,""),IF($E$5="SPD",SPD_R,""),IF($E$5="HYP",HYP_R,""),IF($E$5="PWR",PWR_R,""),IF($E$5="STC",STC_R,""),IF($E$5="STR",STR_R,""),IF($E$5="MAX",MAX_R,""),IF($E$5="TF",TF_R,""),IF($E$5="UNL",UNL_R,""))</f>
        <v>2:00</v>
      </c>
      <c r="H60" s="277">
        <v>42</v>
      </c>
      <c r="I60" s="277">
        <v>32</v>
      </c>
      <c r="J60" s="276">
        <v>32</v>
      </c>
      <c r="K60" s="793"/>
    </row>
    <row r="61" spans="1:13" ht="15" customHeight="1" thickBot="1" x14ac:dyDescent="0.3">
      <c r="A61" s="275"/>
      <c r="B61" s="274"/>
      <c r="C61" s="273">
        <f>SUM(C55:C60)</f>
        <v>8</v>
      </c>
      <c r="D61" s="610" t="s">
        <v>128</v>
      </c>
      <c r="E61" s="611" t="s">
        <v>0</v>
      </c>
      <c r="F61" s="612" t="s">
        <v>74</v>
      </c>
      <c r="G61" s="867"/>
      <c r="H61" s="270">
        <v>25</v>
      </c>
      <c r="I61" s="270">
        <v>25</v>
      </c>
      <c r="J61" s="269">
        <v>25</v>
      </c>
      <c r="K61" s="377"/>
    </row>
    <row r="62" spans="1:13" ht="15" customHeight="1" x14ac:dyDescent="0.25">
      <c r="F62" s="3"/>
      <c r="G62" s="3"/>
      <c r="H62" s="3"/>
      <c r="I62" s="3"/>
    </row>
    <row r="63" spans="1:13" ht="15" customHeight="1" x14ac:dyDescent="0.25"/>
    <row r="64" spans="1:13"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sheetData>
  <mergeCells count="48">
    <mergeCell ref="H6:J6"/>
    <mergeCell ref="H7:J7"/>
    <mergeCell ref="A1:J1"/>
    <mergeCell ref="A2:J2"/>
    <mergeCell ref="D3:J3"/>
    <mergeCell ref="A4:J4"/>
    <mergeCell ref="A5:C5"/>
    <mergeCell ref="E5:J5"/>
    <mergeCell ref="K7:K12"/>
    <mergeCell ref="G8:G9"/>
    <mergeCell ref="G10:G11"/>
    <mergeCell ref="G12:G13"/>
    <mergeCell ref="H22:J22"/>
    <mergeCell ref="H15:J15"/>
    <mergeCell ref="K15:K20"/>
    <mergeCell ref="G16:G17"/>
    <mergeCell ref="G18:G19"/>
    <mergeCell ref="G20:G21"/>
    <mergeCell ref="H14:J14"/>
    <mergeCell ref="H23:J23"/>
    <mergeCell ref="K23:K28"/>
    <mergeCell ref="G24:G25"/>
    <mergeCell ref="G26:G27"/>
    <mergeCell ref="G28:G29"/>
    <mergeCell ref="H30:J30"/>
    <mergeCell ref="H31:J31"/>
    <mergeCell ref="K31:K36"/>
    <mergeCell ref="G32:G33"/>
    <mergeCell ref="G34:G35"/>
    <mergeCell ref="G36:G37"/>
    <mergeCell ref="H38:J38"/>
    <mergeCell ref="H39:J39"/>
    <mergeCell ref="K39:K44"/>
    <mergeCell ref="G40:G41"/>
    <mergeCell ref="G42:G43"/>
    <mergeCell ref="G44:G45"/>
    <mergeCell ref="H46:J46"/>
    <mergeCell ref="H47:J47"/>
    <mergeCell ref="K47:K52"/>
    <mergeCell ref="G48:G49"/>
    <mergeCell ref="G50:G51"/>
    <mergeCell ref="G52:G53"/>
    <mergeCell ref="H54:J54"/>
    <mergeCell ref="H55:J55"/>
    <mergeCell ref="K55:K60"/>
    <mergeCell ref="G56:G57"/>
    <mergeCell ref="G58:G59"/>
    <mergeCell ref="G60:G61"/>
  </mergeCells>
  <conditionalFormatting sqref="E5">
    <cfRule type="cellIs" dxfId="10" priority="1" operator="equal">
      <formula>0</formula>
    </cfRule>
    <cfRule type="cellIs" dxfId="9" priority="2" operator="equal">
      <formula>"SPD"</formula>
    </cfRule>
    <cfRule type="cellIs" dxfId="8" priority="3" operator="equal">
      <formula>"PWR"</formula>
    </cfRule>
    <cfRule type="cellIs" dxfId="7" priority="4" operator="equal">
      <formula>"HYP"</formula>
    </cfRule>
    <cfRule type="cellIs" dxfId="6" priority="5" operator="equal">
      <formula>"STR"</formula>
    </cfRule>
    <cfRule type="cellIs" dxfId="5" priority="6" operator="equal">
      <formula>"STC"</formula>
    </cfRule>
    <cfRule type="cellIs" dxfId="4" priority="7" operator="equal">
      <formula>"MAX"</formula>
    </cfRule>
    <cfRule type="cellIs" dxfId="3" priority="8" operator="equal">
      <formula>"SPE"</formula>
    </cfRule>
    <cfRule type="cellIs" dxfId="2" priority="9" operator="equal">
      <formula>"END"</formula>
    </cfRule>
    <cfRule type="cellIs" dxfId="1" priority="10" operator="equal">
      <formula>"UNL"</formula>
    </cfRule>
    <cfRule type="cellIs" dxfId="0" priority="11" operator="equal">
      <formula>"FDN"</formula>
    </cfRule>
  </conditionalFormatting>
  <dataValidations count="2">
    <dataValidation type="list" allowBlank="1" showInputMessage="1" showErrorMessage="1" sqref="D8:D13 D32:D37 D24:D29 D16:D21 D40:D45 D48:D53 D56:D61" xr:uid="{FC5D35F8-5C18-4296-9716-CC87F7B67194}">
      <formula1>ExerciseCategories</formula1>
    </dataValidation>
    <dataValidation type="list" allowBlank="1" showErrorMessage="1" sqref="E24:E29 E16:E21 E8:E13 E32:E37 E40:E45 E48:E53 E56:E61" xr:uid="{D5D245FD-1D27-43E2-92E6-8E9B6C6D50AA}">
      <formula1>INDIRECT(D8)</formula1>
    </dataValidation>
  </dataValidations>
  <hyperlinks>
    <hyperlink ref="K1" location="'Reference Page'!A1" display="Home" xr:uid="{AFDF79E7-B32C-423B-B489-29838A541422}"/>
  </hyperlinks>
  <printOptions horizontalCentered="1" verticalCentered="1"/>
  <pageMargins left="0.3" right="0.3" top="0.5" bottom="0.25" header="0.3" footer="0.3"/>
  <pageSetup scale="87"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64">
    <tabColor rgb="FFCC99FF"/>
    <pageSetUpPr fitToPage="1"/>
  </sheetPr>
  <dimension ref="A1:AK61"/>
  <sheetViews>
    <sheetView showGridLines="0" workbookViewId="0">
      <pane ySplit="5" topLeftCell="A6" activePane="bottomLeft" state="frozen"/>
      <selection activeCell="A6" sqref="A6:AA61"/>
      <selection pane="bottomLeft" activeCell="A6" sqref="A6:AA61"/>
    </sheetView>
  </sheetViews>
  <sheetFormatPr defaultRowHeight="15" x14ac:dyDescent="0.25"/>
  <cols>
    <col min="1" max="1" width="36.5703125" customWidth="1"/>
    <col min="2" max="6" width="1" customWidth="1"/>
    <col min="7" max="7" width="2.7109375" bestFit="1" customWidth="1"/>
    <col min="8" max="8" width="1.5703125" customWidth="1"/>
    <col min="9" max="10" width="1" customWidth="1"/>
    <col min="11" max="11" width="3.42578125" bestFit="1" customWidth="1"/>
    <col min="12" max="12" width="1" customWidth="1"/>
    <col min="13" max="13" width="10.140625" style="31" customWidth="1"/>
    <col min="14" max="14" width="36.5703125" bestFit="1" customWidth="1"/>
    <col min="15" max="25" width="1" customWidth="1"/>
    <col min="26" max="26" width="5.5703125" style="31" customWidth="1"/>
    <col min="27" max="27" width="16.42578125" style="92" bestFit="1" customWidth="1"/>
    <col min="28" max="35" width="1" customWidth="1"/>
  </cols>
  <sheetData>
    <row r="1" spans="1:37" ht="18.75" x14ac:dyDescent="0.3">
      <c r="A1" s="777" t="str">
        <f>+'1'!A1:Z1</f>
        <v>Track and Field-2022</v>
      </c>
      <c r="B1" s="778"/>
      <c r="C1" s="778"/>
      <c r="D1" s="778"/>
      <c r="E1" s="778"/>
      <c r="F1" s="778"/>
      <c r="G1" s="778"/>
      <c r="H1" s="778"/>
      <c r="I1" s="778"/>
      <c r="J1" s="778"/>
      <c r="K1" s="778"/>
      <c r="L1" s="778"/>
      <c r="M1" s="778"/>
      <c r="N1" s="778"/>
      <c r="O1" s="778"/>
      <c r="P1" s="778"/>
      <c r="Q1" s="778"/>
      <c r="R1" s="778"/>
      <c r="S1" s="778"/>
      <c r="T1" s="778"/>
      <c r="U1" s="778"/>
      <c r="V1" s="778"/>
      <c r="W1" s="778"/>
      <c r="X1" s="778"/>
      <c r="Y1" s="778"/>
      <c r="Z1" s="779"/>
      <c r="AA1" s="93" t="s">
        <v>850</v>
      </c>
    </row>
    <row r="2" spans="1:37" x14ac:dyDescent="0.25">
      <c r="A2" s="780" t="s">
        <v>480</v>
      </c>
      <c r="B2" s="781"/>
      <c r="C2" s="781"/>
      <c r="D2" s="781"/>
      <c r="E2" s="781"/>
      <c r="F2" s="781"/>
      <c r="G2" s="781"/>
      <c r="H2" s="781"/>
      <c r="I2" s="781"/>
      <c r="J2" s="781"/>
      <c r="K2" s="781"/>
      <c r="L2" s="781"/>
      <c r="M2" s="781"/>
      <c r="N2" s="781"/>
      <c r="O2" s="781"/>
      <c r="P2" s="781"/>
      <c r="Q2" s="781"/>
      <c r="R2" s="781"/>
      <c r="S2" s="781"/>
      <c r="T2" s="781"/>
      <c r="U2" s="781"/>
      <c r="V2" s="781"/>
      <c r="W2" s="781"/>
      <c r="X2" s="781"/>
      <c r="Y2" s="781"/>
      <c r="Z2" s="782"/>
    </row>
    <row r="3" spans="1:37" x14ac:dyDescent="0.25">
      <c r="A3" s="798">
        <f>+'Reference Page'!$A$54</f>
        <v>44920</v>
      </c>
      <c r="B3" s="784"/>
      <c r="C3" s="784"/>
      <c r="D3" s="784"/>
      <c r="E3" s="784"/>
      <c r="F3" s="784"/>
      <c r="G3" s="21" t="s">
        <v>330</v>
      </c>
      <c r="H3" s="785">
        <f>+A3+6</f>
        <v>44926</v>
      </c>
      <c r="I3" s="785"/>
      <c r="J3" s="785"/>
      <c r="K3" s="785"/>
      <c r="L3" s="785"/>
      <c r="M3" s="786"/>
      <c r="N3" s="819" t="s">
        <v>1412</v>
      </c>
      <c r="O3" s="820"/>
      <c r="P3" s="820"/>
      <c r="Q3" s="820"/>
      <c r="R3" s="820"/>
      <c r="S3" s="820"/>
      <c r="T3" s="820"/>
      <c r="U3" s="820"/>
      <c r="V3" s="820"/>
      <c r="W3" s="820"/>
      <c r="X3" s="820"/>
      <c r="Y3" s="820"/>
      <c r="Z3" s="821"/>
    </row>
    <row r="4" spans="1:37" x14ac:dyDescent="0.25">
      <c r="A4" s="871" t="e">
        <f>'Reference Page'!#REF!</f>
        <v>#REF!</v>
      </c>
      <c r="B4" s="872"/>
      <c r="C4" s="872"/>
      <c r="D4" s="872"/>
      <c r="E4" s="872"/>
      <c r="F4" s="872"/>
      <c r="G4" s="872"/>
      <c r="H4" s="872"/>
      <c r="I4" s="872"/>
      <c r="J4" s="872"/>
      <c r="K4" s="872"/>
      <c r="L4" s="872"/>
      <c r="M4" s="872"/>
      <c r="N4" s="872"/>
      <c r="O4" s="872"/>
      <c r="P4" s="872"/>
      <c r="Q4" s="872"/>
      <c r="R4" s="872"/>
      <c r="S4" s="872"/>
      <c r="T4" s="872"/>
      <c r="U4" s="872"/>
      <c r="V4" s="872"/>
      <c r="W4" s="872"/>
      <c r="X4" s="872"/>
      <c r="Y4" s="872"/>
      <c r="Z4" s="873"/>
    </row>
    <row r="5" spans="1:37" x14ac:dyDescent="0.25">
      <c r="A5" s="868" t="e">
        <f>'Reference Page'!#REF!</f>
        <v>#REF!</v>
      </c>
      <c r="B5" s="869"/>
      <c r="C5" s="869"/>
      <c r="D5" s="869"/>
      <c r="E5" s="869"/>
      <c r="F5" s="869"/>
      <c r="G5" s="869"/>
      <c r="H5" s="869"/>
      <c r="I5" s="869"/>
      <c r="J5" s="869"/>
      <c r="K5" s="869"/>
      <c r="L5" s="869"/>
      <c r="M5" s="869"/>
      <c r="N5" s="869"/>
      <c r="O5" s="869"/>
      <c r="P5" s="869"/>
      <c r="Q5" s="869"/>
      <c r="R5" s="869"/>
      <c r="S5" s="869"/>
      <c r="T5" s="869"/>
      <c r="U5" s="869"/>
      <c r="V5" s="869"/>
      <c r="W5" s="869"/>
      <c r="X5" s="869"/>
      <c r="Y5" s="869"/>
      <c r="Z5" s="870"/>
    </row>
    <row r="6" spans="1:37" ht="15.75" thickBot="1" x14ac:dyDescent="0.3">
      <c r="A6" s="772" t="s">
        <v>640</v>
      </c>
      <c r="B6" s="772"/>
      <c r="C6" s="772"/>
      <c r="D6" s="772"/>
      <c r="E6" s="772"/>
      <c r="F6" s="772"/>
      <c r="G6" s="772"/>
      <c r="H6" s="772"/>
      <c r="I6" s="772"/>
      <c r="J6" s="772"/>
      <c r="K6" s="772"/>
      <c r="L6" s="772"/>
      <c r="M6" s="772"/>
      <c r="N6" s="772"/>
      <c r="O6" s="772"/>
      <c r="P6" s="772"/>
      <c r="Q6" s="772"/>
      <c r="R6" s="772"/>
      <c r="S6" s="772"/>
      <c r="T6" s="772"/>
      <c r="U6" s="772"/>
      <c r="V6" s="772"/>
      <c r="W6" s="773">
        <f>+A3</f>
        <v>44920</v>
      </c>
      <c r="X6" s="772"/>
      <c r="Y6" s="772"/>
      <c r="Z6" s="772"/>
    </row>
    <row r="7" spans="1:37" ht="15.75" thickTop="1" x14ac:dyDescent="0.25">
      <c r="A7" s="37" t="s">
        <v>855</v>
      </c>
      <c r="B7" s="36"/>
      <c r="C7" s="36"/>
      <c r="D7" s="36"/>
      <c r="E7" s="36"/>
      <c r="F7" s="36"/>
      <c r="G7" s="36"/>
      <c r="H7" s="36"/>
      <c r="I7" s="36"/>
      <c r="J7" s="36"/>
      <c r="K7" s="38"/>
      <c r="L7" s="38"/>
      <c r="M7" s="39" t="str">
        <f>"("&amp;LEFT(AA6,1)&amp;")"</f>
        <v>()</v>
      </c>
      <c r="N7" s="40" t="str">
        <f>'1'!N7</f>
        <v>Afternoon Workout</v>
      </c>
      <c r="O7" s="36"/>
      <c r="P7" s="36"/>
      <c r="Q7" s="36"/>
      <c r="R7" s="36"/>
      <c r="S7" s="36"/>
      <c r="T7" s="36"/>
      <c r="U7" s="36"/>
      <c r="V7" s="41"/>
      <c r="W7" s="36"/>
      <c r="X7" s="36"/>
      <c r="Y7" s="36"/>
      <c r="Z7" s="42"/>
      <c r="AA7" s="874"/>
      <c r="AB7" s="875"/>
      <c r="AC7" s="875"/>
      <c r="AD7" s="875"/>
      <c r="AE7" s="875"/>
      <c r="AF7" s="875"/>
      <c r="AG7" s="875"/>
      <c r="AH7" s="875"/>
      <c r="AI7" s="875"/>
      <c r="AJ7" s="875"/>
      <c r="AK7" s="875"/>
    </row>
    <row r="8" spans="1:37" x14ac:dyDescent="0.25">
      <c r="A8" s="43" t="s">
        <v>1574</v>
      </c>
      <c r="B8" s="36"/>
      <c r="C8" s="36"/>
      <c r="D8" s="36"/>
      <c r="E8" s="36"/>
      <c r="F8" s="36"/>
      <c r="G8" s="36"/>
      <c r="H8" s="36"/>
      <c r="I8" s="36"/>
      <c r="J8" s="36"/>
      <c r="K8" s="38"/>
      <c r="L8" s="38"/>
      <c r="M8" s="44"/>
      <c r="N8" s="43" t="s">
        <v>1574</v>
      </c>
      <c r="O8" s="36"/>
      <c r="P8" s="36"/>
      <c r="Q8" s="36"/>
      <c r="R8" s="36"/>
      <c r="S8" s="36"/>
      <c r="T8" s="36"/>
      <c r="U8" s="36"/>
      <c r="V8" s="36"/>
      <c r="W8" s="36"/>
      <c r="X8" s="36"/>
      <c r="Y8" s="36"/>
      <c r="Z8" s="42"/>
      <c r="AA8" s="874"/>
      <c r="AB8" s="875"/>
      <c r="AC8" s="875"/>
      <c r="AD8" s="875"/>
      <c r="AE8" s="875"/>
      <c r="AF8" s="875"/>
      <c r="AG8" s="875"/>
      <c r="AH8" s="875"/>
      <c r="AI8" s="875"/>
      <c r="AJ8" s="875"/>
      <c r="AK8" s="875"/>
    </row>
    <row r="9" spans="1:37" x14ac:dyDescent="0.25">
      <c r="A9" s="43" t="s">
        <v>1575</v>
      </c>
      <c r="B9" s="36"/>
      <c r="C9" s="36"/>
      <c r="D9" s="36"/>
      <c r="E9" s="36"/>
      <c r="F9" s="36"/>
      <c r="G9" s="36"/>
      <c r="H9" s="36"/>
      <c r="I9" s="36"/>
      <c r="J9" s="36"/>
      <c r="K9" s="38"/>
      <c r="L9" s="38"/>
      <c r="M9" s="44"/>
      <c r="N9" s="43" t="s">
        <v>1575</v>
      </c>
      <c r="O9" s="36"/>
      <c r="P9" s="36"/>
      <c r="Q9" s="36"/>
      <c r="R9" s="36"/>
      <c r="S9" s="36"/>
      <c r="T9" s="36"/>
      <c r="U9" s="36"/>
      <c r="V9" s="36"/>
      <c r="W9" s="36"/>
      <c r="X9" s="36"/>
      <c r="Y9" s="36"/>
      <c r="Z9" s="42"/>
      <c r="AA9" s="874"/>
      <c r="AB9" s="875"/>
      <c r="AC9" s="875"/>
      <c r="AD9" s="875"/>
      <c r="AE9" s="875"/>
      <c r="AF9" s="875"/>
      <c r="AG9" s="875"/>
      <c r="AH9" s="875"/>
      <c r="AI9" s="875"/>
      <c r="AJ9" s="875"/>
      <c r="AK9" s="875"/>
    </row>
    <row r="10" spans="1:37" x14ac:dyDescent="0.25">
      <c r="A10" s="43" t="s">
        <v>1576</v>
      </c>
      <c r="B10" s="36"/>
      <c r="C10" s="36"/>
      <c r="D10" s="36"/>
      <c r="E10" s="36"/>
      <c r="F10" s="36"/>
      <c r="G10" s="36"/>
      <c r="H10" s="36"/>
      <c r="I10" s="36"/>
      <c r="J10" s="36"/>
      <c r="K10" s="38"/>
      <c r="L10" s="38"/>
      <c r="M10" s="44"/>
      <c r="N10" s="43" t="s">
        <v>1576</v>
      </c>
      <c r="O10" s="36"/>
      <c r="P10" s="36"/>
      <c r="Q10" s="36"/>
      <c r="R10" s="36"/>
      <c r="S10" s="36"/>
      <c r="T10" s="36"/>
      <c r="U10" s="36"/>
      <c r="V10" s="36"/>
      <c r="W10" s="36"/>
      <c r="X10" s="36"/>
      <c r="Y10" s="36"/>
      <c r="Z10" s="42"/>
      <c r="AA10" s="874"/>
      <c r="AB10" s="875"/>
      <c r="AC10" s="875"/>
      <c r="AD10" s="875"/>
      <c r="AE10" s="875"/>
      <c r="AF10" s="875"/>
      <c r="AG10" s="875"/>
      <c r="AH10" s="875"/>
      <c r="AI10" s="875"/>
      <c r="AJ10" s="875"/>
      <c r="AK10" s="875"/>
    </row>
    <row r="11" spans="1:37" x14ac:dyDescent="0.25">
      <c r="A11" s="43" t="s">
        <v>1577</v>
      </c>
      <c r="B11" s="36"/>
      <c r="C11" s="36"/>
      <c r="D11" s="36"/>
      <c r="E11" s="36"/>
      <c r="F11" s="36"/>
      <c r="G11" s="36"/>
      <c r="H11" s="36"/>
      <c r="I11" s="36"/>
      <c r="J11" s="36"/>
      <c r="K11" s="38"/>
      <c r="L11" s="38"/>
      <c r="M11" s="44"/>
      <c r="N11" s="43" t="s">
        <v>1577</v>
      </c>
      <c r="O11" s="36"/>
      <c r="P11" s="36"/>
      <c r="Q11" s="36"/>
      <c r="R11" s="36"/>
      <c r="S11" s="36"/>
      <c r="T11" s="36"/>
      <c r="U11" s="36"/>
      <c r="V11" s="36"/>
      <c r="W11" s="36"/>
      <c r="X11" s="36"/>
      <c r="Y11" s="36"/>
      <c r="Z11" s="42"/>
      <c r="AA11" s="874"/>
      <c r="AB11" s="875"/>
      <c r="AC11" s="875"/>
      <c r="AD11" s="875"/>
      <c r="AE11" s="875"/>
      <c r="AF11" s="875"/>
      <c r="AG11" s="875"/>
      <c r="AH11" s="875"/>
      <c r="AI11" s="875"/>
      <c r="AJ11" s="875"/>
      <c r="AK11" s="875"/>
    </row>
    <row r="12" spans="1:37" x14ac:dyDescent="0.25">
      <c r="A12" s="43" t="s">
        <v>1578</v>
      </c>
      <c r="B12" s="36"/>
      <c r="C12" s="36"/>
      <c r="D12" s="36"/>
      <c r="E12" s="36"/>
      <c r="F12" s="36"/>
      <c r="G12" s="36"/>
      <c r="H12" s="36"/>
      <c r="I12" s="36"/>
      <c r="J12" s="36"/>
      <c r="K12" s="38"/>
      <c r="L12" s="38"/>
      <c r="M12" s="44"/>
      <c r="N12" s="43" t="s">
        <v>1578</v>
      </c>
      <c r="O12" s="36"/>
      <c r="P12" s="36"/>
      <c r="Q12" s="36"/>
      <c r="R12" s="36"/>
      <c r="S12" s="36"/>
      <c r="T12" s="36"/>
      <c r="U12" s="36"/>
      <c r="V12" s="36"/>
      <c r="W12" s="36"/>
      <c r="X12" s="36"/>
      <c r="Y12" s="36"/>
      <c r="Z12" s="42"/>
      <c r="AA12" s="874"/>
      <c r="AB12" s="875"/>
      <c r="AC12" s="875"/>
      <c r="AD12" s="875"/>
      <c r="AE12" s="875"/>
      <c r="AF12" s="875"/>
      <c r="AG12" s="875"/>
      <c r="AH12" s="875"/>
      <c r="AI12" s="875"/>
      <c r="AJ12" s="875"/>
      <c r="AK12" s="875"/>
    </row>
    <row r="13" spans="1:37" x14ac:dyDescent="0.25">
      <c r="A13" s="43" t="s">
        <v>1579</v>
      </c>
      <c r="B13" s="45"/>
      <c r="C13" s="45"/>
      <c r="D13" s="45"/>
      <c r="E13" s="45"/>
      <c r="F13" s="45"/>
      <c r="G13" s="45"/>
      <c r="H13" s="45"/>
      <c r="I13" s="45"/>
      <c r="J13" s="45"/>
      <c r="K13" s="38"/>
      <c r="L13" s="38"/>
      <c r="M13" s="46">
        <f>SUM(M7:M12)</f>
        <v>0</v>
      </c>
      <c r="N13" s="52" t="s">
        <v>1579</v>
      </c>
      <c r="O13" s="45"/>
      <c r="P13" s="45"/>
      <c r="Q13" s="45"/>
      <c r="R13" s="45"/>
      <c r="S13" s="45"/>
      <c r="T13" s="45"/>
      <c r="U13" s="45"/>
      <c r="V13" s="45"/>
      <c r="W13" s="45"/>
      <c r="X13" s="45"/>
      <c r="Y13" s="45"/>
      <c r="Z13" s="46">
        <f>SUM(Z7:Z12)</f>
        <v>0</v>
      </c>
    </row>
    <row r="14" spans="1:37" ht="15.75" thickBot="1" x14ac:dyDescent="0.3">
      <c r="A14" s="766" t="s">
        <v>641</v>
      </c>
      <c r="B14" s="767"/>
      <c r="C14" s="767"/>
      <c r="D14" s="767"/>
      <c r="E14" s="767"/>
      <c r="F14" s="767"/>
      <c r="G14" s="767"/>
      <c r="H14" s="767"/>
      <c r="I14" s="767"/>
      <c r="J14" s="767"/>
      <c r="K14" s="767"/>
      <c r="L14" s="767"/>
      <c r="M14" s="767"/>
      <c r="N14" s="767"/>
      <c r="O14" s="767"/>
      <c r="P14" s="767"/>
      <c r="Q14" s="767"/>
      <c r="R14" s="767"/>
      <c r="S14" s="767"/>
      <c r="T14" s="767"/>
      <c r="U14" s="767"/>
      <c r="V14" s="768"/>
      <c r="W14" s="769">
        <f>+W6+1</f>
        <v>44921</v>
      </c>
      <c r="X14" s="770"/>
      <c r="Y14" s="770"/>
      <c r="Z14" s="771"/>
    </row>
    <row r="15" spans="1:37" ht="15.75" thickTop="1" x14ac:dyDescent="0.25">
      <c r="A15" s="37" t="s">
        <v>855</v>
      </c>
      <c r="B15" s="36"/>
      <c r="C15" s="36"/>
      <c r="D15" s="36"/>
      <c r="E15" s="36"/>
      <c r="F15" s="36"/>
      <c r="G15" s="36"/>
      <c r="H15" s="36"/>
      <c r="I15" s="36"/>
      <c r="J15" s="36"/>
      <c r="K15" s="38"/>
      <c r="L15" s="38"/>
      <c r="M15" s="39" t="str">
        <f>"("&amp;LEFT(AA14,1)&amp;")"</f>
        <v>()</v>
      </c>
      <c r="N15" s="40" t="str">
        <f>'1'!N7</f>
        <v>Afternoon Workout</v>
      </c>
      <c r="O15" s="36"/>
      <c r="P15" s="36"/>
      <c r="Q15" s="36"/>
      <c r="R15" s="36"/>
      <c r="S15" s="36"/>
      <c r="T15" s="36"/>
      <c r="U15" s="36"/>
      <c r="V15" s="41"/>
      <c r="W15" s="36"/>
      <c r="X15" s="36"/>
      <c r="Y15" s="36"/>
      <c r="Z15" s="42"/>
      <c r="AA15" s="874"/>
      <c r="AB15" s="875"/>
      <c r="AC15" s="875"/>
      <c r="AD15" s="875"/>
      <c r="AE15" s="875"/>
      <c r="AF15" s="875"/>
      <c r="AG15" s="875"/>
      <c r="AH15" s="875"/>
      <c r="AI15" s="875"/>
      <c r="AJ15" s="875"/>
      <c r="AK15" s="875"/>
    </row>
    <row r="16" spans="1:37" x14ac:dyDescent="0.25">
      <c r="A16" s="43" t="s">
        <v>1574</v>
      </c>
      <c r="B16" s="36"/>
      <c r="C16" s="36"/>
      <c r="D16" s="36"/>
      <c r="E16" s="36"/>
      <c r="F16" s="36"/>
      <c r="G16" s="36"/>
      <c r="H16" s="36"/>
      <c r="I16" s="36"/>
      <c r="J16" s="36"/>
      <c r="K16" s="36"/>
      <c r="L16" s="36"/>
      <c r="M16" s="42"/>
      <c r="N16" s="43" t="s">
        <v>1574</v>
      </c>
      <c r="O16" s="36"/>
      <c r="P16" s="36"/>
      <c r="Q16" s="36"/>
      <c r="R16" s="36"/>
      <c r="S16" s="36"/>
      <c r="T16" s="36"/>
      <c r="U16" s="36"/>
      <c r="V16" s="36"/>
      <c r="W16" s="36"/>
      <c r="X16" s="36"/>
      <c r="Y16" s="36"/>
      <c r="Z16" s="42"/>
      <c r="AA16" s="874"/>
      <c r="AB16" s="875"/>
      <c r="AC16" s="875"/>
      <c r="AD16" s="875"/>
      <c r="AE16" s="875"/>
      <c r="AF16" s="875"/>
      <c r="AG16" s="875"/>
      <c r="AH16" s="875"/>
      <c r="AI16" s="875"/>
      <c r="AJ16" s="875"/>
      <c r="AK16" s="875"/>
    </row>
    <row r="17" spans="1:37" x14ac:dyDescent="0.25">
      <c r="A17" s="43" t="s">
        <v>1575</v>
      </c>
      <c r="B17" s="36"/>
      <c r="C17" s="36"/>
      <c r="D17" s="36"/>
      <c r="E17" s="36"/>
      <c r="F17" s="36"/>
      <c r="G17" s="36"/>
      <c r="H17" s="36"/>
      <c r="I17" s="36"/>
      <c r="J17" s="36"/>
      <c r="K17" s="36"/>
      <c r="L17" s="36"/>
      <c r="M17" s="42"/>
      <c r="N17" s="43" t="s">
        <v>1575</v>
      </c>
      <c r="O17" s="36"/>
      <c r="P17" s="36"/>
      <c r="Q17" s="36"/>
      <c r="R17" s="36"/>
      <c r="S17" s="36"/>
      <c r="T17" s="36"/>
      <c r="U17" s="36"/>
      <c r="V17" s="36"/>
      <c r="W17" s="36"/>
      <c r="X17" s="36"/>
      <c r="Y17" s="36"/>
      <c r="Z17" s="42"/>
      <c r="AA17" s="874"/>
      <c r="AB17" s="875"/>
      <c r="AC17" s="875"/>
      <c r="AD17" s="875"/>
      <c r="AE17" s="875"/>
      <c r="AF17" s="875"/>
      <c r="AG17" s="875"/>
      <c r="AH17" s="875"/>
      <c r="AI17" s="875"/>
      <c r="AJ17" s="875"/>
      <c r="AK17" s="875"/>
    </row>
    <row r="18" spans="1:37" x14ac:dyDescent="0.25">
      <c r="A18" s="43" t="s">
        <v>1576</v>
      </c>
      <c r="B18" s="36"/>
      <c r="C18" s="36"/>
      <c r="D18" s="36"/>
      <c r="E18" s="36"/>
      <c r="F18" s="36"/>
      <c r="G18" s="36"/>
      <c r="H18" s="36"/>
      <c r="I18" s="36"/>
      <c r="J18" s="36"/>
      <c r="K18" s="36"/>
      <c r="L18" s="36"/>
      <c r="M18" s="42"/>
      <c r="N18" s="43" t="s">
        <v>1576</v>
      </c>
      <c r="O18" s="36"/>
      <c r="P18" s="36"/>
      <c r="Q18" s="36"/>
      <c r="R18" s="36"/>
      <c r="S18" s="36"/>
      <c r="T18" s="36"/>
      <c r="U18" s="36"/>
      <c r="V18" s="36"/>
      <c r="W18" s="36"/>
      <c r="X18" s="36"/>
      <c r="Y18" s="36"/>
      <c r="Z18" s="42"/>
      <c r="AA18" s="874"/>
      <c r="AB18" s="875"/>
      <c r="AC18" s="875"/>
      <c r="AD18" s="875"/>
      <c r="AE18" s="875"/>
      <c r="AF18" s="875"/>
      <c r="AG18" s="875"/>
      <c r="AH18" s="875"/>
      <c r="AI18" s="875"/>
      <c r="AJ18" s="875"/>
      <c r="AK18" s="875"/>
    </row>
    <row r="19" spans="1:37" x14ac:dyDescent="0.25">
      <c r="A19" s="43" t="s">
        <v>1577</v>
      </c>
      <c r="B19" s="36"/>
      <c r="C19" s="36"/>
      <c r="D19" s="36"/>
      <c r="E19" s="36"/>
      <c r="F19" s="36"/>
      <c r="G19" s="36"/>
      <c r="H19" s="36"/>
      <c r="I19" s="36"/>
      <c r="J19" s="36"/>
      <c r="K19" s="36"/>
      <c r="L19" s="36"/>
      <c r="M19" s="42"/>
      <c r="N19" s="43" t="s">
        <v>1577</v>
      </c>
      <c r="O19" s="36"/>
      <c r="P19" s="36"/>
      <c r="Q19" s="36"/>
      <c r="R19" s="36"/>
      <c r="S19" s="36"/>
      <c r="T19" s="36"/>
      <c r="U19" s="36"/>
      <c r="V19" s="36"/>
      <c r="W19" s="36"/>
      <c r="X19" s="36"/>
      <c r="Y19" s="36"/>
      <c r="Z19" s="42"/>
      <c r="AA19" s="874"/>
      <c r="AB19" s="875"/>
      <c r="AC19" s="875"/>
      <c r="AD19" s="875"/>
      <c r="AE19" s="875"/>
      <c r="AF19" s="875"/>
      <c r="AG19" s="875"/>
      <c r="AH19" s="875"/>
      <c r="AI19" s="875"/>
      <c r="AJ19" s="875"/>
      <c r="AK19" s="875"/>
    </row>
    <row r="20" spans="1:37" x14ac:dyDescent="0.25">
      <c r="A20" s="43" t="s">
        <v>1578</v>
      </c>
      <c r="B20" s="36"/>
      <c r="C20" s="36"/>
      <c r="D20" s="36"/>
      <c r="E20" s="36"/>
      <c r="F20" s="36"/>
      <c r="G20" s="36"/>
      <c r="H20" s="36"/>
      <c r="I20" s="36"/>
      <c r="J20" s="36"/>
      <c r="K20" s="36"/>
      <c r="L20" s="36"/>
      <c r="M20" s="42"/>
      <c r="N20" s="43" t="s">
        <v>1578</v>
      </c>
      <c r="O20" s="36"/>
      <c r="P20" s="36"/>
      <c r="Q20" s="36"/>
      <c r="R20" s="36"/>
      <c r="S20" s="36"/>
      <c r="T20" s="36"/>
      <c r="U20" s="36"/>
      <c r="V20" s="36"/>
      <c r="W20" s="36"/>
      <c r="X20" s="36"/>
      <c r="Y20" s="36"/>
      <c r="Z20" s="42"/>
      <c r="AA20" s="874"/>
      <c r="AB20" s="875"/>
      <c r="AC20" s="875"/>
      <c r="AD20" s="875"/>
      <c r="AE20" s="875"/>
      <c r="AF20" s="875"/>
      <c r="AG20" s="875"/>
      <c r="AH20" s="875"/>
      <c r="AI20" s="875"/>
      <c r="AJ20" s="875"/>
      <c r="AK20" s="875"/>
    </row>
    <row r="21" spans="1:37" x14ac:dyDescent="0.25">
      <c r="A21" s="43" t="s">
        <v>1579</v>
      </c>
      <c r="B21" s="45"/>
      <c r="C21" s="45"/>
      <c r="D21" s="45"/>
      <c r="E21" s="45"/>
      <c r="F21" s="45"/>
      <c r="G21" s="45"/>
      <c r="H21" s="45"/>
      <c r="I21" s="45"/>
      <c r="J21" s="45"/>
      <c r="K21" s="45"/>
      <c r="L21" s="45"/>
      <c r="M21" s="46">
        <f>SUM(M15:M20)</f>
        <v>0</v>
      </c>
      <c r="N21" s="43" t="s">
        <v>1579</v>
      </c>
      <c r="O21" s="45"/>
      <c r="P21" s="45"/>
      <c r="Q21" s="45"/>
      <c r="R21" s="45"/>
      <c r="S21" s="45"/>
      <c r="T21" s="45"/>
      <c r="U21" s="45"/>
      <c r="V21" s="45"/>
      <c r="W21" s="45"/>
      <c r="X21" s="45"/>
      <c r="Y21" s="45"/>
      <c r="Z21" s="46">
        <f>SUM(Z15:Z20)</f>
        <v>0</v>
      </c>
    </row>
    <row r="22" spans="1:37" ht="15.75" thickBot="1" x14ac:dyDescent="0.3">
      <c r="A22" s="766" t="s">
        <v>642</v>
      </c>
      <c r="B22" s="767"/>
      <c r="C22" s="767"/>
      <c r="D22" s="767"/>
      <c r="E22" s="767"/>
      <c r="F22" s="767"/>
      <c r="G22" s="767"/>
      <c r="H22" s="767"/>
      <c r="I22" s="767"/>
      <c r="J22" s="767"/>
      <c r="K22" s="767"/>
      <c r="L22" s="767"/>
      <c r="M22" s="767"/>
      <c r="N22" s="767"/>
      <c r="O22" s="767"/>
      <c r="P22" s="767"/>
      <c r="Q22" s="767"/>
      <c r="R22" s="767"/>
      <c r="S22" s="767"/>
      <c r="T22" s="767"/>
      <c r="U22" s="767"/>
      <c r="V22" s="768"/>
      <c r="W22" s="769">
        <f>+W14+1</f>
        <v>44922</v>
      </c>
      <c r="X22" s="770"/>
      <c r="Y22" s="770"/>
      <c r="Z22" s="771"/>
    </row>
    <row r="23" spans="1:37" ht="15.75" thickTop="1" x14ac:dyDescent="0.25">
      <c r="A23" s="37" t="s">
        <v>855</v>
      </c>
      <c r="B23" s="36"/>
      <c r="C23" s="36"/>
      <c r="D23" s="36"/>
      <c r="E23" s="36"/>
      <c r="F23" s="36"/>
      <c r="G23" s="36"/>
      <c r="H23" s="36"/>
      <c r="I23" s="36"/>
      <c r="J23" s="36"/>
      <c r="K23" s="38"/>
      <c r="L23" s="38"/>
      <c r="M23" s="39" t="str">
        <f>"("&amp;LEFT(AA22,1)&amp;")"</f>
        <v>()</v>
      </c>
      <c r="N23" s="40" t="str">
        <f>'1'!N7</f>
        <v>Afternoon Workout</v>
      </c>
      <c r="O23" s="36"/>
      <c r="P23" s="36"/>
      <c r="Q23" s="36"/>
      <c r="R23" s="36"/>
      <c r="S23" s="36"/>
      <c r="T23" s="36"/>
      <c r="U23" s="36"/>
      <c r="V23" s="41"/>
      <c r="W23" s="36"/>
      <c r="X23" s="36"/>
      <c r="Y23" s="36"/>
      <c r="Z23" s="42"/>
      <c r="AA23" s="874"/>
      <c r="AB23" s="875"/>
      <c r="AC23" s="875"/>
      <c r="AD23" s="875"/>
      <c r="AE23" s="875"/>
      <c r="AF23" s="875"/>
      <c r="AG23" s="875"/>
      <c r="AH23" s="875"/>
      <c r="AI23" s="875"/>
      <c r="AJ23" s="875"/>
      <c r="AK23" s="875"/>
    </row>
    <row r="24" spans="1:37" x14ac:dyDescent="0.25">
      <c r="A24" s="43" t="s">
        <v>1574</v>
      </c>
      <c r="B24" s="36"/>
      <c r="C24" s="36"/>
      <c r="D24" s="36"/>
      <c r="E24" s="36"/>
      <c r="F24" s="36"/>
      <c r="G24" s="36"/>
      <c r="H24" s="36"/>
      <c r="I24" s="36"/>
      <c r="J24" s="36"/>
      <c r="K24" s="38"/>
      <c r="L24" s="38"/>
      <c r="M24" s="44"/>
      <c r="N24" s="43" t="s">
        <v>1574</v>
      </c>
      <c r="O24" s="36"/>
      <c r="P24" s="36"/>
      <c r="Q24" s="36"/>
      <c r="R24" s="36"/>
      <c r="S24" s="36"/>
      <c r="T24" s="36"/>
      <c r="U24" s="36"/>
      <c r="V24" s="36"/>
      <c r="W24" s="36"/>
      <c r="X24" s="36"/>
      <c r="Y24" s="36"/>
      <c r="Z24" s="42"/>
      <c r="AA24" s="874"/>
      <c r="AB24" s="875"/>
      <c r="AC24" s="875"/>
      <c r="AD24" s="875"/>
      <c r="AE24" s="875"/>
      <c r="AF24" s="875"/>
      <c r="AG24" s="875"/>
      <c r="AH24" s="875"/>
      <c r="AI24" s="875"/>
      <c r="AJ24" s="875"/>
      <c r="AK24" s="875"/>
    </row>
    <row r="25" spans="1:37" x14ac:dyDescent="0.25">
      <c r="A25" s="43" t="s">
        <v>1575</v>
      </c>
      <c r="B25" s="36"/>
      <c r="C25" s="36"/>
      <c r="D25" s="36"/>
      <c r="E25" s="36"/>
      <c r="F25" s="36"/>
      <c r="G25" s="36"/>
      <c r="H25" s="36"/>
      <c r="I25" s="36"/>
      <c r="J25" s="36"/>
      <c r="K25" s="38"/>
      <c r="L25" s="38"/>
      <c r="M25" s="44"/>
      <c r="N25" s="43" t="s">
        <v>1575</v>
      </c>
      <c r="O25" s="36"/>
      <c r="P25" s="36"/>
      <c r="Q25" s="36"/>
      <c r="R25" s="36"/>
      <c r="S25" s="36"/>
      <c r="T25" s="36"/>
      <c r="U25" s="36"/>
      <c r="V25" s="36"/>
      <c r="W25" s="36"/>
      <c r="X25" s="36"/>
      <c r="Y25" s="36"/>
      <c r="Z25" s="42"/>
      <c r="AA25" s="874"/>
      <c r="AB25" s="875"/>
      <c r="AC25" s="875"/>
      <c r="AD25" s="875"/>
      <c r="AE25" s="875"/>
      <c r="AF25" s="875"/>
      <c r="AG25" s="875"/>
      <c r="AH25" s="875"/>
      <c r="AI25" s="875"/>
      <c r="AJ25" s="875"/>
      <c r="AK25" s="875"/>
    </row>
    <row r="26" spans="1:37" x14ac:dyDescent="0.25">
      <c r="A26" s="43" t="s">
        <v>1576</v>
      </c>
      <c r="B26" s="36"/>
      <c r="C26" s="36"/>
      <c r="D26" s="36"/>
      <c r="E26" s="36"/>
      <c r="F26" s="36"/>
      <c r="G26" s="36"/>
      <c r="H26" s="36"/>
      <c r="I26" s="36"/>
      <c r="J26" s="36"/>
      <c r="K26" s="38"/>
      <c r="L26" s="38"/>
      <c r="M26" s="44"/>
      <c r="N26" s="43" t="s">
        <v>1576</v>
      </c>
      <c r="O26" s="36"/>
      <c r="P26" s="36"/>
      <c r="Q26" s="36"/>
      <c r="R26" s="36"/>
      <c r="S26" s="36"/>
      <c r="T26" s="36"/>
      <c r="U26" s="36"/>
      <c r="V26" s="36"/>
      <c r="W26" s="36"/>
      <c r="X26" s="36"/>
      <c r="Y26" s="36"/>
      <c r="Z26" s="42"/>
      <c r="AA26" s="874"/>
      <c r="AB26" s="875"/>
      <c r="AC26" s="875"/>
      <c r="AD26" s="875"/>
      <c r="AE26" s="875"/>
      <c r="AF26" s="875"/>
      <c r="AG26" s="875"/>
      <c r="AH26" s="875"/>
      <c r="AI26" s="875"/>
      <c r="AJ26" s="875"/>
      <c r="AK26" s="875"/>
    </row>
    <row r="27" spans="1:37" x14ac:dyDescent="0.25">
      <c r="A27" s="43" t="s">
        <v>1577</v>
      </c>
      <c r="B27" s="36"/>
      <c r="C27" s="36"/>
      <c r="D27" s="36"/>
      <c r="E27" s="36"/>
      <c r="F27" s="36"/>
      <c r="G27" s="36"/>
      <c r="H27" s="36"/>
      <c r="I27" s="36"/>
      <c r="J27" s="36"/>
      <c r="K27" s="38"/>
      <c r="L27" s="38"/>
      <c r="M27" s="44"/>
      <c r="N27" s="43" t="s">
        <v>1577</v>
      </c>
      <c r="O27" s="36"/>
      <c r="P27" s="36"/>
      <c r="Q27" s="36"/>
      <c r="R27" s="36"/>
      <c r="S27" s="36"/>
      <c r="T27" s="36"/>
      <c r="U27" s="36"/>
      <c r="V27" s="36"/>
      <c r="W27" s="36"/>
      <c r="X27" s="36"/>
      <c r="Y27" s="36"/>
      <c r="Z27" s="42"/>
      <c r="AA27" s="874"/>
      <c r="AB27" s="875"/>
      <c r="AC27" s="875"/>
      <c r="AD27" s="875"/>
      <c r="AE27" s="875"/>
      <c r="AF27" s="875"/>
      <c r="AG27" s="875"/>
      <c r="AH27" s="875"/>
      <c r="AI27" s="875"/>
      <c r="AJ27" s="875"/>
      <c r="AK27" s="875"/>
    </row>
    <row r="28" spans="1:37" x14ac:dyDescent="0.25">
      <c r="A28" s="43" t="s">
        <v>1578</v>
      </c>
      <c r="B28" s="36"/>
      <c r="C28" s="36"/>
      <c r="D28" s="36"/>
      <c r="E28" s="36"/>
      <c r="F28" s="36"/>
      <c r="G28" s="36"/>
      <c r="H28" s="36"/>
      <c r="I28" s="36"/>
      <c r="J28" s="36"/>
      <c r="K28" s="38"/>
      <c r="L28" s="38"/>
      <c r="M28" s="44"/>
      <c r="N28" s="43" t="s">
        <v>1578</v>
      </c>
      <c r="O28" s="36"/>
      <c r="P28" s="36"/>
      <c r="Q28" s="36"/>
      <c r="R28" s="36"/>
      <c r="S28" s="36"/>
      <c r="T28" s="36"/>
      <c r="U28" s="36"/>
      <c r="V28" s="36"/>
      <c r="W28" s="36"/>
      <c r="X28" s="36"/>
      <c r="Y28" s="36"/>
      <c r="Z28" s="42"/>
      <c r="AA28" s="874"/>
      <c r="AB28" s="875"/>
      <c r="AC28" s="875"/>
      <c r="AD28" s="875"/>
      <c r="AE28" s="875"/>
      <c r="AF28" s="875"/>
      <c r="AG28" s="875"/>
      <c r="AH28" s="875"/>
      <c r="AI28" s="875"/>
      <c r="AJ28" s="875"/>
      <c r="AK28" s="875"/>
    </row>
    <row r="29" spans="1:37" x14ac:dyDescent="0.25">
      <c r="A29" s="52" t="s">
        <v>1579</v>
      </c>
      <c r="B29" s="45"/>
      <c r="C29" s="45"/>
      <c r="D29" s="45"/>
      <c r="E29" s="45"/>
      <c r="F29" s="45"/>
      <c r="G29" s="45"/>
      <c r="H29" s="45"/>
      <c r="I29" s="45"/>
      <c r="J29" s="45"/>
      <c r="K29" s="38"/>
      <c r="L29" s="38"/>
      <c r="M29" s="46">
        <f>SUM(M23:M28)</f>
        <v>0</v>
      </c>
      <c r="N29" s="43" t="s">
        <v>1579</v>
      </c>
      <c r="O29" s="45"/>
      <c r="P29" s="45"/>
      <c r="Q29" s="45"/>
      <c r="R29" s="45"/>
      <c r="S29" s="45"/>
      <c r="T29" s="45"/>
      <c r="U29" s="45"/>
      <c r="V29" s="45"/>
      <c r="W29" s="45"/>
      <c r="X29" s="45"/>
      <c r="Y29" s="45"/>
      <c r="Z29" s="46">
        <f>SUM(Z23:Z28)</f>
        <v>0</v>
      </c>
    </row>
    <row r="30" spans="1:37" ht="15.75" thickBot="1" x14ac:dyDescent="0.3">
      <c r="A30" s="766" t="s">
        <v>643</v>
      </c>
      <c r="B30" s="767"/>
      <c r="C30" s="767"/>
      <c r="D30" s="767"/>
      <c r="E30" s="767"/>
      <c r="F30" s="767"/>
      <c r="G30" s="767"/>
      <c r="H30" s="767"/>
      <c r="I30" s="767"/>
      <c r="J30" s="767"/>
      <c r="K30" s="767"/>
      <c r="L30" s="767"/>
      <c r="M30" s="767"/>
      <c r="N30" s="767"/>
      <c r="O30" s="767"/>
      <c r="P30" s="767"/>
      <c r="Q30" s="767"/>
      <c r="R30" s="767"/>
      <c r="S30" s="767"/>
      <c r="T30" s="767"/>
      <c r="U30" s="767"/>
      <c r="V30" s="768"/>
      <c r="W30" s="769">
        <f>+W22+1</f>
        <v>44923</v>
      </c>
      <c r="X30" s="770"/>
      <c r="Y30" s="770"/>
      <c r="Z30" s="771"/>
    </row>
    <row r="31" spans="1:37" ht="15.75" thickTop="1" x14ac:dyDescent="0.25">
      <c r="A31" s="37" t="s">
        <v>855</v>
      </c>
      <c r="B31" s="36"/>
      <c r="C31" s="36"/>
      <c r="D31" s="36"/>
      <c r="E31" s="36"/>
      <c r="F31" s="36"/>
      <c r="G31" s="36"/>
      <c r="H31" s="36"/>
      <c r="I31" s="36"/>
      <c r="J31" s="36"/>
      <c r="K31" s="38"/>
      <c r="L31" s="38"/>
      <c r="M31" s="39" t="str">
        <f>"("&amp;LEFT(AA30,1)&amp;")"</f>
        <v>()</v>
      </c>
      <c r="N31" s="40" t="str">
        <f>'1'!N7</f>
        <v>Afternoon Workout</v>
      </c>
      <c r="O31" s="36"/>
      <c r="P31" s="36"/>
      <c r="Q31" s="36"/>
      <c r="R31" s="36"/>
      <c r="S31" s="36"/>
      <c r="T31" s="36"/>
      <c r="U31" s="36"/>
      <c r="V31" s="41"/>
      <c r="W31" s="36"/>
      <c r="X31" s="36"/>
      <c r="Y31" s="36"/>
      <c r="Z31" s="42"/>
      <c r="AA31" s="874"/>
      <c r="AB31" s="875"/>
      <c r="AC31" s="875"/>
      <c r="AD31" s="875"/>
      <c r="AE31" s="875"/>
      <c r="AF31" s="875"/>
      <c r="AG31" s="875"/>
      <c r="AH31" s="875"/>
      <c r="AI31" s="875"/>
      <c r="AJ31" s="875"/>
      <c r="AK31" s="875"/>
    </row>
    <row r="32" spans="1:37" x14ac:dyDescent="0.25">
      <c r="A32" s="43" t="s">
        <v>1574</v>
      </c>
      <c r="B32" s="36"/>
      <c r="C32" s="36"/>
      <c r="D32" s="36"/>
      <c r="E32" s="36"/>
      <c r="F32" s="36"/>
      <c r="G32" s="36"/>
      <c r="H32" s="36"/>
      <c r="I32" s="36"/>
      <c r="J32" s="36"/>
      <c r="K32" s="38"/>
      <c r="L32" s="38"/>
      <c r="M32" s="44"/>
      <c r="N32" s="43" t="s">
        <v>1574</v>
      </c>
      <c r="O32" s="36"/>
      <c r="P32" s="36"/>
      <c r="Q32" s="36"/>
      <c r="R32" s="36"/>
      <c r="S32" s="36"/>
      <c r="T32" s="36"/>
      <c r="U32" s="36"/>
      <c r="V32" s="36"/>
      <c r="W32" s="36"/>
      <c r="X32" s="36"/>
      <c r="Y32" s="36"/>
      <c r="Z32" s="42"/>
      <c r="AA32" s="874"/>
      <c r="AB32" s="875"/>
      <c r="AC32" s="875"/>
      <c r="AD32" s="875"/>
      <c r="AE32" s="875"/>
      <c r="AF32" s="875"/>
      <c r="AG32" s="875"/>
      <c r="AH32" s="875"/>
      <c r="AI32" s="875"/>
      <c r="AJ32" s="875"/>
      <c r="AK32" s="875"/>
    </row>
    <row r="33" spans="1:37" x14ac:dyDescent="0.25">
      <c r="A33" s="43" t="s">
        <v>1575</v>
      </c>
      <c r="B33" s="36"/>
      <c r="C33" s="36"/>
      <c r="D33" s="36"/>
      <c r="E33" s="36"/>
      <c r="F33" s="36"/>
      <c r="G33" s="36"/>
      <c r="H33" s="36"/>
      <c r="I33" s="36"/>
      <c r="J33" s="36"/>
      <c r="K33" s="38"/>
      <c r="L33" s="38"/>
      <c r="M33" s="44"/>
      <c r="N33" s="43" t="s">
        <v>1575</v>
      </c>
      <c r="O33" s="36"/>
      <c r="P33" s="36"/>
      <c r="Q33" s="36"/>
      <c r="R33" s="36"/>
      <c r="S33" s="36"/>
      <c r="T33" s="36"/>
      <c r="U33" s="36"/>
      <c r="V33" s="36"/>
      <c r="W33" s="36"/>
      <c r="X33" s="36"/>
      <c r="Y33" s="36"/>
      <c r="Z33" s="42"/>
      <c r="AA33" s="874"/>
      <c r="AB33" s="875"/>
      <c r="AC33" s="875"/>
      <c r="AD33" s="875"/>
      <c r="AE33" s="875"/>
      <c r="AF33" s="875"/>
      <c r="AG33" s="875"/>
      <c r="AH33" s="875"/>
      <c r="AI33" s="875"/>
      <c r="AJ33" s="875"/>
      <c r="AK33" s="875"/>
    </row>
    <row r="34" spans="1:37" x14ac:dyDescent="0.25">
      <c r="A34" s="43" t="s">
        <v>1576</v>
      </c>
      <c r="B34" s="36"/>
      <c r="C34" s="36"/>
      <c r="D34" s="36"/>
      <c r="E34" s="36"/>
      <c r="F34" s="36"/>
      <c r="G34" s="36"/>
      <c r="H34" s="36"/>
      <c r="I34" s="36"/>
      <c r="J34" s="36"/>
      <c r="K34" s="38"/>
      <c r="L34" s="38"/>
      <c r="M34" s="44"/>
      <c r="N34" s="43" t="s">
        <v>1576</v>
      </c>
      <c r="O34" s="36"/>
      <c r="P34" s="36"/>
      <c r="Q34" s="36"/>
      <c r="R34" s="36"/>
      <c r="S34" s="36"/>
      <c r="T34" s="36"/>
      <c r="U34" s="36"/>
      <c r="V34" s="36"/>
      <c r="W34" s="36"/>
      <c r="X34" s="36"/>
      <c r="Y34" s="36"/>
      <c r="Z34" s="42"/>
      <c r="AA34" s="874"/>
      <c r="AB34" s="875"/>
      <c r="AC34" s="875"/>
      <c r="AD34" s="875"/>
      <c r="AE34" s="875"/>
      <c r="AF34" s="875"/>
      <c r="AG34" s="875"/>
      <c r="AH34" s="875"/>
      <c r="AI34" s="875"/>
      <c r="AJ34" s="875"/>
      <c r="AK34" s="875"/>
    </row>
    <row r="35" spans="1:37" x14ac:dyDescent="0.25">
      <c r="A35" s="43" t="s">
        <v>1577</v>
      </c>
      <c r="B35" s="36"/>
      <c r="C35" s="36"/>
      <c r="D35" s="36"/>
      <c r="E35" s="36"/>
      <c r="F35" s="36"/>
      <c r="G35" s="36"/>
      <c r="H35" s="36"/>
      <c r="I35" s="36"/>
      <c r="J35" s="36"/>
      <c r="K35" s="38"/>
      <c r="L35" s="38"/>
      <c r="M35" s="44"/>
      <c r="N35" s="43" t="s">
        <v>1577</v>
      </c>
      <c r="O35" s="36"/>
      <c r="P35" s="36"/>
      <c r="Q35" s="36"/>
      <c r="R35" s="36"/>
      <c r="S35" s="36"/>
      <c r="T35" s="36"/>
      <c r="U35" s="36"/>
      <c r="V35" s="36"/>
      <c r="W35" s="36"/>
      <c r="X35" s="36"/>
      <c r="Y35" s="36"/>
      <c r="Z35" s="42"/>
      <c r="AA35" s="874"/>
      <c r="AB35" s="875"/>
      <c r="AC35" s="875"/>
      <c r="AD35" s="875"/>
      <c r="AE35" s="875"/>
      <c r="AF35" s="875"/>
      <c r="AG35" s="875"/>
      <c r="AH35" s="875"/>
      <c r="AI35" s="875"/>
      <c r="AJ35" s="875"/>
      <c r="AK35" s="875"/>
    </row>
    <row r="36" spans="1:37" x14ac:dyDescent="0.25">
      <c r="A36" s="43" t="s">
        <v>1578</v>
      </c>
      <c r="B36" s="36"/>
      <c r="C36" s="36"/>
      <c r="D36" s="36"/>
      <c r="E36" s="36"/>
      <c r="F36" s="36"/>
      <c r="G36" s="36"/>
      <c r="H36" s="36"/>
      <c r="I36" s="36"/>
      <c r="J36" s="36"/>
      <c r="K36" s="38"/>
      <c r="L36" s="38"/>
      <c r="M36" s="44"/>
      <c r="N36" s="43" t="s">
        <v>1578</v>
      </c>
      <c r="O36" s="36"/>
      <c r="P36" s="36"/>
      <c r="Q36" s="36"/>
      <c r="R36" s="36"/>
      <c r="S36" s="36"/>
      <c r="T36" s="36"/>
      <c r="U36" s="36"/>
      <c r="V36" s="36"/>
      <c r="W36" s="36"/>
      <c r="X36" s="36"/>
      <c r="Y36" s="36"/>
      <c r="Z36" s="42"/>
      <c r="AA36" s="874"/>
      <c r="AB36" s="875"/>
      <c r="AC36" s="875"/>
      <c r="AD36" s="875"/>
      <c r="AE36" s="875"/>
      <c r="AF36" s="875"/>
      <c r="AG36" s="875"/>
      <c r="AH36" s="875"/>
      <c r="AI36" s="875"/>
      <c r="AJ36" s="875"/>
      <c r="AK36" s="875"/>
    </row>
    <row r="37" spans="1:37" x14ac:dyDescent="0.25">
      <c r="A37" s="52" t="s">
        <v>1579</v>
      </c>
      <c r="B37" s="45"/>
      <c r="C37" s="45"/>
      <c r="D37" s="45"/>
      <c r="E37" s="45"/>
      <c r="F37" s="45"/>
      <c r="G37" s="45"/>
      <c r="H37" s="45"/>
      <c r="I37" s="45"/>
      <c r="J37" s="45"/>
      <c r="K37" s="38"/>
      <c r="L37" s="38"/>
      <c r="M37" s="46">
        <f>SUM(M31:M36)</f>
        <v>0</v>
      </c>
      <c r="N37" s="52" t="s">
        <v>1579</v>
      </c>
      <c r="O37" s="45"/>
      <c r="P37" s="45"/>
      <c r="Q37" s="45"/>
      <c r="R37" s="45"/>
      <c r="S37" s="45"/>
      <c r="T37" s="45"/>
      <c r="U37" s="45"/>
      <c r="V37" s="45"/>
      <c r="W37" s="45"/>
      <c r="X37" s="45"/>
      <c r="Y37" s="45"/>
      <c r="Z37" s="46">
        <f>SUM(Z31:Z36)</f>
        <v>0</v>
      </c>
    </row>
    <row r="38" spans="1:37" ht="15.75" thickBot="1" x14ac:dyDescent="0.3">
      <c r="A38" s="766" t="s">
        <v>644</v>
      </c>
      <c r="B38" s="767"/>
      <c r="C38" s="767"/>
      <c r="D38" s="767"/>
      <c r="E38" s="767"/>
      <c r="F38" s="767"/>
      <c r="G38" s="767"/>
      <c r="H38" s="767"/>
      <c r="I38" s="767"/>
      <c r="J38" s="767"/>
      <c r="K38" s="767"/>
      <c r="L38" s="767"/>
      <c r="M38" s="767"/>
      <c r="N38" s="767"/>
      <c r="O38" s="767"/>
      <c r="P38" s="767"/>
      <c r="Q38" s="767"/>
      <c r="R38" s="767"/>
      <c r="S38" s="767"/>
      <c r="T38" s="767"/>
      <c r="U38" s="767"/>
      <c r="V38" s="768"/>
      <c r="W38" s="769">
        <f>+W30+1</f>
        <v>44924</v>
      </c>
      <c r="X38" s="770"/>
      <c r="Y38" s="770"/>
      <c r="Z38" s="771"/>
    </row>
    <row r="39" spans="1:37" ht="15.75" thickTop="1" x14ac:dyDescent="0.25">
      <c r="A39" s="37" t="s">
        <v>855</v>
      </c>
      <c r="B39" s="36"/>
      <c r="C39" s="36"/>
      <c r="D39" s="36"/>
      <c r="E39" s="36"/>
      <c r="F39" s="36"/>
      <c r="G39" s="36"/>
      <c r="H39" s="36"/>
      <c r="I39" s="36"/>
      <c r="J39" s="36"/>
      <c r="K39" s="38"/>
      <c r="L39" s="38"/>
      <c r="M39" s="39" t="str">
        <f>"("&amp;LEFT(AA38,1)&amp;")"</f>
        <v>()</v>
      </c>
      <c r="N39" s="40" t="str">
        <f>'1'!N7</f>
        <v>Afternoon Workout</v>
      </c>
      <c r="O39" s="36"/>
      <c r="P39" s="36"/>
      <c r="Q39" s="36"/>
      <c r="R39" s="36"/>
      <c r="S39" s="36"/>
      <c r="T39" s="36"/>
      <c r="U39" s="36"/>
      <c r="V39" s="41"/>
      <c r="W39" s="36"/>
      <c r="X39" s="36"/>
      <c r="Y39" s="36"/>
      <c r="Z39" s="42"/>
      <c r="AA39" s="874"/>
      <c r="AB39" s="875"/>
      <c r="AC39" s="875"/>
      <c r="AD39" s="875"/>
      <c r="AE39" s="875"/>
      <c r="AF39" s="875"/>
      <c r="AG39" s="875"/>
      <c r="AH39" s="875"/>
      <c r="AI39" s="875"/>
      <c r="AJ39" s="875"/>
      <c r="AK39" s="875"/>
    </row>
    <row r="40" spans="1:37" x14ac:dyDescent="0.25">
      <c r="A40" s="43" t="s">
        <v>1580</v>
      </c>
      <c r="B40" s="36"/>
      <c r="C40" s="36"/>
      <c r="D40" s="36"/>
      <c r="E40" s="36"/>
      <c r="F40" s="36"/>
      <c r="G40" s="36"/>
      <c r="H40" s="36"/>
      <c r="I40" s="36"/>
      <c r="J40" s="36"/>
      <c r="K40" s="38"/>
      <c r="L40" s="38"/>
      <c r="M40" s="44"/>
      <c r="N40" s="43" t="s">
        <v>1574</v>
      </c>
      <c r="O40" s="36"/>
      <c r="P40" s="36"/>
      <c r="Q40" s="36"/>
      <c r="R40" s="36"/>
      <c r="S40" s="36"/>
      <c r="T40" s="36"/>
      <c r="U40" s="36"/>
      <c r="V40" s="36"/>
      <c r="W40" s="36"/>
      <c r="X40" s="36"/>
      <c r="Y40" s="36"/>
      <c r="Z40" s="42"/>
      <c r="AA40" s="874"/>
      <c r="AB40" s="875"/>
      <c r="AC40" s="875"/>
      <c r="AD40" s="875"/>
      <c r="AE40" s="875"/>
      <c r="AF40" s="875"/>
      <c r="AG40" s="875"/>
      <c r="AH40" s="875"/>
      <c r="AI40" s="875"/>
      <c r="AJ40" s="875"/>
      <c r="AK40" s="875"/>
    </row>
    <row r="41" spans="1:37" x14ac:dyDescent="0.25">
      <c r="A41" s="43" t="s">
        <v>1581</v>
      </c>
      <c r="B41" s="36"/>
      <c r="C41" s="36"/>
      <c r="D41" s="36"/>
      <c r="E41" s="36"/>
      <c r="F41" s="36"/>
      <c r="G41" s="36"/>
      <c r="H41" s="36"/>
      <c r="I41" s="36"/>
      <c r="J41" s="36"/>
      <c r="K41" s="38"/>
      <c r="L41" s="38"/>
      <c r="M41" s="44"/>
      <c r="N41" s="43" t="s">
        <v>1575</v>
      </c>
      <c r="O41" s="36"/>
      <c r="P41" s="36"/>
      <c r="Q41" s="36"/>
      <c r="R41" s="36"/>
      <c r="S41" s="36"/>
      <c r="T41" s="36"/>
      <c r="U41" s="36"/>
      <c r="V41" s="36"/>
      <c r="W41" s="36"/>
      <c r="X41" s="36"/>
      <c r="Y41" s="36"/>
      <c r="Z41" s="42"/>
      <c r="AA41" s="874"/>
      <c r="AB41" s="875"/>
      <c r="AC41" s="875"/>
      <c r="AD41" s="875"/>
      <c r="AE41" s="875"/>
      <c r="AF41" s="875"/>
      <c r="AG41" s="875"/>
      <c r="AH41" s="875"/>
      <c r="AI41" s="875"/>
      <c r="AJ41" s="875"/>
      <c r="AK41" s="875"/>
    </row>
    <row r="42" spans="1:37" x14ac:dyDescent="0.25">
      <c r="A42" s="43" t="s">
        <v>1576</v>
      </c>
      <c r="B42" s="36"/>
      <c r="C42" s="36"/>
      <c r="D42" s="36"/>
      <c r="E42" s="36"/>
      <c r="F42" s="36"/>
      <c r="G42" s="36"/>
      <c r="H42" s="36"/>
      <c r="I42" s="36"/>
      <c r="J42" s="36"/>
      <c r="K42" s="38"/>
      <c r="L42" s="38"/>
      <c r="M42" s="44"/>
      <c r="N42" s="43" t="s">
        <v>1576</v>
      </c>
      <c r="O42" s="36"/>
      <c r="P42" s="36"/>
      <c r="Q42" s="36"/>
      <c r="R42" s="36"/>
      <c r="S42" s="36"/>
      <c r="T42" s="36"/>
      <c r="U42" s="36"/>
      <c r="V42" s="36"/>
      <c r="W42" s="36"/>
      <c r="X42" s="36"/>
      <c r="Y42" s="36"/>
      <c r="Z42" s="42"/>
      <c r="AA42" s="874"/>
      <c r="AB42" s="875"/>
      <c r="AC42" s="875"/>
      <c r="AD42" s="875"/>
      <c r="AE42" s="875"/>
      <c r="AF42" s="875"/>
      <c r="AG42" s="875"/>
      <c r="AH42" s="875"/>
      <c r="AI42" s="875"/>
      <c r="AJ42" s="875"/>
      <c r="AK42" s="875"/>
    </row>
    <row r="43" spans="1:37" x14ac:dyDescent="0.25">
      <c r="A43" s="43" t="s">
        <v>1577</v>
      </c>
      <c r="B43" s="36"/>
      <c r="C43" s="36"/>
      <c r="D43" s="36"/>
      <c r="E43" s="36"/>
      <c r="F43" s="36"/>
      <c r="G43" s="36"/>
      <c r="H43" s="36"/>
      <c r="I43" s="36"/>
      <c r="J43" s="36"/>
      <c r="K43" s="38"/>
      <c r="L43" s="38"/>
      <c r="M43" s="44"/>
      <c r="N43" s="43" t="s">
        <v>1577</v>
      </c>
      <c r="O43" s="36"/>
      <c r="P43" s="36"/>
      <c r="Q43" s="36"/>
      <c r="R43" s="36"/>
      <c r="S43" s="36"/>
      <c r="T43" s="36"/>
      <c r="U43" s="36"/>
      <c r="V43" s="36"/>
      <c r="W43" s="36"/>
      <c r="X43" s="36"/>
      <c r="Y43" s="36"/>
      <c r="Z43" s="42"/>
      <c r="AA43" s="874"/>
      <c r="AB43" s="875"/>
      <c r="AC43" s="875"/>
      <c r="AD43" s="875"/>
      <c r="AE43" s="875"/>
      <c r="AF43" s="875"/>
      <c r="AG43" s="875"/>
      <c r="AH43" s="875"/>
      <c r="AI43" s="875"/>
      <c r="AJ43" s="875"/>
      <c r="AK43" s="875"/>
    </row>
    <row r="44" spans="1:37" x14ac:dyDescent="0.25">
      <c r="A44" s="43" t="s">
        <v>1578</v>
      </c>
      <c r="B44" s="36"/>
      <c r="C44" s="36"/>
      <c r="D44" s="36"/>
      <c r="E44" s="36"/>
      <c r="F44" s="36"/>
      <c r="G44" s="36"/>
      <c r="H44" s="36"/>
      <c r="I44" s="36"/>
      <c r="J44" s="36"/>
      <c r="K44" s="38"/>
      <c r="L44" s="38"/>
      <c r="M44" s="44"/>
      <c r="N44" s="43" t="s">
        <v>1578</v>
      </c>
      <c r="O44" s="36"/>
      <c r="P44" s="36"/>
      <c r="Q44" s="36"/>
      <c r="R44" s="36"/>
      <c r="S44" s="36"/>
      <c r="T44" s="36"/>
      <c r="U44" s="36"/>
      <c r="V44" s="36"/>
      <c r="W44" s="36"/>
      <c r="X44" s="36"/>
      <c r="Y44" s="36"/>
      <c r="Z44" s="42"/>
      <c r="AA44" s="874"/>
      <c r="AB44" s="875"/>
      <c r="AC44" s="875"/>
      <c r="AD44" s="875"/>
      <c r="AE44" s="875"/>
      <c r="AF44" s="875"/>
      <c r="AG44" s="875"/>
      <c r="AH44" s="875"/>
      <c r="AI44" s="875"/>
      <c r="AJ44" s="875"/>
      <c r="AK44" s="875"/>
    </row>
    <row r="45" spans="1:37" x14ac:dyDescent="0.25">
      <c r="A45" s="52" t="s">
        <v>1582</v>
      </c>
      <c r="B45" s="45"/>
      <c r="C45" s="45"/>
      <c r="D45" s="45"/>
      <c r="E45" s="45"/>
      <c r="F45" s="45"/>
      <c r="G45" s="45"/>
      <c r="H45" s="45"/>
      <c r="I45" s="45"/>
      <c r="J45" s="45"/>
      <c r="K45" s="38"/>
      <c r="L45" s="38"/>
      <c r="M45" s="46">
        <f>SUM(M39:M44)</f>
        <v>0</v>
      </c>
      <c r="N45" s="52" t="s">
        <v>1579</v>
      </c>
      <c r="O45" s="45"/>
      <c r="P45" s="45"/>
      <c r="Q45" s="45"/>
      <c r="R45" s="45"/>
      <c r="S45" s="45"/>
      <c r="T45" s="45"/>
      <c r="U45" s="45"/>
      <c r="V45" s="45"/>
      <c r="W45" s="45"/>
      <c r="X45" s="45"/>
      <c r="Y45" s="45"/>
      <c r="Z45" s="46">
        <f>SUM(Z39:Z44)</f>
        <v>0</v>
      </c>
    </row>
    <row r="46" spans="1:37" ht="15.75" thickBot="1" x14ac:dyDescent="0.3">
      <c r="A46" s="766" t="s">
        <v>645</v>
      </c>
      <c r="B46" s="767"/>
      <c r="C46" s="767"/>
      <c r="D46" s="767"/>
      <c r="E46" s="767"/>
      <c r="F46" s="767"/>
      <c r="G46" s="767"/>
      <c r="H46" s="767"/>
      <c r="I46" s="767"/>
      <c r="J46" s="767"/>
      <c r="K46" s="767"/>
      <c r="L46" s="767"/>
      <c r="M46" s="767"/>
      <c r="N46" s="767"/>
      <c r="O46" s="767"/>
      <c r="P46" s="767"/>
      <c r="Q46" s="767"/>
      <c r="R46" s="767"/>
      <c r="S46" s="767"/>
      <c r="T46" s="767"/>
      <c r="U46" s="767"/>
      <c r="V46" s="768"/>
      <c r="W46" s="769">
        <f>+W38+1</f>
        <v>44925</v>
      </c>
      <c r="X46" s="770"/>
      <c r="Y46" s="770"/>
      <c r="Z46" s="771"/>
    </row>
    <row r="47" spans="1:37" ht="15.75" thickTop="1" x14ac:dyDescent="0.25">
      <c r="A47" s="22" t="str">
        <f>+A39</f>
        <v>Morning Workout</v>
      </c>
      <c r="B47" s="23"/>
      <c r="C47" s="23"/>
      <c r="D47" s="23"/>
      <c r="E47" s="23"/>
      <c r="F47" s="23"/>
      <c r="G47" s="23"/>
      <c r="H47" s="23"/>
      <c r="I47" s="23"/>
      <c r="J47" s="23"/>
      <c r="M47" s="24" t="str">
        <f>"("&amp;LEFT(AA46,1)&amp;")"</f>
        <v>()</v>
      </c>
      <c r="N47" s="22" t="str">
        <f>+N39</f>
        <v>Afternoon Workout</v>
      </c>
      <c r="O47" s="23"/>
      <c r="P47" s="23"/>
      <c r="Q47" s="23"/>
      <c r="R47" s="23"/>
      <c r="S47" s="23"/>
      <c r="T47" s="23"/>
      <c r="U47" s="23"/>
      <c r="V47" s="25"/>
      <c r="W47" s="23"/>
      <c r="X47" s="23"/>
      <c r="Y47" s="23"/>
      <c r="Z47" s="48"/>
      <c r="AA47" s="874"/>
      <c r="AB47" s="875"/>
      <c r="AC47" s="875"/>
      <c r="AD47" s="875"/>
      <c r="AE47" s="875"/>
      <c r="AF47" s="875"/>
      <c r="AG47" s="875"/>
      <c r="AH47" s="875"/>
      <c r="AI47" s="875"/>
      <c r="AJ47" s="875"/>
      <c r="AK47" s="875"/>
    </row>
    <row r="48" spans="1:37" x14ac:dyDescent="0.25">
      <c r="A48" s="43" t="s">
        <v>1574</v>
      </c>
      <c r="B48" s="23"/>
      <c r="C48" s="23"/>
      <c r="D48" s="23"/>
      <c r="E48" s="23"/>
      <c r="F48" s="23"/>
      <c r="G48" s="23"/>
      <c r="H48" s="23"/>
      <c r="I48" s="23"/>
      <c r="J48" s="23"/>
      <c r="M48" s="27"/>
      <c r="N48" s="43" t="s">
        <v>1574</v>
      </c>
      <c r="O48" s="36"/>
      <c r="P48" s="36"/>
      <c r="Q48" s="36"/>
      <c r="R48" s="36"/>
      <c r="S48" s="36"/>
      <c r="T48" s="36"/>
      <c r="U48" s="36"/>
      <c r="V48" s="36"/>
      <c r="W48" s="36"/>
      <c r="X48" s="36"/>
      <c r="Y48" s="36"/>
      <c r="Z48" s="42"/>
      <c r="AA48" s="874"/>
      <c r="AB48" s="875"/>
      <c r="AC48" s="875"/>
      <c r="AD48" s="875"/>
      <c r="AE48" s="875"/>
      <c r="AF48" s="875"/>
      <c r="AG48" s="875"/>
      <c r="AH48" s="875"/>
      <c r="AI48" s="875"/>
      <c r="AJ48" s="875"/>
      <c r="AK48" s="875"/>
    </row>
    <row r="49" spans="1:37" x14ac:dyDescent="0.25">
      <c r="A49" s="43" t="s">
        <v>1575</v>
      </c>
      <c r="B49" s="23"/>
      <c r="C49" s="23"/>
      <c r="D49" s="23"/>
      <c r="E49" s="23"/>
      <c r="F49" s="23"/>
      <c r="G49" s="23"/>
      <c r="H49" s="23"/>
      <c r="I49" s="23"/>
      <c r="J49" s="23"/>
      <c r="M49" s="27"/>
      <c r="N49" s="43" t="s">
        <v>1575</v>
      </c>
      <c r="O49" s="36"/>
      <c r="P49" s="36"/>
      <c r="Q49" s="36"/>
      <c r="R49" s="36"/>
      <c r="S49" s="36"/>
      <c r="T49" s="36"/>
      <c r="U49" s="36"/>
      <c r="V49" s="36"/>
      <c r="W49" s="36"/>
      <c r="X49" s="36"/>
      <c r="Y49" s="36"/>
      <c r="Z49" s="42"/>
      <c r="AA49" s="874"/>
      <c r="AB49" s="875"/>
      <c r="AC49" s="875"/>
      <c r="AD49" s="875"/>
      <c r="AE49" s="875"/>
      <c r="AF49" s="875"/>
      <c r="AG49" s="875"/>
      <c r="AH49" s="875"/>
      <c r="AI49" s="875"/>
      <c r="AJ49" s="875"/>
      <c r="AK49" s="875"/>
    </row>
    <row r="50" spans="1:37" x14ac:dyDescent="0.25">
      <c r="A50" s="43" t="s">
        <v>1576</v>
      </c>
      <c r="B50" s="23"/>
      <c r="C50" s="23"/>
      <c r="D50" s="23"/>
      <c r="E50" s="23"/>
      <c r="F50" s="23"/>
      <c r="G50" s="23"/>
      <c r="H50" s="23"/>
      <c r="I50" s="23"/>
      <c r="J50" s="23"/>
      <c r="M50" s="27"/>
      <c r="N50" s="43" t="s">
        <v>1576</v>
      </c>
      <c r="O50" s="23"/>
      <c r="P50" s="23"/>
      <c r="Q50" s="23"/>
      <c r="R50" s="23"/>
      <c r="S50" s="23"/>
      <c r="T50" s="23"/>
      <c r="U50" s="23"/>
      <c r="V50" s="23"/>
      <c r="W50" s="23"/>
      <c r="Z50" s="26"/>
      <c r="AA50" s="874"/>
      <c r="AB50" s="875"/>
      <c r="AC50" s="875"/>
      <c r="AD50" s="875"/>
      <c r="AE50" s="875"/>
      <c r="AF50" s="875"/>
      <c r="AG50" s="875"/>
      <c r="AH50" s="875"/>
      <c r="AI50" s="875"/>
      <c r="AJ50" s="875"/>
      <c r="AK50" s="875"/>
    </row>
    <row r="51" spans="1:37" x14ac:dyDescent="0.25">
      <c r="A51" s="43" t="s">
        <v>1577</v>
      </c>
      <c r="B51" s="23"/>
      <c r="C51" s="23"/>
      <c r="D51" s="23"/>
      <c r="E51" s="23"/>
      <c r="F51" s="23"/>
      <c r="G51" s="23"/>
      <c r="H51" s="23"/>
      <c r="I51" s="23"/>
      <c r="J51" s="23"/>
      <c r="M51" s="27"/>
      <c r="N51" s="43" t="s">
        <v>1577</v>
      </c>
      <c r="O51" s="23"/>
      <c r="P51" s="23"/>
      <c r="Q51" s="23"/>
      <c r="R51" s="23"/>
      <c r="S51" s="23"/>
      <c r="T51" s="23"/>
      <c r="U51" s="23"/>
      <c r="V51" s="23"/>
      <c r="W51" s="23"/>
      <c r="Z51" s="26"/>
      <c r="AA51" s="874"/>
      <c r="AB51" s="875"/>
      <c r="AC51" s="875"/>
      <c r="AD51" s="875"/>
      <c r="AE51" s="875"/>
      <c r="AF51" s="875"/>
      <c r="AG51" s="875"/>
      <c r="AH51" s="875"/>
      <c r="AI51" s="875"/>
      <c r="AJ51" s="875"/>
      <c r="AK51" s="875"/>
    </row>
    <row r="52" spans="1:37" x14ac:dyDescent="0.25">
      <c r="A52" s="43" t="s">
        <v>1578</v>
      </c>
      <c r="B52" s="23"/>
      <c r="C52" s="23"/>
      <c r="D52" s="23"/>
      <c r="E52" s="23"/>
      <c r="F52" s="23"/>
      <c r="G52" s="23"/>
      <c r="H52" s="23"/>
      <c r="I52" s="23"/>
      <c r="J52" s="23"/>
      <c r="M52" s="27"/>
      <c r="N52" s="43" t="s">
        <v>1578</v>
      </c>
      <c r="O52" s="23"/>
      <c r="P52" s="23"/>
      <c r="Q52" s="23"/>
      <c r="R52" s="23"/>
      <c r="S52" s="23"/>
      <c r="T52" s="23"/>
      <c r="U52" s="23"/>
      <c r="V52" s="23"/>
      <c r="W52" s="23"/>
      <c r="Z52" s="30"/>
      <c r="AA52" s="874"/>
      <c r="AB52" s="875"/>
      <c r="AC52" s="875"/>
      <c r="AD52" s="875"/>
      <c r="AE52" s="875"/>
      <c r="AF52" s="875"/>
      <c r="AG52" s="875"/>
      <c r="AH52" s="875"/>
      <c r="AI52" s="875"/>
      <c r="AJ52" s="875"/>
      <c r="AK52" s="875"/>
    </row>
    <row r="53" spans="1:37" x14ac:dyDescent="0.25">
      <c r="A53" s="52" t="s">
        <v>1579</v>
      </c>
      <c r="B53" s="28"/>
      <c r="C53" s="28"/>
      <c r="D53" s="28"/>
      <c r="E53" s="28"/>
      <c r="F53" s="28"/>
      <c r="G53" s="28"/>
      <c r="H53" s="28"/>
      <c r="I53" s="28"/>
      <c r="J53" s="28"/>
      <c r="M53" s="29">
        <f>SUM(M47:M52)</f>
        <v>0</v>
      </c>
      <c r="N53" s="52" t="s">
        <v>1579</v>
      </c>
      <c r="O53" s="28"/>
      <c r="P53" s="28"/>
      <c r="Q53" s="28"/>
      <c r="R53" s="28"/>
      <c r="S53" s="28"/>
      <c r="T53" s="28"/>
      <c r="U53" s="28"/>
      <c r="V53" s="28"/>
      <c r="W53" s="28"/>
      <c r="Z53" s="29">
        <f>SUM(Z47:Z52)</f>
        <v>0</v>
      </c>
    </row>
    <row r="54" spans="1:37" ht="15.75" thickBot="1" x14ac:dyDescent="0.3">
      <c r="A54" s="766" t="s">
        <v>646</v>
      </c>
      <c r="B54" s="767"/>
      <c r="C54" s="767"/>
      <c r="D54" s="767"/>
      <c r="E54" s="767"/>
      <c r="F54" s="767"/>
      <c r="G54" s="767"/>
      <c r="H54" s="767"/>
      <c r="I54" s="767"/>
      <c r="J54" s="767"/>
      <c r="K54" s="767"/>
      <c r="L54" s="767"/>
      <c r="M54" s="767"/>
      <c r="N54" s="767"/>
      <c r="O54" s="767"/>
      <c r="P54" s="767"/>
      <c r="Q54" s="767"/>
      <c r="R54" s="767"/>
      <c r="S54" s="767"/>
      <c r="T54" s="767"/>
      <c r="U54" s="767"/>
      <c r="V54" s="768"/>
      <c r="W54" s="769">
        <f>+W46+1</f>
        <v>44926</v>
      </c>
      <c r="X54" s="770"/>
      <c r="Y54" s="770"/>
      <c r="Z54" s="771"/>
    </row>
    <row r="55" spans="1:37" ht="15.75" thickTop="1" x14ac:dyDescent="0.25">
      <c r="A55" s="22" t="str">
        <f>+A47</f>
        <v>Morning Workout</v>
      </c>
      <c r="B55" s="23"/>
      <c r="C55" s="23"/>
      <c r="D55" s="23"/>
      <c r="E55" s="23"/>
      <c r="F55" s="23"/>
      <c r="G55" s="23"/>
      <c r="H55" s="23"/>
      <c r="I55" s="23"/>
      <c r="J55" s="23"/>
      <c r="M55" s="24" t="str">
        <f>"("&amp;LEFT(AA54,1)&amp;")"</f>
        <v>()</v>
      </c>
      <c r="N55" s="22" t="str">
        <f>+N47</f>
        <v>Afternoon Workout</v>
      </c>
      <c r="O55" s="23"/>
      <c r="P55" s="23"/>
      <c r="Q55" s="23"/>
      <c r="R55" s="23"/>
      <c r="S55" s="23"/>
      <c r="T55" s="23"/>
      <c r="U55" s="23"/>
      <c r="V55" s="25"/>
      <c r="W55" s="23"/>
      <c r="X55" s="23"/>
      <c r="Y55" s="23"/>
      <c r="Z55" s="48"/>
      <c r="AA55" s="874"/>
      <c r="AB55" s="875"/>
      <c r="AC55" s="875"/>
      <c r="AD55" s="875"/>
      <c r="AE55" s="875"/>
      <c r="AF55" s="875"/>
      <c r="AG55" s="875"/>
      <c r="AH55" s="875"/>
      <c r="AI55" s="875"/>
      <c r="AJ55" s="875"/>
      <c r="AK55" s="875"/>
    </row>
    <row r="56" spans="1:37" x14ac:dyDescent="0.25">
      <c r="A56" s="43" t="s">
        <v>1574</v>
      </c>
      <c r="B56" s="23"/>
      <c r="C56" s="23"/>
      <c r="D56" s="23"/>
      <c r="E56" s="23"/>
      <c r="F56" s="23"/>
      <c r="G56" s="23"/>
      <c r="H56" s="23"/>
      <c r="I56" s="23"/>
      <c r="J56" s="23"/>
      <c r="M56" s="27"/>
      <c r="N56" s="43" t="s">
        <v>1574</v>
      </c>
      <c r="O56" s="23"/>
      <c r="P56" s="23"/>
      <c r="Q56" s="23"/>
      <c r="R56" s="23"/>
      <c r="S56" s="23"/>
      <c r="T56" s="23"/>
      <c r="U56" s="23"/>
      <c r="V56" s="23"/>
      <c r="W56" s="23"/>
      <c r="Z56" s="26"/>
      <c r="AA56" s="874"/>
      <c r="AB56" s="875"/>
      <c r="AC56" s="875"/>
      <c r="AD56" s="875"/>
      <c r="AE56" s="875"/>
      <c r="AF56" s="875"/>
      <c r="AG56" s="875"/>
      <c r="AH56" s="875"/>
      <c r="AI56" s="875"/>
      <c r="AJ56" s="875"/>
      <c r="AK56" s="875"/>
    </row>
    <row r="57" spans="1:37" x14ac:dyDescent="0.25">
      <c r="A57" s="43" t="s">
        <v>1575</v>
      </c>
      <c r="B57" s="23"/>
      <c r="C57" s="23"/>
      <c r="D57" s="23"/>
      <c r="E57" s="23"/>
      <c r="F57" s="23"/>
      <c r="G57" s="23"/>
      <c r="H57" s="23"/>
      <c r="I57" s="23"/>
      <c r="J57" s="23"/>
      <c r="M57" s="27"/>
      <c r="N57" s="43" t="s">
        <v>1575</v>
      </c>
      <c r="O57" s="23"/>
      <c r="P57" s="23"/>
      <c r="Q57" s="23"/>
      <c r="R57" s="23"/>
      <c r="S57" s="23"/>
      <c r="T57" s="23"/>
      <c r="U57" s="23"/>
      <c r="V57" s="23"/>
      <c r="W57" s="23"/>
      <c r="Z57" s="26"/>
      <c r="AA57" s="874"/>
      <c r="AB57" s="875"/>
      <c r="AC57" s="875"/>
      <c r="AD57" s="875"/>
      <c r="AE57" s="875"/>
      <c r="AF57" s="875"/>
      <c r="AG57" s="875"/>
      <c r="AH57" s="875"/>
      <c r="AI57" s="875"/>
      <c r="AJ57" s="875"/>
      <c r="AK57" s="875"/>
    </row>
    <row r="58" spans="1:37" x14ac:dyDescent="0.25">
      <c r="A58" s="43" t="s">
        <v>1576</v>
      </c>
      <c r="B58" s="23"/>
      <c r="C58" s="23"/>
      <c r="D58" s="23"/>
      <c r="E58" s="23"/>
      <c r="F58" s="23"/>
      <c r="G58" s="23"/>
      <c r="H58" s="23"/>
      <c r="I58" s="23"/>
      <c r="J58" s="23"/>
      <c r="M58" s="27"/>
      <c r="N58" s="43" t="s">
        <v>1576</v>
      </c>
      <c r="O58" s="23"/>
      <c r="P58" s="23"/>
      <c r="Q58" s="23"/>
      <c r="R58" s="23"/>
      <c r="S58" s="23"/>
      <c r="T58" s="23"/>
      <c r="U58" s="23"/>
      <c r="V58" s="23"/>
      <c r="W58" s="23"/>
      <c r="Z58" s="26"/>
      <c r="AA58" s="874"/>
      <c r="AB58" s="875"/>
      <c r="AC58" s="875"/>
      <c r="AD58" s="875"/>
      <c r="AE58" s="875"/>
      <c r="AF58" s="875"/>
      <c r="AG58" s="875"/>
      <c r="AH58" s="875"/>
      <c r="AI58" s="875"/>
      <c r="AJ58" s="875"/>
      <c r="AK58" s="875"/>
    </row>
    <row r="59" spans="1:37" x14ac:dyDescent="0.25">
      <c r="A59" s="43" t="s">
        <v>1577</v>
      </c>
      <c r="B59" s="23"/>
      <c r="C59" s="23"/>
      <c r="D59" s="23"/>
      <c r="E59" s="23"/>
      <c r="F59" s="23"/>
      <c r="G59" s="23"/>
      <c r="H59" s="23"/>
      <c r="I59" s="23"/>
      <c r="J59" s="23"/>
      <c r="M59" s="27"/>
      <c r="N59" s="43" t="s">
        <v>1577</v>
      </c>
      <c r="O59" s="23"/>
      <c r="P59" s="23"/>
      <c r="Q59" s="23"/>
      <c r="R59" s="23"/>
      <c r="S59" s="23"/>
      <c r="T59" s="23"/>
      <c r="U59" s="23"/>
      <c r="V59" s="23"/>
      <c r="W59" s="23"/>
      <c r="Z59" s="26"/>
      <c r="AA59" s="874"/>
      <c r="AB59" s="875"/>
      <c r="AC59" s="875"/>
      <c r="AD59" s="875"/>
      <c r="AE59" s="875"/>
      <c r="AF59" s="875"/>
      <c r="AG59" s="875"/>
      <c r="AH59" s="875"/>
      <c r="AI59" s="875"/>
      <c r="AJ59" s="875"/>
      <c r="AK59" s="875"/>
    </row>
    <row r="60" spans="1:37" x14ac:dyDescent="0.25">
      <c r="A60" s="43" t="s">
        <v>1578</v>
      </c>
      <c r="B60" s="23"/>
      <c r="C60" s="23"/>
      <c r="D60" s="23"/>
      <c r="E60" s="23"/>
      <c r="F60" s="23"/>
      <c r="G60" s="23"/>
      <c r="H60" s="23"/>
      <c r="I60" s="23"/>
      <c r="J60" s="23"/>
      <c r="M60" s="27"/>
      <c r="N60" s="43" t="s">
        <v>1578</v>
      </c>
      <c r="O60" s="23"/>
      <c r="P60" s="23"/>
      <c r="Q60" s="23"/>
      <c r="R60" s="23"/>
      <c r="S60" s="23"/>
      <c r="T60" s="23"/>
      <c r="U60" s="23"/>
      <c r="V60" s="23"/>
      <c r="W60" s="23"/>
      <c r="Z60" s="26"/>
      <c r="AA60" s="874"/>
      <c r="AB60" s="875"/>
      <c r="AC60" s="875"/>
      <c r="AD60" s="875"/>
      <c r="AE60" s="875"/>
      <c r="AF60" s="875"/>
      <c r="AG60" s="875"/>
      <c r="AH60" s="875"/>
      <c r="AI60" s="875"/>
      <c r="AJ60" s="875"/>
      <c r="AK60" s="875"/>
    </row>
    <row r="61" spans="1:37" x14ac:dyDescent="0.25">
      <c r="A61" s="52" t="s">
        <v>1579</v>
      </c>
      <c r="B61" s="28"/>
      <c r="C61" s="28"/>
      <c r="D61" s="28"/>
      <c r="E61" s="28"/>
      <c r="F61" s="28"/>
      <c r="G61" s="28"/>
      <c r="H61" s="28"/>
      <c r="I61" s="28"/>
      <c r="J61" s="28"/>
      <c r="K61" s="33"/>
      <c r="L61" s="33"/>
      <c r="M61" s="29">
        <f>SUM(M55:M60)</f>
        <v>0</v>
      </c>
      <c r="N61" s="52" t="s">
        <v>1579</v>
      </c>
      <c r="O61" s="28"/>
      <c r="P61" s="28"/>
      <c r="Q61" s="28"/>
      <c r="R61" s="28"/>
      <c r="S61" s="28"/>
      <c r="T61" s="28"/>
      <c r="U61" s="28"/>
      <c r="V61" s="28"/>
      <c r="W61" s="28"/>
      <c r="X61" s="33"/>
      <c r="Y61" s="33"/>
      <c r="Z61" s="29">
        <f>SUM(Z55:Z60)</f>
        <v>0</v>
      </c>
    </row>
  </sheetData>
  <mergeCells count="28">
    <mergeCell ref="AA47:AK52"/>
    <mergeCell ref="AA55:AK60"/>
    <mergeCell ref="AA7:AK12"/>
    <mergeCell ref="AA15:AK20"/>
    <mergeCell ref="AA23:AK28"/>
    <mergeCell ref="AA31:AK36"/>
    <mergeCell ref="AA39:AK44"/>
    <mergeCell ref="A4:Z4"/>
    <mergeCell ref="A1:Z1"/>
    <mergeCell ref="A2:Z2"/>
    <mergeCell ref="A3:F3"/>
    <mergeCell ref="H3:M3"/>
    <mergeCell ref="N3:Z3"/>
    <mergeCell ref="A5:Z5"/>
    <mergeCell ref="A6:V6"/>
    <mergeCell ref="W6:Z6"/>
    <mergeCell ref="A14:V14"/>
    <mergeCell ref="W14:Z14"/>
    <mergeCell ref="A22:V22"/>
    <mergeCell ref="W22:Z22"/>
    <mergeCell ref="A54:V54"/>
    <mergeCell ref="W54:Z54"/>
    <mergeCell ref="A30:V30"/>
    <mergeCell ref="W30:Z30"/>
    <mergeCell ref="A38:V38"/>
    <mergeCell ref="W38:Z38"/>
    <mergeCell ref="A46:V46"/>
    <mergeCell ref="W46:Z46"/>
  </mergeCells>
  <hyperlinks>
    <hyperlink ref="AA1" location="'Reference Page'!A1" display="Home" xr:uid="{00000000-0004-0000-3900-000000000000}"/>
  </hyperlinks>
  <printOptions horizontalCentered="1" verticalCentered="1"/>
  <pageMargins left="0.3" right="0.3" top="0.5" bottom="0.25" header="0.3" footer="0.3"/>
  <pageSetup scale="8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64</vt:i4>
      </vt:variant>
      <vt:variant>
        <vt:lpstr>Named Ranges</vt:lpstr>
      </vt:variant>
      <vt:variant>
        <vt:i4>227</vt:i4>
      </vt:variant>
    </vt:vector>
  </HeadingPairs>
  <TitlesOfParts>
    <vt:vector size="291" baseType="lpstr">
      <vt:lpstr>Sheet1</vt:lpstr>
      <vt:lpstr>PeriodizationTables</vt:lpstr>
      <vt:lpstr>Exercises</vt:lpstr>
      <vt:lpstr>Ideal Plan</vt:lpstr>
      <vt:lpstr>Spring Plan</vt:lpstr>
      <vt:lpstr>Summer Plan</vt:lpstr>
      <vt:lpstr>Winter Plan</vt:lpstr>
      <vt:lpstr>Reference Page</vt:lpstr>
      <vt:lpstr>Calendar</vt:lpstr>
      <vt:lpstr>Habits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19</vt:lpstr>
      <vt:lpstr>17</vt:lpstr>
      <vt:lpstr>22</vt:lpstr>
      <vt:lpstr>18</vt:lpstr>
      <vt:lpstr>20</vt:lpstr>
      <vt:lpstr>21</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Test</vt:lpstr>
      <vt:lpstr>45</vt:lpstr>
      <vt:lpstr>46</vt:lpstr>
      <vt:lpstr>47</vt:lpstr>
      <vt:lpstr>48</vt:lpstr>
      <vt:lpstr>49</vt:lpstr>
      <vt:lpstr>50</vt:lpstr>
      <vt:lpstr>51</vt:lpstr>
      <vt:lpstr>52</vt:lpstr>
      <vt:lpstr>53</vt:lpstr>
      <vt:lpstr>Core</vt:lpstr>
      <vt:lpstr>Core_Pillar</vt:lpstr>
      <vt:lpstr>Core_Rotational</vt:lpstr>
      <vt:lpstr>DenEND_E</vt:lpstr>
      <vt:lpstr>DenEND_NE</vt:lpstr>
      <vt:lpstr>DenFDN_E</vt:lpstr>
      <vt:lpstr>DenFDN_NE</vt:lpstr>
      <vt:lpstr>DenHYP_E</vt:lpstr>
      <vt:lpstr>DenHYP_NE</vt:lpstr>
      <vt:lpstr>DenMAX_E</vt:lpstr>
      <vt:lpstr>DenMAX_NE</vt:lpstr>
      <vt:lpstr>DenPWR_E</vt:lpstr>
      <vt:lpstr>DenPWR_NE</vt:lpstr>
      <vt:lpstr>Density</vt:lpstr>
      <vt:lpstr>DenSPD_E</vt:lpstr>
      <vt:lpstr>DenSPD_NE</vt:lpstr>
      <vt:lpstr>DenSTC_E</vt:lpstr>
      <vt:lpstr>DenSTC_NE</vt:lpstr>
      <vt:lpstr>DenSTR_E</vt:lpstr>
      <vt:lpstr>DenSTR_NE</vt:lpstr>
      <vt:lpstr>DenTF_E</vt:lpstr>
      <vt:lpstr>DenTF_NE</vt:lpstr>
      <vt:lpstr>DenUNL_E</vt:lpstr>
      <vt:lpstr>DenUNL_NE</vt:lpstr>
      <vt:lpstr>END_R</vt:lpstr>
      <vt:lpstr>END1_3C</vt:lpstr>
      <vt:lpstr>END1_3E</vt:lpstr>
      <vt:lpstr>END1_3O</vt:lpstr>
      <vt:lpstr>END10_12C</vt:lpstr>
      <vt:lpstr>END10_12E</vt:lpstr>
      <vt:lpstr>END10_12O</vt:lpstr>
      <vt:lpstr>END4_6C</vt:lpstr>
      <vt:lpstr>END4_6E</vt:lpstr>
      <vt:lpstr>END4_6O</vt:lpstr>
      <vt:lpstr>END7_9C</vt:lpstr>
      <vt:lpstr>END7_9E</vt:lpstr>
      <vt:lpstr>END7_9O</vt:lpstr>
      <vt:lpstr>'Ideal Plan'!ExerciseCategories</vt:lpstr>
      <vt:lpstr>'Winter Plan'!ExerciseCategories</vt:lpstr>
      <vt:lpstr>ExerciseCategories</vt:lpstr>
      <vt:lpstr>Explosive_Cardio</vt:lpstr>
      <vt:lpstr>FDN_R</vt:lpstr>
      <vt:lpstr>FDN1_3C</vt:lpstr>
      <vt:lpstr>FDN1_3E</vt:lpstr>
      <vt:lpstr>FDN1_3O</vt:lpstr>
      <vt:lpstr>FDN10_12C</vt:lpstr>
      <vt:lpstr>FDN10_12E</vt:lpstr>
      <vt:lpstr>FDN10_12O</vt:lpstr>
      <vt:lpstr>FDN4_6C</vt:lpstr>
      <vt:lpstr>FDN4_6E</vt:lpstr>
      <vt:lpstr>FDN4_6O</vt:lpstr>
      <vt:lpstr>FDN7_9C</vt:lpstr>
      <vt:lpstr>FDN7_9E</vt:lpstr>
      <vt:lpstr>FDN7_9O</vt:lpstr>
      <vt:lpstr>FDNr</vt:lpstr>
      <vt:lpstr>Functional</vt:lpstr>
      <vt:lpstr>hi</vt:lpstr>
      <vt:lpstr>Hinge_Hip</vt:lpstr>
      <vt:lpstr>HYP_R</vt:lpstr>
      <vt:lpstr>HYP1_3C</vt:lpstr>
      <vt:lpstr>HYP1_3E</vt:lpstr>
      <vt:lpstr>HYP1_3O</vt:lpstr>
      <vt:lpstr>HYP10_12C</vt:lpstr>
      <vt:lpstr>HYP10_12E</vt:lpstr>
      <vt:lpstr>HYP10_12O</vt:lpstr>
      <vt:lpstr>HYP4_6C</vt:lpstr>
      <vt:lpstr>HYP4_6E</vt:lpstr>
      <vt:lpstr>HYP4_6O</vt:lpstr>
      <vt:lpstr>HYP7_9C</vt:lpstr>
      <vt:lpstr>HYP7_9E</vt:lpstr>
      <vt:lpstr>HYP7_9O</vt:lpstr>
      <vt:lpstr>MAX_R</vt:lpstr>
      <vt:lpstr>MAX1_3C</vt:lpstr>
      <vt:lpstr>MAX1_3E</vt:lpstr>
      <vt:lpstr>MAX1_3O</vt:lpstr>
      <vt:lpstr>MAX10_12C</vt:lpstr>
      <vt:lpstr>MAX10_12E</vt:lpstr>
      <vt:lpstr>MAX10_12O</vt:lpstr>
      <vt:lpstr>MAX4_6C</vt:lpstr>
      <vt:lpstr>MAX4_6E</vt:lpstr>
      <vt:lpstr>MAX4_6O</vt:lpstr>
      <vt:lpstr>MAX7_9C</vt:lpstr>
      <vt:lpstr>MAX7_9E</vt:lpstr>
      <vt:lpstr>MAX7_9O</vt:lpstr>
      <vt:lpstr>Mobility</vt:lpstr>
      <vt:lpstr>Other</vt:lpstr>
      <vt:lpstr>'1'!Print_Area</vt:lpstr>
      <vt:lpstr>'10'!Print_Area</vt:lpstr>
      <vt:lpstr>'11'!Print_Area</vt:lpstr>
      <vt:lpstr>'12'!Print_Area</vt:lpstr>
      <vt:lpstr>'13'!Print_Area</vt:lpstr>
      <vt:lpstr>'14'!Print_Area</vt:lpstr>
      <vt:lpstr>'15'!Print_Area</vt:lpstr>
      <vt:lpstr>'16'!Print_Area</vt:lpstr>
      <vt:lpstr>'17'!Print_Area</vt:lpstr>
      <vt:lpstr>'18'!Print_Area</vt:lpstr>
      <vt:lpstr>'19'!Print_Area</vt:lpstr>
      <vt:lpstr>'2'!Print_Area</vt:lpstr>
      <vt:lpstr>'20'!Print_Area</vt:lpstr>
      <vt:lpstr>'21'!Print_Area</vt:lpstr>
      <vt:lpstr>'22'!Print_Area</vt:lpstr>
      <vt:lpstr>'23'!Print_Area</vt:lpstr>
      <vt:lpstr>'24'!Print_Area</vt:lpstr>
      <vt:lpstr>'25'!Print_Area</vt:lpstr>
      <vt:lpstr>'26'!Print_Area</vt:lpstr>
      <vt:lpstr>'27'!Print_Area</vt:lpstr>
      <vt:lpstr>'28'!Print_Area</vt:lpstr>
      <vt:lpstr>'29'!Print_Area</vt:lpstr>
      <vt:lpstr>'3'!Print_Area</vt:lpstr>
      <vt:lpstr>'30'!Print_Area</vt:lpstr>
      <vt:lpstr>'31'!Print_Area</vt:lpstr>
      <vt:lpstr>'32'!Print_Area</vt:lpstr>
      <vt:lpstr>'33'!Print_Area</vt:lpstr>
      <vt:lpstr>'34'!Print_Area</vt:lpstr>
      <vt:lpstr>'35'!Print_Area</vt:lpstr>
      <vt:lpstr>'36'!Print_Area</vt:lpstr>
      <vt:lpstr>'37'!Print_Area</vt:lpstr>
      <vt:lpstr>'38'!Print_Area</vt:lpstr>
      <vt:lpstr>'39'!Print_Area</vt:lpstr>
      <vt:lpstr>'4'!Print_Area</vt:lpstr>
      <vt:lpstr>'40'!Print_Area</vt:lpstr>
      <vt:lpstr>'41'!Print_Area</vt:lpstr>
      <vt:lpstr>'42'!Print_Area</vt:lpstr>
      <vt:lpstr>'43'!Print_Area</vt:lpstr>
      <vt:lpstr>'44'!Print_Area</vt:lpstr>
      <vt:lpstr>'45'!Print_Area</vt:lpstr>
      <vt:lpstr>'46'!Print_Area</vt:lpstr>
      <vt:lpstr>'47'!Print_Area</vt:lpstr>
      <vt:lpstr>'48'!Print_Area</vt:lpstr>
      <vt:lpstr>'49'!Print_Area</vt:lpstr>
      <vt:lpstr>'5'!Print_Area</vt:lpstr>
      <vt:lpstr>'50'!Print_Area</vt:lpstr>
      <vt:lpstr>'51'!Print_Area</vt:lpstr>
      <vt:lpstr>'52'!Print_Area</vt:lpstr>
      <vt:lpstr>'53'!Print_Area</vt:lpstr>
      <vt:lpstr>'6'!Print_Area</vt:lpstr>
      <vt:lpstr>'7'!Print_Area</vt:lpstr>
      <vt:lpstr>'8'!Print_Area</vt:lpstr>
      <vt:lpstr>'9'!Print_Area</vt:lpstr>
      <vt:lpstr>Test!Print_Area</vt:lpstr>
      <vt:lpstr>Pull</vt:lpstr>
      <vt:lpstr>Push</vt:lpstr>
      <vt:lpstr>PWR_R</vt:lpstr>
      <vt:lpstr>PWR1_3C</vt:lpstr>
      <vt:lpstr>PWR1_3E</vt:lpstr>
      <vt:lpstr>PWR1_3O</vt:lpstr>
      <vt:lpstr>PWR10_12C</vt:lpstr>
      <vt:lpstr>PWR10_12E</vt:lpstr>
      <vt:lpstr>PWR10_12O</vt:lpstr>
      <vt:lpstr>PWR4_6C</vt:lpstr>
      <vt:lpstr>PWR4_6E</vt:lpstr>
      <vt:lpstr>PWR4_6O</vt:lpstr>
      <vt:lpstr>PWR7_9C</vt:lpstr>
      <vt:lpstr>PWR7_9E</vt:lpstr>
      <vt:lpstr>PWR7_9O</vt:lpstr>
      <vt:lpstr>Sequence</vt:lpstr>
      <vt:lpstr>Six_Day</vt:lpstr>
      <vt:lpstr>SPD_R</vt:lpstr>
      <vt:lpstr>SPD1_3C</vt:lpstr>
      <vt:lpstr>SPD1_3E</vt:lpstr>
      <vt:lpstr>SPD1_3O</vt:lpstr>
      <vt:lpstr>SPD10_12C</vt:lpstr>
      <vt:lpstr>SPD10_12E</vt:lpstr>
      <vt:lpstr>SPD10_12O</vt:lpstr>
      <vt:lpstr>SPD4_6C</vt:lpstr>
      <vt:lpstr>SPD4_6E</vt:lpstr>
      <vt:lpstr>SPD4_6O</vt:lpstr>
      <vt:lpstr>SPD7_9C</vt:lpstr>
      <vt:lpstr>SPD7_9E</vt:lpstr>
      <vt:lpstr>SPD7_9O</vt:lpstr>
      <vt:lpstr>Squat_Lunge_Step</vt:lpstr>
      <vt:lpstr>STC_R</vt:lpstr>
      <vt:lpstr>STC1_3C</vt:lpstr>
      <vt:lpstr>STC1_3E</vt:lpstr>
      <vt:lpstr>STC1_3O</vt:lpstr>
      <vt:lpstr>STC10_12C</vt:lpstr>
      <vt:lpstr>STC10_12E</vt:lpstr>
      <vt:lpstr>STC10_12O</vt:lpstr>
      <vt:lpstr>STC4_6C</vt:lpstr>
      <vt:lpstr>STC4_6E</vt:lpstr>
      <vt:lpstr>STC4_6O</vt:lpstr>
      <vt:lpstr>STC7_9C</vt:lpstr>
      <vt:lpstr>STC7_9E</vt:lpstr>
      <vt:lpstr>STC7_9O</vt:lpstr>
      <vt:lpstr>STR_R</vt:lpstr>
      <vt:lpstr>STR1_3C</vt:lpstr>
      <vt:lpstr>STR1_3E</vt:lpstr>
      <vt:lpstr>STR1_3O</vt:lpstr>
      <vt:lpstr>STR10_12C</vt:lpstr>
      <vt:lpstr>STR10_12E</vt:lpstr>
      <vt:lpstr>STR10_12O</vt:lpstr>
      <vt:lpstr>STR4_6C</vt:lpstr>
      <vt:lpstr>STR4_6E</vt:lpstr>
      <vt:lpstr>STR4_6O</vt:lpstr>
      <vt:lpstr>STR7_9C</vt:lpstr>
      <vt:lpstr>STR7_9E</vt:lpstr>
      <vt:lpstr>STR7_9O</vt:lpstr>
      <vt:lpstr>TF_R</vt:lpstr>
      <vt:lpstr>TF1_3C</vt:lpstr>
      <vt:lpstr>TF1_3E</vt:lpstr>
      <vt:lpstr>TF1_3O</vt:lpstr>
      <vt:lpstr>TF10_12C</vt:lpstr>
      <vt:lpstr>TF10_12E</vt:lpstr>
      <vt:lpstr>TF10_12O</vt:lpstr>
      <vt:lpstr>TF4_6C</vt:lpstr>
      <vt:lpstr>TF4_6E</vt:lpstr>
      <vt:lpstr>TF4_6O</vt:lpstr>
      <vt:lpstr>TF7_9C</vt:lpstr>
      <vt:lpstr>TF7_9E</vt:lpstr>
      <vt:lpstr>TF7_9O</vt:lpstr>
      <vt:lpstr>UB_Push_Pull</vt:lpstr>
      <vt:lpstr>UNL_R</vt:lpstr>
      <vt:lpstr>UNL1_3C</vt:lpstr>
      <vt:lpstr>UNL1_3E</vt:lpstr>
      <vt:lpstr>UNL1_3O</vt:lpstr>
      <vt:lpstr>UNL10_12C</vt:lpstr>
      <vt:lpstr>UNL10_12E</vt:lpstr>
      <vt:lpstr>UNL10_12O</vt:lpstr>
      <vt:lpstr>UNL4_6C</vt:lpstr>
      <vt:lpstr>UNL4_6E</vt:lpstr>
      <vt:lpstr>UNL4_6O</vt:lpstr>
      <vt:lpstr>UNL7_9C</vt:lpstr>
      <vt:lpstr>UNL7_9E</vt:lpstr>
      <vt:lpstr>UNL7_9O</vt:lpstr>
      <vt:lpstr>Vertical_Pull</vt:lpstr>
      <vt:lpstr>Vertical_Push</vt:lpstr>
      <vt:lpstr>Exercises!Z_DCC3DCD6_EB92_4FE0_8514_03624E2989D8_.wvu.Rows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Tony Smith</dc:creator>
  <cp:keywords/>
  <dc:description/>
  <cp:lastModifiedBy>Matt Goeckel</cp:lastModifiedBy>
  <cp:revision/>
  <dcterms:created xsi:type="dcterms:W3CDTF">2018-03-07T16:05:58Z</dcterms:created>
  <dcterms:modified xsi:type="dcterms:W3CDTF">2024-02-16T17:03:46Z</dcterms:modified>
  <cp:category/>
  <cp:contentStatus/>
</cp:coreProperties>
</file>